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hidePivotFieldList="1"/>
  <xr:revisionPtr revIDLastSave="15" documentId="13_ncr:1_{D90A1A0A-0E17-42CA-9069-082B0110829A}" xr6:coauthVersionLast="47" xr6:coauthVersionMax="47" xr10:uidLastSave="{5F1B5738-51BB-41A6-BE68-764B3E72211D}"/>
  <bookViews>
    <workbookView xWindow="-28920" yWindow="-2010" windowWidth="29040" windowHeight="17640" tabRatio="1000" xr2:uid="{00000000-000D-0000-FFFF-FFFF00000000}"/>
  </bookViews>
  <sheets>
    <sheet name="dashboard" sheetId="8" r:id="rId1"/>
    <sheet name="Kontostand" sheetId="34" r:id="rId2"/>
    <sheet name="Source" sheetId="3" r:id="rId3"/>
    <sheet name="int transaction" sheetId="36" r:id="rId4"/>
    <sheet name="month avarage" sheetId="16" r:id="rId5"/>
    <sheet name="spending month" sheetId="6" r:id="rId6"/>
    <sheet name="spending year (6)" sheetId="23" r:id="rId7"/>
    <sheet name="spending year (4)" sheetId="17" r:id="rId8"/>
    <sheet name="income job 2" sheetId="24" r:id="rId9"/>
    <sheet name="saving" sheetId="25" r:id="rId10"/>
  </sheets>
  <definedNames>
    <definedName name="_xlcn.WorksheetConnection_Geld2020.xlsxsource_file1" hidden="1">source_file[]</definedName>
    <definedName name="Datenschnitt_Category">#N/A</definedName>
    <definedName name="Datenschnitt_Monate">#N/A</definedName>
  </definedNames>
  <calcPr calcId="191029"/>
  <pivotCaches>
    <pivotCache cacheId="16" r:id="rId11"/>
    <pivotCache cacheId="34"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ource_file" name="source_file" connection="WorksheetConnection_Geld 2020.xlsx!source_file"/>
        </x15:modelTables>
        <x15:extLst>
          <ext xmlns:x16="http://schemas.microsoft.com/office/spreadsheetml/2014/11/main" uri="{9835A34E-60A6-4A7C-AAB8-D5F71C897F49}">
            <x16:modelTimeGroupings>
              <x16:modelTimeGrouping tableName="source_file" columnName="Date" columnId="Date">
                <x16:calculatedTimeColumn columnName="Date (Monatsindex)" columnId="Date (Monatsindex)" contentType="monthsindex" isSelected="1"/>
                <x16:calculatedTimeColumn columnName="Date (Monat)" columnId="Date (Monat)"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3" l="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K1" i="34" l="1"/>
  <c r="H5" i="34"/>
  <c r="I5" i="34"/>
  <c r="J5" i="34"/>
  <c r="L5" i="34" l="1"/>
  <c r="G5" i="34"/>
  <c r="G6" i="34"/>
  <c r="G7" i="34"/>
  <c r="G8" i="34"/>
  <c r="G9" i="34"/>
  <c r="G10" i="34"/>
  <c r="G11" i="34"/>
  <c r="I6" i="34"/>
  <c r="H6" i="34"/>
  <c r="J6" i="34"/>
  <c r="L6" i="34" l="1"/>
  <c r="I7" i="34"/>
  <c r="H7" i="34"/>
  <c r="J7" i="34"/>
  <c r="L7" i="34" l="1"/>
  <c r="I8" i="34"/>
  <c r="H8" i="34"/>
  <c r="J8" i="34"/>
  <c r="L8" i="34" l="1"/>
  <c r="J9" i="34"/>
  <c r="I9" i="34"/>
  <c r="H9" i="34"/>
  <c r="L9" i="34" l="1"/>
  <c r="J10" i="34"/>
  <c r="I10" i="34"/>
  <c r="H10" i="34"/>
  <c r="L10" i="34" l="1"/>
  <c r="I11" i="34"/>
  <c r="H11" i="34"/>
  <c r="J11" i="34"/>
  <c r="L11" i="3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53A2B6-AFB9-4F60-8A0F-6775B840254D}" keepAlive="1" name="Abfrage - source_file" description="Verbindung mit der Abfrage 'source_file' in der Arbeitsmappe." type="5" refreshedVersion="6" background="1" saveData="1">
    <dbPr connection="Provider=Microsoft.Mashup.OleDb.1;Data Source=$Workbook$;Location=source_file;Extended Properties=&quot;&quot;" command="SELECT * FROM [source_file]"/>
  </connection>
  <connection id="2" xr16:uid="{0F88C426-278E-48F7-9B55-040AA3289215}" keepAlive="1" name="ThisWorkbookDataModel" description="Datenmodel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2E318514-DB13-4DDE-BC2B-264C0CF29522}" name="WorksheetConnection_Geld 2020.xlsx!source_file" type="102" refreshedVersion="8" minRefreshableVersion="5">
    <extLst>
      <ext xmlns:x15="http://schemas.microsoft.com/office/spreadsheetml/2010/11/main" uri="{DE250136-89BD-433C-8126-D09CA5730AF9}">
        <x15:connection id="source_file" autoDelete="1">
          <x15:rangePr sourceName="_xlcn.WorksheetConnection_Geld2020.xlsxsource_file1"/>
        </x15:connection>
      </ext>
    </extLst>
  </connection>
</connections>
</file>

<file path=xl/sharedStrings.xml><?xml version="1.0" encoding="utf-8"?>
<sst xmlns="http://schemas.openxmlformats.org/spreadsheetml/2006/main" count="391" uniqueCount="86">
  <si>
    <t>Versicherungen</t>
  </si>
  <si>
    <t>Wohnung</t>
  </si>
  <si>
    <t>Essen</t>
  </si>
  <si>
    <t>-</t>
  </si>
  <si>
    <t>Going out</t>
  </si>
  <si>
    <t>Handy</t>
  </si>
  <si>
    <t>Job</t>
  </si>
  <si>
    <t>Date</t>
  </si>
  <si>
    <t>Bank</t>
  </si>
  <si>
    <t>Category</t>
  </si>
  <si>
    <t>Amount</t>
  </si>
  <si>
    <t>Description 2</t>
  </si>
  <si>
    <t>Description 3</t>
  </si>
  <si>
    <t>Gesamtergebnis</t>
  </si>
  <si>
    <t>Description</t>
  </si>
  <si>
    <t>Summe von Amount</t>
  </si>
  <si>
    <t>20. Mrz</t>
  </si>
  <si>
    <t>Monate</t>
  </si>
  <si>
    <t>Mrz</t>
  </si>
  <si>
    <t>Apr</t>
  </si>
  <si>
    <t>Jun</t>
  </si>
  <si>
    <t>Jan</t>
  </si>
  <si>
    <t>Feb</t>
  </si>
  <si>
    <t>Mai</t>
  </si>
  <si>
    <t>Absolut</t>
  </si>
  <si>
    <t>Summe von Absolut</t>
  </si>
  <si>
    <t>Avarage Month</t>
  </si>
  <si>
    <t>(Mehrere Elemente)</t>
  </si>
  <si>
    <t>Jul</t>
  </si>
  <si>
    <t>12. Jun</t>
  </si>
  <si>
    <t>Jahresbeginn:</t>
  </si>
  <si>
    <t>Monat</t>
  </si>
  <si>
    <t>Ges</t>
  </si>
  <si>
    <t>Bar</t>
  </si>
  <si>
    <t>Aug</t>
  </si>
  <si>
    <t>Sep</t>
  </si>
  <si>
    <t>06. Aug</t>
  </si>
  <si>
    <t>CreditCard</t>
  </si>
  <si>
    <t>Postbank</t>
  </si>
  <si>
    <t>Targobank</t>
  </si>
  <si>
    <t>Transaktionen</t>
  </si>
  <si>
    <t>Shopping</t>
  </si>
  <si>
    <t>Media Markt</t>
  </si>
  <si>
    <t>Lohn/Gehalt 0</t>
  </si>
  <si>
    <t>KREDITKARTENABRECHNUNG</t>
  </si>
  <si>
    <t>E-Plus</t>
  </si>
  <si>
    <t>Ausgleich Kreditkarte</t>
  </si>
  <si>
    <t>IKEA</t>
  </si>
  <si>
    <t>PayPal A</t>
  </si>
  <si>
    <t>REWE</t>
  </si>
  <si>
    <t>PayPal</t>
  </si>
  <si>
    <t>SPARKASSE.</t>
  </si>
  <si>
    <t>AMZN</t>
  </si>
  <si>
    <t>Versicherung</t>
  </si>
  <si>
    <t>12. Mai</t>
  </si>
  <si>
    <t>21. Mai</t>
  </si>
  <si>
    <t>Okt</t>
  </si>
  <si>
    <t>Nov</t>
  </si>
  <si>
    <t>Dez</t>
  </si>
  <si>
    <t>11. Jan</t>
  </si>
  <si>
    <t>12. Jan</t>
  </si>
  <si>
    <t>26. Jan</t>
  </si>
  <si>
    <t>12. Feb</t>
  </si>
  <si>
    <t>17. Feb</t>
  </si>
  <si>
    <t>26. Feb</t>
  </si>
  <si>
    <t>12. Mrz</t>
  </si>
  <si>
    <t>12. Apr</t>
  </si>
  <si>
    <t>21. Apr</t>
  </si>
  <si>
    <t>29. Apr</t>
  </si>
  <si>
    <t>02. Jun</t>
  </si>
  <si>
    <t>03. Jun</t>
  </si>
  <si>
    <t>12. Jul</t>
  </si>
  <si>
    <t>02. Aug</t>
  </si>
  <si>
    <t>12. Aug</t>
  </si>
  <si>
    <t>10. Sep</t>
  </si>
  <si>
    <t>11. Sep</t>
  </si>
  <si>
    <t>12. Sep</t>
  </si>
  <si>
    <t>12. Okt</t>
  </si>
  <si>
    <t>14. Okt</t>
  </si>
  <si>
    <t>11. Nov</t>
  </si>
  <si>
    <t>12. Nov</t>
  </si>
  <si>
    <t>18. Nov</t>
  </si>
  <si>
    <t>12. Dez</t>
  </si>
  <si>
    <t>20. Dez</t>
  </si>
  <si>
    <t>22. Dez</t>
  </si>
  <si>
    <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</si>
</sst>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dd/mm/yy\,\ \ ddd/\ "/>
    <numFmt numFmtId="165" formatCode="#,##0.00\ &quot;€&quot;"/>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8" fontId="0" fillId="0" borderId="0" xfId="0" applyNumberFormat="1"/>
    <xf numFmtId="0" fontId="0" fillId="0" borderId="0" xfId="0" pivotButton="1"/>
    <xf numFmtId="14" fontId="0" fillId="0" borderId="0" xfId="0" applyNumberFormat="1"/>
    <xf numFmtId="164" fontId="0" fillId="0" borderId="0" xfId="0" applyNumberFormat="1"/>
    <xf numFmtId="165" fontId="1" fillId="0" borderId="0" xfId="0" applyNumberFormat="1" applyFont="1"/>
    <xf numFmtId="8" fontId="1" fillId="0" borderId="0" xfId="0" applyNumberFormat="1" applyFont="1"/>
    <xf numFmtId="0" fontId="0" fillId="2" borderId="0" xfId="0" applyFill="1"/>
    <xf numFmtId="0" fontId="0" fillId="2" borderId="1" xfId="0" applyFill="1" applyBorder="1"/>
    <xf numFmtId="14" fontId="0" fillId="2" borderId="1" xfId="0" applyNumberFormat="1" applyFill="1" applyBorder="1"/>
    <xf numFmtId="8" fontId="0" fillId="2" borderId="1" xfId="0" applyNumberFormat="1" applyFill="1" applyBorder="1"/>
    <xf numFmtId="8" fontId="0" fillId="2" borderId="0" xfId="0" applyNumberFormat="1" applyFill="1"/>
    <xf numFmtId="0" fontId="0" fillId="0" borderId="0" xfId="0" applyFill="1"/>
    <xf numFmtId="8" fontId="0" fillId="0" borderId="0" xfId="0" applyNumberFormat="1" applyFill="1"/>
    <xf numFmtId="0" fontId="0" fillId="0" borderId="0" xfId="0" applyNumberFormat="1"/>
  </cellXfs>
  <cellStyles count="1">
    <cellStyle name="Standard" xfId="0" builtinId="0"/>
  </cellStyles>
  <dxfs count="1138">
    <dxf>
      <font>
        <color rgb="FFFF0000"/>
      </font>
    </dxf>
    <dxf>
      <font>
        <color rgb="FFFF0000"/>
      </font>
    </dxf>
    <dxf>
      <font>
        <color rgb="FFFF0000"/>
      </font>
    </dxf>
    <dxf>
      <font>
        <color rgb="FFFF0000"/>
      </font>
    </dxf>
    <dxf>
      <font>
        <color rgb="FFFF0000"/>
      </font>
    </dxf>
    <dxf>
      <font>
        <color rgb="FFFF000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rgb="FFFF0000"/>
      </font>
    </dxf>
    <dxf>
      <font>
        <color rgb="FFFF000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rgb="FFFF0000"/>
      </font>
    </dxf>
    <dxf>
      <font>
        <color rgb="FFFF0000"/>
      </font>
    </dxf>
    <dxf>
      <font>
        <color rgb="FFFF0000"/>
      </font>
    </dxf>
    <dxf>
      <font>
        <color rgb="FFFF000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rgb="FFFF0000"/>
      </font>
    </dxf>
    <dxf>
      <font>
        <color rgb="FFFF0000"/>
      </font>
    </dxf>
    <dxf>
      <font>
        <color rgb="FFFF0000"/>
      </font>
    </dxf>
    <dxf>
      <font>
        <color rgb="FFFF0000"/>
      </font>
    </dxf>
    <dxf>
      <font>
        <color rgb="FFFF0000"/>
      </font>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fill>
        <patternFill>
          <bgColor theme="0" tint="-0.249977111117893"/>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2" formatCode="#,##0.00\ &quot;€&quot;;[Red]\-#,##0.00\ &quot;€&quot;"/>
      <fill>
        <patternFill patternType="none">
          <fgColor indexed="64"/>
          <bgColor auto="1"/>
        </patternFill>
      </fill>
    </dxf>
    <dxf>
      <fill>
        <patternFill patternType="none">
          <fgColor indexed="64"/>
          <bgColor auto="1"/>
        </patternFill>
      </fill>
    </dxf>
    <dxf>
      <numFmt numFmtId="12" formatCode="#,##0.00\ &quot;€&quot;;[Red]\-#,##0.00\ &quot;€&quot;"/>
      <fill>
        <patternFill patternType="none">
          <fgColor indexed="64"/>
          <bgColor auto="1"/>
        </patternFill>
      </fill>
    </dxf>
    <dxf>
      <numFmt numFmtId="12" formatCode="#,##0.00\ &quot;€&quot;;[Red]\-#,##0.00\ &quot;€&quot;"/>
      <fill>
        <patternFill patternType="none">
          <fgColor indexed="64"/>
          <bgColor auto="1"/>
        </patternFill>
      </fill>
    </dxf>
    <dxf>
      <numFmt numFmtId="12" formatCode="#,##0.00\ &quot;€&quot;;[Red]\-#,##0.00\ &quot;€&quot;"/>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[CashFlowDashboardExcel.xlsx]month avarage!PivotTable3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Durchschnittliche Monatsausaben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 avarage'!$B$3</c:f>
              <c:strCache>
                <c:ptCount val="1"/>
                <c:pt idx="0">
                  <c:v>Ergebnis</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 avarage'!$A$4:$A$9</c:f>
              <c:strCache>
                <c:ptCount val="5"/>
                <c:pt idx="0">
                  <c:v>Wohnung</c:v>
                </c:pt>
                <c:pt idx="1">
                  <c:v>Essen</c:v>
                </c:pt>
                <c:pt idx="2">
                  <c:v>Handy</c:v>
                </c:pt>
                <c:pt idx="3">
                  <c:v>Going out</c:v>
                </c:pt>
                <c:pt idx="4">
                  <c:v>Versicherungen</c:v>
                </c:pt>
              </c:strCache>
            </c:strRef>
          </c:cat>
          <c:val>
            <c:numRef>
              <c:f>'month avarage'!$B$4:$B$9</c:f>
              <c:numCache>
                <c:formatCode>"€"#,##0.00_);[Red]\("€"#,##0.00\)</c:formatCode>
                <c:ptCount val="5"/>
                <c:pt idx="0">
                  <c:v>68.942708333333329</c:v>
                </c:pt>
                <c:pt idx="1">
                  <c:v>65.072552083333335</c:v>
                </c:pt>
                <c:pt idx="2">
                  <c:v>27.686875000000001</c:v>
                </c:pt>
                <c:pt idx="3">
                  <c:v>16.145833333333332</c:v>
                </c:pt>
                <c:pt idx="4">
                  <c:v>0.33421875000000001</c:v>
                </c:pt>
              </c:numCache>
            </c:numRef>
          </c:val>
          <c:extLst>
            <c:ext xmlns:c16="http://schemas.microsoft.com/office/drawing/2014/chart" uri="{C3380CC4-5D6E-409C-BE32-E72D297353CC}">
              <c16:uniqueId val="{00000000-67D3-4A5C-85BC-09CA22184792}"/>
            </c:ext>
          </c:extLst>
        </c:ser>
        <c:dLbls>
          <c:dLblPos val="outEnd"/>
          <c:showLegendKey val="0"/>
          <c:showVal val="1"/>
          <c:showCatName val="0"/>
          <c:showSerName val="0"/>
          <c:showPercent val="0"/>
          <c:showBubbleSize val="0"/>
        </c:dLbls>
        <c:gapWidth val="115"/>
        <c:overlap val="-20"/>
        <c:axId val="1857790208"/>
        <c:axId val="1855326544"/>
      </c:barChart>
      <c:valAx>
        <c:axId val="1855326544"/>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57790208"/>
        <c:crosses val="autoZero"/>
        <c:crossBetween val="between"/>
      </c:valAx>
      <c:catAx>
        <c:axId val="1857790208"/>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5532654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[CashFlowDashboardExcel.xlsx]spending month!PivotTable1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Ausgaben im Monat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911767062195673"/>
          <c:y val="0.1299245097584488"/>
          <c:w val="0.73880241946251968"/>
          <c:h val="0.84747240793416034"/>
        </c:manualLayout>
      </c:layout>
      <c:barChart>
        <c:barDir val="bar"/>
        <c:grouping val="clustered"/>
        <c:varyColors val="0"/>
        <c:ser>
          <c:idx val="0"/>
          <c:order val="0"/>
          <c:tx>
            <c:strRef>
              <c:f>'spending month'!$B$3</c:f>
              <c:strCache>
                <c:ptCount val="1"/>
                <c:pt idx="0">
                  <c:v>Ergebnis</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'spending month'!$A$4:$A$10</c:f>
              <c:strCache>
                <c:ptCount val="6"/>
                <c:pt idx="0">
                  <c:v>Wohnung</c:v>
                </c:pt>
                <c:pt idx="1">
                  <c:v>Essen</c:v>
                </c:pt>
                <c:pt idx="2">
                  <c:v>Handy</c:v>
                </c:pt>
                <c:pt idx="3">
                  <c:v>Going out</c:v>
                </c:pt>
                <c:pt idx="4">
                  <c:v>Shopping</c:v>
                </c:pt>
                <c:pt idx="5">
                  <c:v>Versicherungen</c:v>
                </c:pt>
              </c:strCache>
            </c:strRef>
          </c:cat>
          <c:val>
            <c:numRef>
              <c:f>'spending month'!$B$4:$B$10</c:f>
              <c:numCache>
                <c:formatCode>#,##0.00\ "€"</c:formatCode>
                <c:ptCount val="6"/>
                <c:pt idx="0">
                  <c:v>427</c:v>
                </c:pt>
                <c:pt idx="1">
                  <c:v>403.03</c:v>
                </c:pt>
                <c:pt idx="2">
                  <c:v>171.48000000000002</c:v>
                </c:pt>
                <c:pt idx="3">
                  <c:v>100</c:v>
                </c:pt>
                <c:pt idx="4">
                  <c:v>94.97</c:v>
                </c:pt>
                <c:pt idx="5">
                  <c:v>2.0699999999999998</c:v>
                </c:pt>
              </c:numCache>
            </c:numRef>
          </c:val>
          <c:extLst>
            <c:ext xmlns:c16="http://schemas.microsoft.com/office/drawing/2014/chart" uri="{C3380CC4-5D6E-409C-BE32-E72D297353CC}">
              <c16:uniqueId val="{00000000-BE66-47D9-85C2-7AD2CBE1761E}"/>
            </c:ext>
          </c:extLst>
        </c:ser>
        <c:dLbls>
          <c:dLblPos val="outEnd"/>
          <c:showLegendKey val="0"/>
          <c:showVal val="1"/>
          <c:showCatName val="0"/>
          <c:showSerName val="0"/>
          <c:showPercent val="0"/>
          <c:showBubbleSize val="0"/>
        </c:dLbls>
        <c:gapWidth val="115"/>
        <c:overlap val="-20"/>
        <c:axId val="1704760127"/>
        <c:axId val="1668298031"/>
      </c:barChart>
      <c:catAx>
        <c:axId val="1704760127"/>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668298031"/>
        <c:crosses val="autoZero"/>
        <c:auto val="1"/>
        <c:lblAlgn val="ctr"/>
        <c:lblOffset val="100"/>
        <c:noMultiLvlLbl val="0"/>
      </c:catAx>
      <c:valAx>
        <c:axId val="1668298031"/>
        <c:scaling>
          <c:orientation val="minMax"/>
        </c:scaling>
        <c:delete val="1"/>
        <c:axPos val="t"/>
        <c:majorGridlines>
          <c:spPr>
            <a:ln w="9525" cap="flat" cmpd="sng" algn="ctr">
              <a:solidFill>
                <a:schemeClr val="lt1">
                  <a:lumMod val="95000"/>
                  <a:alpha val="10000"/>
                </a:schemeClr>
              </a:solidFill>
              <a:round/>
            </a:ln>
            <a:effectLst/>
          </c:spPr>
        </c:majorGridlines>
        <c:numFmt formatCode="#,##0.00\ &quot;€&quot;" sourceLinked="1"/>
        <c:majorTickMark val="none"/>
        <c:minorTickMark val="none"/>
        <c:tickLblPos val="nextTo"/>
        <c:crossAx val="170476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[CashFlowDashboardExcel.xlsx]spending year (4)!PivotTable1</c:name>
    <c:fmtId val="12"/>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F0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48705758055996E-2"/>
          <c:y val="8.6913566728715197E-2"/>
          <c:w val="0.95351294241944007"/>
          <c:h val="0.83368100474955142"/>
        </c:manualLayout>
      </c:layout>
      <c:barChart>
        <c:barDir val="col"/>
        <c:grouping val="clustered"/>
        <c:varyColors val="0"/>
        <c:ser>
          <c:idx val="0"/>
          <c:order val="0"/>
          <c:tx>
            <c:strRef>
              <c:f>'spending year (4)'!$B$3</c:f>
              <c:strCache>
                <c:ptCount val="1"/>
                <c:pt idx="0">
                  <c:v>Ergebnis</c:v>
                </c:pt>
              </c:strCache>
            </c:strRef>
          </c:tx>
          <c:spPr>
            <a:solidFill>
              <a:srgbClr val="FF00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'spending year (4)'!$A$4:$A$14</c:f>
              <c:strCache>
                <c:ptCount val="10"/>
                <c:pt idx="0">
                  <c:v>Jan</c:v>
                </c:pt>
                <c:pt idx="1">
                  <c:v>Feb</c:v>
                </c:pt>
                <c:pt idx="2">
                  <c:v>Apr</c:v>
                </c:pt>
                <c:pt idx="3">
                  <c:v>Mai</c:v>
                </c:pt>
                <c:pt idx="4">
                  <c:v>Jun</c:v>
                </c:pt>
                <c:pt idx="5">
                  <c:v>Aug</c:v>
                </c:pt>
                <c:pt idx="6">
                  <c:v>Sep</c:v>
                </c:pt>
                <c:pt idx="7">
                  <c:v>Okt</c:v>
                </c:pt>
                <c:pt idx="8">
                  <c:v>Nov</c:v>
                </c:pt>
                <c:pt idx="9">
                  <c:v>Dez</c:v>
                </c:pt>
              </c:strCache>
            </c:strRef>
          </c:cat>
          <c:val>
            <c:numRef>
              <c:f>'spending year (4)'!$B$4:$B$14</c:f>
              <c:numCache>
                <c:formatCode>General</c:formatCode>
                <c:ptCount val="10"/>
                <c:pt idx="0">
                  <c:v>-61.96</c:v>
                </c:pt>
                <c:pt idx="1">
                  <c:v>-158.52000000000001</c:v>
                </c:pt>
                <c:pt idx="2">
                  <c:v>-91.61</c:v>
                </c:pt>
                <c:pt idx="3">
                  <c:v>-84.45</c:v>
                </c:pt>
                <c:pt idx="4">
                  <c:v>-446.21</c:v>
                </c:pt>
                <c:pt idx="5">
                  <c:v>-7.26</c:v>
                </c:pt>
                <c:pt idx="6">
                  <c:v>-109.99</c:v>
                </c:pt>
                <c:pt idx="7">
                  <c:v>-45.15</c:v>
                </c:pt>
                <c:pt idx="8">
                  <c:v>-85.44</c:v>
                </c:pt>
                <c:pt idx="9">
                  <c:v>-12.99</c:v>
                </c:pt>
              </c:numCache>
            </c:numRef>
          </c:val>
          <c:extLst>
            <c:ext xmlns:c16="http://schemas.microsoft.com/office/drawing/2014/chart" uri="{C3380CC4-5D6E-409C-BE32-E72D297353CC}">
              <c16:uniqueId val="{00000000-F903-44A1-97AF-461CB42605AA}"/>
            </c:ext>
          </c:extLst>
        </c:ser>
        <c:dLbls>
          <c:dLblPos val="outEnd"/>
          <c:showLegendKey val="0"/>
          <c:showVal val="1"/>
          <c:showCatName val="0"/>
          <c:showSerName val="0"/>
          <c:showPercent val="0"/>
          <c:showBubbleSize val="0"/>
        </c:dLbls>
        <c:gapWidth val="100"/>
        <c:overlap val="-24"/>
        <c:axId val="451589183"/>
        <c:axId val="450712847"/>
      </c:barChart>
      <c:catAx>
        <c:axId val="45158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[CashFlowDashboardExcel.xlsx]income job 2!PivotTable1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Monatliche Einnahmen / Ausgaben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job 2'!$B$3</c:f>
              <c:strCache>
                <c:ptCount val="1"/>
                <c:pt idx="0">
                  <c:v>Ergebnis</c:v>
                </c:pt>
              </c:strCache>
            </c:strRef>
          </c:tx>
          <c:spPr>
            <a:solidFill>
              <a:srgbClr val="00B05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'income job 2'!$A$4:$A$16</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'income job 2'!$B$4:$B$16</c:f>
              <c:numCache>
                <c:formatCode>General</c:formatCode>
                <c:ptCount val="12"/>
                <c:pt idx="0">
                  <c:v>1000</c:v>
                </c:pt>
                <c:pt idx="1">
                  <c:v>1000</c:v>
                </c:pt>
                <c:pt idx="2">
                  <c:v>1000</c:v>
                </c:pt>
                <c:pt idx="3">
                  <c:v>1000</c:v>
                </c:pt>
                <c:pt idx="4">
                  <c:v>1000</c:v>
                </c:pt>
                <c:pt idx="5">
                  <c:v>1000</c:v>
                </c:pt>
                <c:pt idx="6">
                  <c:v>1000</c:v>
                </c:pt>
                <c:pt idx="7">
                  <c:v>1000</c:v>
                </c:pt>
                <c:pt idx="8">
                  <c:v>1000</c:v>
                </c:pt>
                <c:pt idx="9">
                  <c:v>1000</c:v>
                </c:pt>
                <c:pt idx="10">
                  <c:v>1000</c:v>
                </c:pt>
                <c:pt idx="11">
                  <c:v>1000</c:v>
                </c:pt>
              </c:numCache>
            </c:numRef>
          </c:val>
          <c:extLst>
            <c:ext xmlns:c16="http://schemas.microsoft.com/office/drawing/2014/chart" uri="{C3380CC4-5D6E-409C-BE32-E72D297353CC}">
              <c16:uniqueId val="{00000000-CDF6-48DC-8FBE-CD766FA23CE9}"/>
            </c:ext>
          </c:extLst>
        </c:ser>
        <c:dLbls>
          <c:dLblPos val="outEnd"/>
          <c:showLegendKey val="0"/>
          <c:showVal val="1"/>
          <c:showCatName val="0"/>
          <c:showSerName val="0"/>
          <c:showPercent val="0"/>
          <c:showBubbleSize val="0"/>
        </c:dLbls>
        <c:gapWidth val="100"/>
        <c:overlap val="-24"/>
        <c:axId val="451589183"/>
        <c:axId val="450712847"/>
      </c:barChart>
      <c:catAx>
        <c:axId val="45158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[CashFlowDashboardExcel.xlsx]saving!PivotTable1</c:name>
    <c:fmtId val="12"/>
  </c:pivotSource>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968789013732832E-2"/>
          <c:y val="0.11721616229362188"/>
          <c:w val="0.94506866416978774"/>
          <c:h val="0.78510370246169325"/>
        </c:manualLayout>
      </c:layout>
      <c:barChart>
        <c:barDir val="col"/>
        <c:grouping val="clustered"/>
        <c:varyColors val="0"/>
        <c:ser>
          <c:idx val="0"/>
          <c:order val="0"/>
          <c:tx>
            <c:strRef>
              <c:f>saving!$B$3</c:f>
              <c:strCache>
                <c:ptCount val="1"/>
                <c:pt idx="0">
                  <c:v>Ergebnis</c:v>
                </c:pt>
              </c:strCache>
            </c:strRef>
          </c:tx>
          <c:spPr>
            <a:solidFill>
              <a:srgbClr val="00B050"/>
            </a:soli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saving!$A$4:$A$16</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saving!$B$4:$B$16</c:f>
              <c:numCache>
                <c:formatCode>"€"#,##0.00_);[Red]\("€"#,##0.00\)</c:formatCode>
                <c:ptCount val="12"/>
                <c:pt idx="0">
                  <c:v>938.04</c:v>
                </c:pt>
                <c:pt idx="1">
                  <c:v>841.48</c:v>
                </c:pt>
                <c:pt idx="2">
                  <c:v>1000</c:v>
                </c:pt>
                <c:pt idx="3">
                  <c:v>908.39</c:v>
                </c:pt>
                <c:pt idx="4">
                  <c:v>915.55</c:v>
                </c:pt>
                <c:pt idx="5">
                  <c:v>553.79</c:v>
                </c:pt>
                <c:pt idx="6">
                  <c:v>1000</c:v>
                </c:pt>
                <c:pt idx="7">
                  <c:v>992.74</c:v>
                </c:pt>
                <c:pt idx="8">
                  <c:v>890.01</c:v>
                </c:pt>
                <c:pt idx="9">
                  <c:v>954.85</c:v>
                </c:pt>
                <c:pt idx="10">
                  <c:v>914.56</c:v>
                </c:pt>
                <c:pt idx="11">
                  <c:v>987.01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a:outerShdw blurRad="57150" dist="19050" dir="5400000" algn="ctr" rotWithShape="0">
                      <a:srgbClr val="000000">
                        <a:alpha val="63000"/>
                      </a:srgbClr>
                    </a:outerShdw>
                  </a:effectLst>
                </c14:spPr>
              </c14:invertSolidFillFmt>
            </c:ext>
            <c:ext xmlns:c16="http://schemas.microsoft.com/office/drawing/2014/chart" uri="{C3380CC4-5D6E-409C-BE32-E72D297353CC}">
              <c16:uniqueId val="{00000000-FA96-4781-A331-13640BA6046C}"/>
            </c:ext>
          </c:extLst>
        </c:ser>
        <c:dLbls>
          <c:dLblPos val="outEnd"/>
          <c:showLegendKey val="0"/>
          <c:showVal val="1"/>
          <c:showCatName val="0"/>
          <c:showSerName val="0"/>
          <c:showPercent val="0"/>
          <c:showBubbleSize val="0"/>
        </c:dLbls>
        <c:gapWidth val="100"/>
        <c:overlap val="-24"/>
        <c:axId val="451589183"/>
        <c:axId val="450712847"/>
      </c:barChart>
      <c:catAx>
        <c:axId val="45158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1"/>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4118063421391028"/>
          <c:y val="0.23830129201640285"/>
          <c:w val="0.81459172577470196"/>
          <c:h val="0.69538668642578205"/>
        </c:manualLayout>
      </c:layout>
      <c:lineChart>
        <c:grouping val="standard"/>
        <c:varyColors val="0"/>
        <c:ser>
          <c:idx val="0"/>
          <c:order val="0"/>
          <c:tx>
            <c:v>Datenreihen1</c:v>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Lit>
              <c:ptCount val="126"/>
              <c:pt idx="0">
                <c:v>02. Jan</c:v>
              </c:pt>
              <c:pt idx="1">
                <c:v>04. Jan</c:v>
              </c:pt>
              <c:pt idx="2">
                <c:v>06. Jan</c:v>
              </c:pt>
              <c:pt idx="3">
                <c:v>07. Jan</c:v>
              </c:pt>
              <c:pt idx="4">
                <c:v>08. Jan</c:v>
              </c:pt>
              <c:pt idx="5">
                <c:v>09. Jan</c:v>
              </c:pt>
              <c:pt idx="6">
                <c:v>10. Jan</c:v>
              </c:pt>
              <c:pt idx="7">
                <c:v>11. Jan</c:v>
              </c:pt>
              <c:pt idx="8">
                <c:v>13. Jan</c:v>
              </c:pt>
              <c:pt idx="9">
                <c:v>14. Jan</c:v>
              </c:pt>
              <c:pt idx="10">
                <c:v>15. Jan</c:v>
              </c:pt>
              <c:pt idx="11">
                <c:v>16. Jan</c:v>
              </c:pt>
              <c:pt idx="12">
                <c:v>21. Jan</c:v>
              </c:pt>
              <c:pt idx="13">
                <c:v>22. Jan</c:v>
              </c:pt>
              <c:pt idx="14">
                <c:v>23. Jan</c:v>
              </c:pt>
              <c:pt idx="15">
                <c:v>24. Jan</c:v>
              </c:pt>
              <c:pt idx="16">
                <c:v>27. Jan</c:v>
              </c:pt>
              <c:pt idx="17">
                <c:v>28. Jan</c:v>
              </c:pt>
              <c:pt idx="18">
                <c:v>29. Jan</c:v>
              </c:pt>
              <c:pt idx="19">
                <c:v>30. Jan</c:v>
              </c:pt>
              <c:pt idx="20">
                <c:v>31. Jan</c:v>
              </c:pt>
              <c:pt idx="21">
                <c:v>03. Feb</c:v>
              </c:pt>
              <c:pt idx="22">
                <c:v>05. Feb</c:v>
              </c:pt>
              <c:pt idx="23">
                <c:v>08. Feb</c:v>
              </c:pt>
              <c:pt idx="24">
                <c:v>12. Feb</c:v>
              </c:pt>
              <c:pt idx="25">
                <c:v>13. Feb</c:v>
              </c:pt>
              <c:pt idx="26">
                <c:v>14. Feb</c:v>
              </c:pt>
              <c:pt idx="27">
                <c:v>17. Feb</c:v>
              </c:pt>
              <c:pt idx="28">
                <c:v>18. Feb</c:v>
              </c:pt>
              <c:pt idx="29">
                <c:v>19. Feb</c:v>
              </c:pt>
              <c:pt idx="30">
                <c:v>20. Feb</c:v>
              </c:pt>
              <c:pt idx="31">
                <c:v>21. Feb</c:v>
              </c:pt>
              <c:pt idx="32">
                <c:v>22. Feb</c:v>
              </c:pt>
              <c:pt idx="33">
                <c:v>23. Feb</c:v>
              </c:pt>
              <c:pt idx="34">
                <c:v>25. Feb</c:v>
              </c:pt>
              <c:pt idx="35">
                <c:v>26. Feb</c:v>
              </c:pt>
              <c:pt idx="36">
                <c:v>28. Feb</c:v>
              </c:pt>
              <c:pt idx="37">
                <c:v>29. Feb</c:v>
              </c:pt>
              <c:pt idx="38">
                <c:v>02. Mrz</c:v>
              </c:pt>
              <c:pt idx="39">
                <c:v>03. Mrz</c:v>
              </c:pt>
              <c:pt idx="40">
                <c:v>04. Mrz</c:v>
              </c:pt>
              <c:pt idx="41">
                <c:v>05. Mrz</c:v>
              </c:pt>
              <c:pt idx="42">
                <c:v>06. Mrz</c:v>
              </c:pt>
              <c:pt idx="43">
                <c:v>09. Mrz</c:v>
              </c:pt>
              <c:pt idx="44">
                <c:v>11. Mrz</c:v>
              </c:pt>
              <c:pt idx="45">
                <c:v>14. Mrz</c:v>
              </c:pt>
              <c:pt idx="46">
                <c:v>15. Mrz</c:v>
              </c:pt>
              <c:pt idx="47">
                <c:v>16. Mrz</c:v>
              </c:pt>
              <c:pt idx="48">
                <c:v>17. Mrz</c:v>
              </c:pt>
              <c:pt idx="49">
                <c:v>18. Mrz</c:v>
              </c:pt>
              <c:pt idx="50">
                <c:v>20. Mrz</c:v>
              </c:pt>
              <c:pt idx="51">
                <c:v>21. Mrz</c:v>
              </c:pt>
              <c:pt idx="52">
                <c:v>23. Mrz</c:v>
              </c:pt>
              <c:pt idx="53">
                <c:v>24. Mrz</c:v>
              </c:pt>
              <c:pt idx="54">
                <c:v>25. Mrz</c:v>
              </c:pt>
              <c:pt idx="55">
                <c:v>29. Mrz</c:v>
              </c:pt>
              <c:pt idx="56">
                <c:v>30. Mrz</c:v>
              </c:pt>
              <c:pt idx="57">
                <c:v>31. Mrz</c:v>
              </c:pt>
              <c:pt idx="58">
                <c:v>01. Apr</c:v>
              </c:pt>
              <c:pt idx="59">
                <c:v>02. Apr</c:v>
              </c:pt>
              <c:pt idx="60">
                <c:v>03. Apr</c:v>
              </c:pt>
              <c:pt idx="61">
                <c:v>04. Apr</c:v>
              </c:pt>
              <c:pt idx="62">
                <c:v>06. Apr</c:v>
              </c:pt>
              <c:pt idx="63">
                <c:v>07. Apr</c:v>
              </c:pt>
              <c:pt idx="64">
                <c:v>09. Apr</c:v>
              </c:pt>
              <c:pt idx="65">
                <c:v>14. Apr</c:v>
              </c:pt>
              <c:pt idx="66">
                <c:v>15. Apr</c:v>
              </c:pt>
              <c:pt idx="67">
                <c:v>16. Apr</c:v>
              </c:pt>
              <c:pt idx="68">
                <c:v>18. Apr</c:v>
              </c:pt>
              <c:pt idx="69">
                <c:v>20. Apr</c:v>
              </c:pt>
              <c:pt idx="70">
                <c:v>21. Apr</c:v>
              </c:pt>
              <c:pt idx="71">
                <c:v>22. Apr</c:v>
              </c:pt>
              <c:pt idx="72">
                <c:v>23. Apr</c:v>
              </c:pt>
              <c:pt idx="73">
                <c:v>24. Apr</c:v>
              </c:pt>
              <c:pt idx="74">
                <c:v>26. Apr</c:v>
              </c:pt>
              <c:pt idx="75">
                <c:v>27. Apr</c:v>
              </c:pt>
              <c:pt idx="76">
                <c:v>28. Apr</c:v>
              </c:pt>
              <c:pt idx="77">
                <c:v>29. Apr</c:v>
              </c:pt>
              <c:pt idx="78">
                <c:v>30. Apr</c:v>
              </c:pt>
              <c:pt idx="79">
                <c:v>04. Mai</c:v>
              </c:pt>
              <c:pt idx="80">
                <c:v>05. Mai</c:v>
              </c:pt>
              <c:pt idx="81">
                <c:v>06. Mai</c:v>
              </c:pt>
              <c:pt idx="82">
                <c:v>07. Mai</c:v>
              </c:pt>
              <c:pt idx="83">
                <c:v>08. Mai</c:v>
              </c:pt>
              <c:pt idx="84">
                <c:v>09. Mai</c:v>
              </c:pt>
              <c:pt idx="85">
                <c:v>11. Mai</c:v>
              </c:pt>
              <c:pt idx="86">
                <c:v>13. Mai</c:v>
              </c:pt>
              <c:pt idx="87">
                <c:v>14. Mai</c:v>
              </c:pt>
              <c:pt idx="88">
                <c:v>15. Mai</c:v>
              </c:pt>
              <c:pt idx="89">
                <c:v>16. Mai</c:v>
              </c:pt>
              <c:pt idx="90">
                <c:v>17. Mai</c:v>
              </c:pt>
              <c:pt idx="91">
                <c:v>18. Mai</c:v>
              </c:pt>
              <c:pt idx="92">
                <c:v>19. Mai</c:v>
              </c:pt>
              <c:pt idx="93">
                <c:v>20. Mai</c:v>
              </c:pt>
              <c:pt idx="94">
                <c:v>22. Mai</c:v>
              </c:pt>
              <c:pt idx="95">
                <c:v>23. Mai</c:v>
              </c:pt>
              <c:pt idx="96">
                <c:v>25. Mai</c:v>
              </c:pt>
              <c:pt idx="97">
                <c:v>26. Mai</c:v>
              </c:pt>
              <c:pt idx="98">
                <c:v>27. Mai</c:v>
              </c:pt>
              <c:pt idx="99">
                <c:v>29. Mai</c:v>
              </c:pt>
              <c:pt idx="100">
                <c:v>30. Mai</c:v>
              </c:pt>
              <c:pt idx="101">
                <c:v>01. Jun</c:v>
              </c:pt>
              <c:pt idx="102">
                <c:v>02. Jun</c:v>
              </c:pt>
              <c:pt idx="103">
                <c:v>03. Jun</c:v>
              </c:pt>
              <c:pt idx="104">
                <c:v>05. Jun</c:v>
              </c:pt>
              <c:pt idx="105">
                <c:v>08. Jun</c:v>
              </c:pt>
              <c:pt idx="106">
                <c:v>09. Jun</c:v>
              </c:pt>
              <c:pt idx="107">
                <c:v>10. Jun</c:v>
              </c:pt>
              <c:pt idx="108">
                <c:v>11. Jun</c:v>
              </c:pt>
              <c:pt idx="109">
                <c:v>12. Jun</c:v>
              </c:pt>
              <c:pt idx="110">
                <c:v>13. Jun</c:v>
              </c:pt>
              <c:pt idx="111">
                <c:v>15. Jun</c:v>
              </c:pt>
              <c:pt idx="112">
                <c:v>16. Jun</c:v>
              </c:pt>
              <c:pt idx="113">
                <c:v>18. Jun</c:v>
              </c:pt>
              <c:pt idx="114">
                <c:v>19. Jun</c:v>
              </c:pt>
              <c:pt idx="115">
                <c:v>22. Jun</c:v>
              </c:pt>
              <c:pt idx="116">
                <c:v>23. Jun</c:v>
              </c:pt>
              <c:pt idx="117">
                <c:v>24. Jun</c:v>
              </c:pt>
              <c:pt idx="118">
                <c:v>28. Jun</c:v>
              </c:pt>
              <c:pt idx="119">
                <c:v>30. Jun</c:v>
              </c:pt>
              <c:pt idx="120">
                <c:v>01. Jul</c:v>
              </c:pt>
              <c:pt idx="121">
                <c:v>03. Jul</c:v>
              </c:pt>
              <c:pt idx="122">
                <c:v>04. Jul</c:v>
              </c:pt>
              <c:pt idx="123">
                <c:v>06. Jul</c:v>
              </c:pt>
              <c:pt idx="124">
                <c:v>09. Jul</c:v>
              </c:pt>
              <c:pt idx="125">
                <c:v>10. Jul</c:v>
              </c:pt>
            </c:strLit>
          </c:cat>
          <c:val>
            <c:numLit>
              <c:formatCode>General</c:formatCode>
              <c:ptCount val="126"/>
              <c:pt idx="0">
                <c:v>-473.63</c:v>
              </c:pt>
              <c:pt idx="1">
                <c:v>-497.82</c:v>
              </c:pt>
              <c:pt idx="2">
                <c:v>-556.75</c:v>
              </c:pt>
              <c:pt idx="3">
                <c:v>-705.24</c:v>
              </c:pt>
              <c:pt idx="4">
                <c:v>-719.23</c:v>
              </c:pt>
              <c:pt idx="5">
                <c:v>-765.2</c:v>
              </c:pt>
              <c:pt idx="6">
                <c:v>-806.45</c:v>
              </c:pt>
              <c:pt idx="7">
                <c:v>-906.45</c:v>
              </c:pt>
              <c:pt idx="8">
                <c:v>-965.99</c:v>
              </c:pt>
              <c:pt idx="9">
                <c:v>-976.28</c:v>
              </c:pt>
              <c:pt idx="10">
                <c:v>-984.18</c:v>
              </c:pt>
              <c:pt idx="11">
                <c:v>1401.9200000000005</c:v>
              </c:pt>
              <c:pt idx="12">
                <c:v>1388.7300000000005</c:v>
              </c:pt>
              <c:pt idx="13">
                <c:v>1859.6200000000003</c:v>
              </c:pt>
              <c:pt idx="14">
                <c:v>1856.5100000000004</c:v>
              </c:pt>
              <c:pt idx="15">
                <c:v>1370.7300000000005</c:v>
              </c:pt>
              <c:pt idx="16">
                <c:v>2433.0200000000004</c:v>
              </c:pt>
              <c:pt idx="17">
                <c:v>2313.6200000000003</c:v>
              </c:pt>
              <c:pt idx="18">
                <c:v>2302.2800000000002</c:v>
              </c:pt>
              <c:pt idx="19">
                <c:v>2296.2800000000002</c:v>
              </c:pt>
              <c:pt idx="20">
                <c:v>2296.2800000000002</c:v>
              </c:pt>
              <c:pt idx="21">
                <c:v>1765.2800000000002</c:v>
              </c:pt>
              <c:pt idx="22">
                <c:v>1739.9700000000003</c:v>
              </c:pt>
              <c:pt idx="23">
                <c:v>1639.9700000000003</c:v>
              </c:pt>
              <c:pt idx="24">
                <c:v>1626.5500000000002</c:v>
              </c:pt>
              <c:pt idx="25">
                <c:v>1501.65</c:v>
              </c:pt>
              <c:pt idx="26">
                <c:v>3969.4600000000005</c:v>
              </c:pt>
              <c:pt idx="27">
                <c:v>3839.4600000000005</c:v>
              </c:pt>
              <c:pt idx="28">
                <c:v>3817.2200000000007</c:v>
              </c:pt>
              <c:pt idx="29">
                <c:v>3806.1600000000008</c:v>
              </c:pt>
              <c:pt idx="30">
                <c:v>3680.1500000000005</c:v>
              </c:pt>
              <c:pt idx="31">
                <c:v>3777.4400000000005</c:v>
              </c:pt>
              <c:pt idx="32">
                <c:v>3677.4400000000005</c:v>
              </c:pt>
              <c:pt idx="33">
                <c:v>3622.4100000000003</c:v>
              </c:pt>
              <c:pt idx="34">
                <c:v>3410.26</c:v>
              </c:pt>
              <c:pt idx="35">
                <c:v>3364.9500000000003</c:v>
              </c:pt>
              <c:pt idx="36">
                <c:v>3293.9500000000003</c:v>
              </c:pt>
              <c:pt idx="37">
                <c:v>3285.88</c:v>
              </c:pt>
              <c:pt idx="38">
                <c:v>1854.88</c:v>
              </c:pt>
              <c:pt idx="39">
                <c:v>1799.9</c:v>
              </c:pt>
              <c:pt idx="40">
                <c:v>1791.95</c:v>
              </c:pt>
              <c:pt idx="41">
                <c:v>1874.88</c:v>
              </c:pt>
              <c:pt idx="42">
                <c:v>1844.88</c:v>
              </c:pt>
              <c:pt idx="43">
                <c:v>-1665.12</c:v>
              </c:pt>
              <c:pt idx="44">
                <c:v>-1728.9199999999998</c:v>
              </c:pt>
              <c:pt idx="45">
                <c:v>-1788.9699999999998</c:v>
              </c:pt>
              <c:pt idx="46">
                <c:v>-1791.9599999999998</c:v>
              </c:pt>
              <c:pt idx="47">
                <c:v>711.50000000000068</c:v>
              </c:pt>
              <c:pt idx="48">
                <c:v>490.09000000000071</c:v>
              </c:pt>
              <c:pt idx="49">
                <c:v>458.97000000000071</c:v>
              </c:pt>
              <c:pt idx="50">
                <c:v>495.90000000000072</c:v>
              </c:pt>
              <c:pt idx="51">
                <c:v>429.69000000000074</c:v>
              </c:pt>
              <c:pt idx="52">
                <c:v>407.73000000000076</c:v>
              </c:pt>
              <c:pt idx="53">
                <c:v>302.60000000000076</c:v>
              </c:pt>
              <c:pt idx="54">
                <c:v>291.84000000000077</c:v>
              </c:pt>
              <c:pt idx="55">
                <c:v>233.09000000000077</c:v>
              </c:pt>
              <c:pt idx="56">
                <c:v>203.80000000000078</c:v>
              </c:pt>
              <c:pt idx="57">
                <c:v>177.47000000000074</c:v>
              </c:pt>
              <c:pt idx="58">
                <c:v>-265.96999999999923</c:v>
              </c:pt>
              <c:pt idx="59">
                <c:v>-272.83999999999924</c:v>
              </c:pt>
              <c:pt idx="60">
                <c:v>-372.82999999999925</c:v>
              </c:pt>
              <c:pt idx="61">
                <c:v>-391.41999999999922</c:v>
              </c:pt>
              <c:pt idx="62">
                <c:v>-406.07999999999925</c:v>
              </c:pt>
              <c:pt idx="63">
                <c:v>-458.94999999999925</c:v>
              </c:pt>
              <c:pt idx="64">
                <c:v>-468.94999999999925</c:v>
              </c:pt>
              <c:pt idx="65">
                <c:v>-512.38999999999919</c:v>
              </c:pt>
              <c:pt idx="66">
                <c:v>1913.450000000001</c:v>
              </c:pt>
              <c:pt idx="67">
                <c:v>2087.7400000000011</c:v>
              </c:pt>
              <c:pt idx="68">
                <c:v>2084.9700000000012</c:v>
              </c:pt>
              <c:pt idx="69">
                <c:v>2082.900000000001</c:v>
              </c:pt>
              <c:pt idx="70">
                <c:v>1944.4900000000009</c:v>
              </c:pt>
              <c:pt idx="71">
                <c:v>2330.6400000000008</c:v>
              </c:pt>
              <c:pt idx="72">
                <c:v>2296.8900000000008</c:v>
              </c:pt>
              <c:pt idx="73">
                <c:v>1879.9600000000007</c:v>
              </c:pt>
              <c:pt idx="74">
                <c:v>1812.3400000000006</c:v>
              </c:pt>
              <c:pt idx="75">
                <c:v>1710.3400000000006</c:v>
              </c:pt>
              <c:pt idx="76">
                <c:v>1701.5800000000006</c:v>
              </c:pt>
              <c:pt idx="77">
                <c:v>1624.2000000000007</c:v>
              </c:pt>
              <c:pt idx="78">
                <c:v>1567.1500000000008</c:v>
              </c:pt>
              <c:pt idx="79">
                <c:v>1127.6000000000008</c:v>
              </c:pt>
              <c:pt idx="80">
                <c:v>1098.7300000000009</c:v>
              </c:pt>
              <c:pt idx="81">
                <c:v>1058.7400000000009</c:v>
              </c:pt>
              <c:pt idx="82">
                <c:v>1045.0000000000009</c:v>
              </c:pt>
              <c:pt idx="83">
                <c:v>1024.410000000001</c:v>
              </c:pt>
              <c:pt idx="84">
                <c:v>996.91000000000099</c:v>
              </c:pt>
              <c:pt idx="85">
                <c:v>974.06000000000097</c:v>
              </c:pt>
              <c:pt idx="86">
                <c:v>930.59000000000094</c:v>
              </c:pt>
              <c:pt idx="87">
                <c:v>892.59000000000094</c:v>
              </c:pt>
              <c:pt idx="88">
                <c:v>792.59000000000094</c:v>
              </c:pt>
              <c:pt idx="89">
                <c:v>783.19000000000096</c:v>
              </c:pt>
              <c:pt idx="90">
                <c:v>726.57000000000096</c:v>
              </c:pt>
              <c:pt idx="91">
                <c:v>3130.940000000001</c:v>
              </c:pt>
              <c:pt idx="92">
                <c:v>3117.4600000000009</c:v>
              </c:pt>
              <c:pt idx="93">
                <c:v>3096.8900000000008</c:v>
              </c:pt>
              <c:pt idx="94">
                <c:v>3556.4800000000009</c:v>
              </c:pt>
              <c:pt idx="95">
                <c:v>3521.690000000001</c:v>
              </c:pt>
              <c:pt idx="96">
                <c:v>3493.2200000000012</c:v>
              </c:pt>
              <c:pt idx="97">
                <c:v>3016.2400000000011</c:v>
              </c:pt>
              <c:pt idx="98">
                <c:v>3002.2600000000011</c:v>
              </c:pt>
              <c:pt idx="99">
                <c:v>2864.8300000000013</c:v>
              </c:pt>
              <c:pt idx="100">
                <c:v>2837.6100000000015</c:v>
              </c:pt>
              <c:pt idx="101">
                <c:v>2737.6100000000015</c:v>
              </c:pt>
              <c:pt idx="102">
                <c:v>2183.1200000000017</c:v>
              </c:pt>
              <c:pt idx="103">
                <c:v>2171.1500000000019</c:v>
              </c:pt>
              <c:pt idx="104">
                <c:v>1879.090000000002</c:v>
              </c:pt>
              <c:pt idx="105">
                <c:v>1818.6900000000019</c:v>
              </c:pt>
              <c:pt idx="106">
                <c:v>1813.6300000000019</c:v>
              </c:pt>
              <c:pt idx="107">
                <c:v>1761.1600000000019</c:v>
              </c:pt>
              <c:pt idx="108">
                <c:v>1747.5200000000018</c:v>
              </c:pt>
              <c:pt idx="109">
                <c:v>1700.3400000000017</c:v>
              </c:pt>
              <c:pt idx="110">
                <c:v>1622.1300000000017</c:v>
              </c:pt>
              <c:pt idx="111">
                <c:v>1610.8000000000018</c:v>
              </c:pt>
              <c:pt idx="112">
                <c:v>4017.8300000000017</c:v>
              </c:pt>
              <c:pt idx="113">
                <c:v>3995.3800000000019</c:v>
              </c:pt>
              <c:pt idx="114">
                <c:v>3327.3800000000019</c:v>
              </c:pt>
              <c:pt idx="115">
                <c:v>3423.2900000000018</c:v>
              </c:pt>
              <c:pt idx="116">
                <c:v>3411.300000000002</c:v>
              </c:pt>
              <c:pt idx="117">
                <c:v>3184.820000000002</c:v>
              </c:pt>
              <c:pt idx="118">
                <c:v>3156.9200000000019</c:v>
              </c:pt>
              <c:pt idx="119">
                <c:v>3085.1300000000019</c:v>
              </c:pt>
              <c:pt idx="120">
                <c:v>2654.0600000000018</c:v>
              </c:pt>
              <c:pt idx="121">
                <c:v>2648.090000000002</c:v>
              </c:pt>
              <c:pt idx="122">
                <c:v>2523.5800000000017</c:v>
              </c:pt>
              <c:pt idx="123">
                <c:v>2135.2800000000016</c:v>
              </c:pt>
              <c:pt idx="124">
                <c:v>2126.8900000000017</c:v>
              </c:pt>
              <c:pt idx="125">
                <c:v>2256.4000000000015</c:v>
              </c:pt>
            </c:numLit>
          </c:val>
          <c:smooth val="0"/>
          <c:extLst>
            <c:ext xmlns:c16="http://schemas.microsoft.com/office/drawing/2014/chart" uri="{C3380CC4-5D6E-409C-BE32-E72D297353CC}">
              <c16:uniqueId val="{00000000-6E9C-466B-8D8F-D7D1D318AF3F}"/>
            </c:ext>
          </c:extLst>
        </c:ser>
        <c:dLbls>
          <c:showLegendKey val="0"/>
          <c:showVal val="0"/>
          <c:showCatName val="0"/>
          <c:showSerName val="0"/>
          <c:showPercent val="0"/>
          <c:showBubbleSize val="0"/>
        </c:dLbls>
        <c:marker val="1"/>
        <c:smooth val="0"/>
        <c:axId val="451589183"/>
        <c:axId val="450712847"/>
      </c:lineChart>
      <c:catAx>
        <c:axId val="45158918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Ergebnis</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7"/>
              <c:pt idx="0">
                <c:v>Jan</c:v>
              </c:pt>
              <c:pt idx="1">
                <c:v>Feb</c:v>
              </c:pt>
              <c:pt idx="2">
                <c:v>Mrz</c:v>
              </c:pt>
              <c:pt idx="3">
                <c:v>Apr</c:v>
              </c:pt>
              <c:pt idx="4">
                <c:v>Mai</c:v>
              </c:pt>
              <c:pt idx="5">
                <c:v>Jun</c:v>
              </c:pt>
              <c:pt idx="6">
                <c:v>Jul</c:v>
              </c:pt>
            </c:strLit>
          </c:cat>
          <c:val>
            <c:numLit>
              <c:formatCode>General</c:formatCode>
              <c:ptCount val="7"/>
              <c:pt idx="0">
                <c:v>2296.2800000000002</c:v>
              </c:pt>
              <c:pt idx="1">
                <c:v>989.60000000000025</c:v>
              </c:pt>
              <c:pt idx="2">
                <c:v>-3108.41</c:v>
              </c:pt>
              <c:pt idx="3">
                <c:v>1389.68</c:v>
              </c:pt>
              <c:pt idx="4">
                <c:v>1270.46</c:v>
              </c:pt>
              <c:pt idx="5">
                <c:v>247.51999999999953</c:v>
              </c:pt>
              <c:pt idx="6">
                <c:v>-828.7299999999999</c:v>
              </c:pt>
            </c:numLit>
          </c:val>
          <c:extLst>
            <c:ext xmlns:c16="http://schemas.microsoft.com/office/drawing/2014/chart" uri="{C3380CC4-5D6E-409C-BE32-E72D297353CC}">
              <c16:uniqueId val="{00000000-D497-4AC8-B97E-B461EC0DD06E}"/>
            </c:ext>
          </c:extLst>
        </c:ser>
        <c:dLbls>
          <c:dLblPos val="outEnd"/>
          <c:showLegendKey val="0"/>
          <c:showVal val="1"/>
          <c:showCatName val="0"/>
          <c:showSerName val="0"/>
          <c:showPercent val="0"/>
          <c:showBubbleSize val="0"/>
        </c:dLbls>
        <c:gapWidth val="100"/>
        <c:overlap val="-24"/>
        <c:axId val="2034073487"/>
        <c:axId val="326232720"/>
      </c:barChart>
      <c:catAx>
        <c:axId val="20340734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326232720"/>
        <c:crosses val="autoZero"/>
        <c:auto val="1"/>
        <c:lblAlgn val="ctr"/>
        <c:lblOffset val="100"/>
        <c:noMultiLvlLbl val="0"/>
      </c:catAx>
      <c:valAx>
        <c:axId val="326232720"/>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203407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[CashFlowDashboardExcel.xlsx]saving!PivotTable1</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Savings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saving!$B$3</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saving!$A$4:$A$16</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saving!$B$4:$B$16</c:f>
              <c:numCache>
                <c:formatCode>"€"#,##0.00_);[Red]\("€"#,##0.00\)</c:formatCode>
                <c:ptCount val="12"/>
                <c:pt idx="0">
                  <c:v>938.04</c:v>
                </c:pt>
                <c:pt idx="1">
                  <c:v>841.48</c:v>
                </c:pt>
                <c:pt idx="2">
                  <c:v>1000</c:v>
                </c:pt>
                <c:pt idx="3">
                  <c:v>908.39</c:v>
                </c:pt>
                <c:pt idx="4">
                  <c:v>915.55</c:v>
                </c:pt>
                <c:pt idx="5">
                  <c:v>553.79</c:v>
                </c:pt>
                <c:pt idx="6">
                  <c:v>1000</c:v>
                </c:pt>
                <c:pt idx="7">
                  <c:v>992.74</c:v>
                </c:pt>
                <c:pt idx="8">
                  <c:v>890.01</c:v>
                </c:pt>
                <c:pt idx="9">
                  <c:v>954.85</c:v>
                </c:pt>
                <c:pt idx="10">
                  <c:v>914.56</c:v>
                </c:pt>
                <c:pt idx="11">
                  <c:v>987.01</c:v>
                </c:pt>
              </c:numCache>
            </c:numRef>
          </c:val>
          <c:extLst>
            <c:ext xmlns:c16="http://schemas.microsoft.com/office/drawing/2014/chart" uri="{C3380CC4-5D6E-409C-BE32-E72D297353CC}">
              <c16:uniqueId val="{00000000-74DE-4F47-AF07-B850E1ED4E75}"/>
            </c:ext>
          </c:extLst>
        </c:ser>
        <c:dLbls>
          <c:dLblPos val="outEnd"/>
          <c:showLegendKey val="0"/>
          <c:showVal val="1"/>
          <c:showCatName val="0"/>
          <c:showSerName val="0"/>
          <c:showPercent val="0"/>
          <c:showBubbleSize val="0"/>
        </c:dLbls>
        <c:gapWidth val="100"/>
        <c:overlap val="-24"/>
        <c:axId val="451589183"/>
        <c:axId val="450712847"/>
      </c:barChart>
      <c:catAx>
        <c:axId val="4515891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1"/>
        <c:axPos val="l"/>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[CashFlowDashboardExcel.xlsx]month avarage!PivotTable3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Durchschnittliche Monatsausaben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 avarage'!$B$3</c:f>
              <c:strCache>
                <c:ptCount val="1"/>
                <c:pt idx="0">
                  <c:v>Ergebnis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'month avarage'!$A$4:$A$9</c:f>
              <c:strCache>
                <c:ptCount val="5"/>
                <c:pt idx="0">
                  <c:v>Wohnung</c:v>
                </c:pt>
                <c:pt idx="1">
                  <c:v>Essen</c:v>
                </c:pt>
                <c:pt idx="2">
                  <c:v>Handy</c:v>
                </c:pt>
                <c:pt idx="3">
                  <c:v>Going out</c:v>
                </c:pt>
                <c:pt idx="4">
                  <c:v>Versicherungen</c:v>
                </c:pt>
              </c:strCache>
            </c:strRef>
          </c:cat>
          <c:val>
            <c:numRef>
              <c:f>'month avarage'!$B$4:$B$9</c:f>
              <c:numCache>
                <c:formatCode>"€"#,##0.00_);[Red]\("€"#,##0.00\)</c:formatCode>
                <c:ptCount val="5"/>
                <c:pt idx="0">
                  <c:v>68.942708333333329</c:v>
                </c:pt>
                <c:pt idx="1">
                  <c:v>65.072552083333335</c:v>
                </c:pt>
                <c:pt idx="2">
                  <c:v>27.686875000000001</c:v>
                </c:pt>
                <c:pt idx="3">
                  <c:v>16.145833333333332</c:v>
                </c:pt>
                <c:pt idx="4">
                  <c:v>0.33421875000000001</c:v>
                </c:pt>
              </c:numCache>
            </c:numRef>
          </c:val>
          <c:extLst>
            <c:ext xmlns:c16="http://schemas.microsoft.com/office/drawing/2014/chart" uri="{C3380CC4-5D6E-409C-BE32-E72D297353CC}">
              <c16:uniqueId val="{00000000-2C8E-418D-A778-84DB3619B03E}"/>
            </c:ext>
          </c:extLst>
        </c:ser>
        <c:dLbls>
          <c:dLblPos val="outEnd"/>
          <c:showLegendKey val="0"/>
          <c:showVal val="1"/>
          <c:showCatName val="0"/>
          <c:showSerName val="0"/>
          <c:showPercent val="0"/>
          <c:showBubbleSize val="0"/>
        </c:dLbls>
        <c:gapWidth val="115"/>
        <c:overlap val="-20"/>
        <c:axId val="1857790208"/>
        <c:axId val="1855326544"/>
      </c:barChart>
      <c:valAx>
        <c:axId val="1855326544"/>
        <c:scaling>
          <c:orientation val="minMax"/>
        </c:scaling>
        <c:delete val="0"/>
        <c:axPos val="t"/>
        <c:majorGridlines>
          <c:spPr>
            <a:ln w="9525" cap="flat" cmpd="sng" algn="ctr">
              <a:solidFill>
                <a:schemeClr val="lt1">
                  <a:lumMod val="95000"/>
                  <a:alpha val="10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57790208"/>
        <c:crosses val="autoZero"/>
        <c:crossBetween val="between"/>
      </c:valAx>
      <c:catAx>
        <c:axId val="1857790208"/>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5532654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[CashFlowDashboardExcel.xlsx]spending month!PivotTable1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Ausgaben im Monat</a:t>
            </a:r>
            <a:r>
              <a:rPr lang="en-US" baseline="0"/>
              <a:t> ...</a:t>
            </a:r>
            <a:endParaRPr lang="en-US"/>
          </a:p>
        </c:rich>
      </c:tx>
      <c:layout>
        <c:manualLayout>
          <c:xMode val="edge"/>
          <c:yMode val="edge"/>
          <c:x val="0.37500995155061811"/>
          <c:y val="2.58064428731037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56780402449691"/>
          <c:y val="0.1299245097584488"/>
          <c:w val="0.71235227720887218"/>
          <c:h val="0.84747240793416034"/>
        </c:manualLayout>
      </c:layout>
      <c:barChart>
        <c:barDir val="bar"/>
        <c:grouping val="clustered"/>
        <c:varyColors val="0"/>
        <c:ser>
          <c:idx val="0"/>
          <c:order val="0"/>
          <c:tx>
            <c:strRef>
              <c:f>'spending month'!$B$3</c:f>
              <c:strCache>
                <c:ptCount val="1"/>
                <c:pt idx="0">
                  <c:v>Ergebnis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'spending month'!$A$4:$A$10</c:f>
              <c:strCache>
                <c:ptCount val="6"/>
                <c:pt idx="0">
                  <c:v>Wohnung</c:v>
                </c:pt>
                <c:pt idx="1">
                  <c:v>Essen</c:v>
                </c:pt>
                <c:pt idx="2">
                  <c:v>Handy</c:v>
                </c:pt>
                <c:pt idx="3">
                  <c:v>Going out</c:v>
                </c:pt>
                <c:pt idx="4">
                  <c:v>Shopping</c:v>
                </c:pt>
                <c:pt idx="5">
                  <c:v>Versicherungen</c:v>
                </c:pt>
              </c:strCache>
            </c:strRef>
          </c:cat>
          <c:val>
            <c:numRef>
              <c:f>'spending month'!$B$4:$B$10</c:f>
              <c:numCache>
                <c:formatCode>#,##0.00\ "€"</c:formatCode>
                <c:ptCount val="6"/>
                <c:pt idx="0">
                  <c:v>427</c:v>
                </c:pt>
                <c:pt idx="1">
                  <c:v>403.03</c:v>
                </c:pt>
                <c:pt idx="2">
                  <c:v>171.48000000000002</c:v>
                </c:pt>
                <c:pt idx="3">
                  <c:v>100</c:v>
                </c:pt>
                <c:pt idx="4">
                  <c:v>94.97</c:v>
                </c:pt>
                <c:pt idx="5">
                  <c:v>2.0699999999999998</c:v>
                </c:pt>
              </c:numCache>
            </c:numRef>
          </c:val>
          <c:extLst>
            <c:ext xmlns:c16="http://schemas.microsoft.com/office/drawing/2014/chart" uri="{C3380CC4-5D6E-409C-BE32-E72D297353CC}">
              <c16:uniqueId val="{00000000-6DA4-4F83-B2FA-05DE93196135}"/>
            </c:ext>
          </c:extLst>
        </c:ser>
        <c:dLbls>
          <c:dLblPos val="outEnd"/>
          <c:showLegendKey val="0"/>
          <c:showVal val="1"/>
          <c:showCatName val="0"/>
          <c:showSerName val="0"/>
          <c:showPercent val="0"/>
          <c:showBubbleSize val="0"/>
        </c:dLbls>
        <c:gapWidth val="37"/>
        <c:axId val="1704760127"/>
        <c:axId val="1668298031"/>
      </c:barChart>
      <c:catAx>
        <c:axId val="17047601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68298031"/>
        <c:crosses val="autoZero"/>
        <c:auto val="1"/>
        <c:lblAlgn val="ctr"/>
        <c:lblOffset val="100"/>
        <c:noMultiLvlLbl val="0"/>
      </c:catAx>
      <c:valAx>
        <c:axId val="1668298031"/>
        <c:scaling>
          <c:orientation val="minMax"/>
        </c:scaling>
        <c:delete val="1"/>
        <c:axPos val="t"/>
        <c:numFmt formatCode="#,##0.00\ &quot;€&quot;" sourceLinked="1"/>
        <c:majorTickMark val="none"/>
        <c:minorTickMark val="none"/>
        <c:tickLblPos val="nextTo"/>
        <c:crossAx val="1704760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[CashFlowDashboardExcel.xlsx]spending year (6)!PivotTable1</c:name>
    <c:fmtId val="9"/>
  </c:pivotSource>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n-US"/>
              <a:t>Gesammtausgaben</a:t>
            </a:r>
          </a:p>
        </c:rich>
      </c:tx>
      <c:overlay val="0"/>
      <c:spPr>
        <a:noFill/>
        <a:ln>
          <a:noFill/>
        </a:ln>
        <a:effectLst/>
      </c:spPr>
    </c:title>
    <c:autoTitleDeleted val="0"/>
    <c:pivotFmts>
      <c:pivotFmt>
        <c:idx val="0"/>
      </c:pivotFmt>
      <c:pivotFmt>
        <c:idx val="1"/>
      </c:pivotFmt>
      <c:pivotFmt>
        <c:idx val="2"/>
      </c:pivotFmt>
      <c:pivotFmt>
        <c:idx val="3"/>
      </c:pivotFmt>
      <c:pivotFmt>
        <c:idx val="4"/>
      </c:pivotFmt>
      <c:pivotFmt>
        <c:idx val="5"/>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dLbl>
          <c:idx val="0"/>
          <c:delete val="1"/>
          <c:extLst>
            <c:ext xmlns:c15="http://schemas.microsoft.com/office/drawing/2012/chart" uri="{CE6537A1-D6FC-4f65-9D91-7224C49458BB}"/>
          </c:extLst>
        </c:dLbl>
      </c:pivotFmt>
      <c:pivotFmt>
        <c:idx val="11"/>
        <c:dLbl>
          <c:idx val="0"/>
          <c:delete val="1"/>
          <c:extLst>
            <c:ext xmlns:c15="http://schemas.microsoft.com/office/drawing/2012/chart" uri="{CE6537A1-D6FC-4f65-9D91-7224C49458BB}"/>
          </c:extLst>
        </c:dLbl>
      </c:pivotFmt>
      <c:pivotFmt>
        <c:idx val="12"/>
        <c:dLbl>
          <c:idx val="0"/>
          <c:delete val="1"/>
          <c:extLst>
            <c:ext xmlns:c15="http://schemas.microsoft.com/office/drawing/2012/chart" uri="{CE6537A1-D6FC-4f65-9D91-7224C49458BB}"/>
          </c:extLst>
        </c:dLbl>
      </c:pivotFmt>
      <c:pivotFmt>
        <c:idx val="13"/>
      </c:pivotFmt>
      <c:pivotFmt>
        <c:idx val="14"/>
      </c:pivotFmt>
      <c:pivotFmt>
        <c:idx val="15"/>
      </c:pivotFmt>
      <c:pivotFmt>
        <c:idx val="16"/>
        <c:dLbl>
          <c:idx val="0"/>
          <c:delete val="1"/>
          <c:extLst>
            <c:ext xmlns:c15="http://schemas.microsoft.com/office/drawing/2012/chart" uri="{CE6537A1-D6FC-4f65-9D91-7224C49458BB}"/>
          </c:extLst>
        </c:dLbl>
      </c:pivotFmt>
      <c:pivotFmt>
        <c:idx val="17"/>
        <c:dLbl>
          <c:idx val="0"/>
          <c:delete val="1"/>
          <c:extLst>
            <c:ext xmlns:c15="http://schemas.microsoft.com/office/drawing/2012/chart" uri="{CE6537A1-D6FC-4f65-9D91-7224C49458BB}"/>
          </c:extLst>
        </c:dLbl>
      </c:pivotFmt>
      <c:pivotFmt>
        <c:idx val="18"/>
        <c:dLbl>
          <c:idx val="0"/>
          <c:delete val="1"/>
          <c:extLst>
            <c:ext xmlns:c15="http://schemas.microsoft.com/office/drawing/2012/chart" uri="{CE6537A1-D6FC-4f65-9D91-7224C49458BB}"/>
          </c:extLst>
        </c:dLbl>
      </c:pivotFmt>
      <c:pivotFmt>
        <c:idx val="19"/>
        <c:dLbl>
          <c:idx val="0"/>
          <c:delete val="1"/>
          <c:extLst>
            <c:ext xmlns:c15="http://schemas.microsoft.com/office/drawing/2012/chart" uri="{CE6537A1-D6FC-4f65-9D91-7224C49458BB}"/>
          </c:extLst>
        </c:dLbl>
      </c:pivotFmt>
      <c:pivotFmt>
        <c:idx val="20"/>
        <c:dLbl>
          <c:idx val="0"/>
          <c:delete val="1"/>
          <c:extLst>
            <c:ext xmlns:c15="http://schemas.microsoft.com/office/drawing/2012/chart" uri="{CE6537A1-D6FC-4f65-9D91-7224C49458BB}"/>
          </c:extLst>
        </c:dLbl>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dLbl>
          <c:idx val="0"/>
          <c:showLegendKey val="0"/>
          <c:showVal val="1"/>
          <c:showCatName val="0"/>
          <c:showSerName val="0"/>
          <c:showPercent val="0"/>
          <c:showBubbleSize val="0"/>
          <c:extLst>
            <c:ext xmlns:c15="http://schemas.microsoft.com/office/drawing/2012/chart" uri="{CE6537A1-D6FC-4f65-9D91-7224C49458BB}"/>
          </c:extLst>
        </c:dLbl>
      </c:pivotFmt>
      <c:pivotFmt>
        <c:idx val="46"/>
      </c:pivotFmt>
      <c:pivotFmt>
        <c:idx val="4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3"/>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4"/>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5"/>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6"/>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7"/>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8"/>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5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1"/>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32"/>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33"/>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134"/>
      </c:pivotFmt>
      <c:pivotFmt>
        <c:idx val="135"/>
      </c:pivotFmt>
      <c:pivotFmt>
        <c:idx val="136"/>
      </c:pivotFmt>
      <c:pivotFmt>
        <c:idx val="13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3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4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5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6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76"/>
        <c:marker>
          <c:symbol val="none"/>
        </c:marke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77"/>
        <c:spPr>
          <a:solidFill>
            <a:schemeClr val="accent1">
              <a:alpha val="70000"/>
            </a:schemeClr>
          </a:solidFill>
          <a:ln>
            <a:noFill/>
          </a:ln>
          <a:effectLst/>
        </c:spPr>
      </c:pivotFmt>
      <c:pivotFmt>
        <c:idx val="178"/>
        <c:spPr>
          <a:solidFill>
            <a:schemeClr val="accent2">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79"/>
        <c:spPr>
          <a:solidFill>
            <a:schemeClr val="accent1">
              <a:alpha val="70000"/>
            </a:schemeClr>
          </a:solidFill>
          <a:ln>
            <a:noFill/>
          </a:ln>
          <a:effectLst/>
        </c:spPr>
      </c:pivotFmt>
      <c:pivotFmt>
        <c:idx val="180"/>
        <c:spPr>
          <a:solidFill>
            <a:schemeClr val="accent4">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1"/>
        <c:spPr>
          <a:solidFill>
            <a:schemeClr val="accent2">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2"/>
        <c:spPr>
          <a:solidFill>
            <a:schemeClr val="accent3">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3"/>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4"/>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5"/>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6"/>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7"/>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8"/>
        <c:spPr>
          <a:solidFill>
            <a:schemeClr val="accent4">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89"/>
        <c:spPr>
          <a:solidFill>
            <a:schemeClr val="accent5">
              <a:alpha val="70000"/>
            </a:schemeClr>
          </a:solidFill>
          <a:ln>
            <a:noFill/>
          </a:ln>
          <a:effectLst/>
        </c:spPr>
        <c:dLbl>
          <c:idx val="0"/>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0"/>
        <c:marker>
          <c:symbol val="none"/>
        </c:marke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1"/>
        <c:spPr>
          <a:solidFill>
            <a:schemeClr val="accent1">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2"/>
        <c:spPr>
          <a:solidFill>
            <a:schemeClr val="accent2">
              <a:alpha val="70000"/>
            </a:schemeClr>
          </a:solidFill>
          <a:ln>
            <a:noFill/>
          </a:ln>
          <a:effectLst/>
        </c:spPr>
      </c:pivotFmt>
      <c:pivotFmt>
        <c:idx val="193"/>
        <c:spPr>
          <a:solidFill>
            <a:schemeClr val="accent1">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4"/>
        <c:spPr>
          <a:solidFill>
            <a:schemeClr val="accent4">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5"/>
        <c:spPr>
          <a:solidFill>
            <a:schemeClr val="accent2">
              <a:alpha val="70000"/>
            </a:schemeClr>
          </a:solidFill>
          <a:ln>
            <a:noFill/>
          </a:ln>
          <a:effectLst/>
        </c:spPr>
      </c:pivotFmt>
      <c:pivotFmt>
        <c:idx val="196"/>
        <c:spPr>
          <a:solidFill>
            <a:schemeClr val="accent3">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7"/>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8"/>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199"/>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0"/>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1"/>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2"/>
        <c:spPr>
          <a:solidFill>
            <a:schemeClr val="accent4">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3"/>
        <c:spPr>
          <a:solidFill>
            <a:schemeClr val="accent5">
              <a:alpha val="70000"/>
            </a:schemeClr>
          </a:solidFill>
          <a:ln>
            <a:noFill/>
          </a:ln>
          <a:effectLst/>
        </c:spPr>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4"/>
        <c:marker>
          <c:symbol val="none"/>
        </c:marke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5"/>
        <c:spPr>
          <a:solidFill>
            <a:schemeClr val="accent1">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6"/>
        <c:spPr>
          <a:solidFill>
            <a:schemeClr val="accent2">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7"/>
        <c:spPr>
          <a:solidFill>
            <a:schemeClr val="accent3">
              <a:alpha val="70000"/>
            </a:schemeClr>
          </a:solidFill>
          <a:ln>
            <a:noFill/>
          </a:ln>
          <a:effectLst/>
        </c:spPr>
      </c:pivotFmt>
      <c:pivotFmt>
        <c:idx val="208"/>
        <c:spPr>
          <a:solidFill>
            <a:schemeClr val="accent4">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09"/>
        <c:spPr>
          <a:solidFill>
            <a:schemeClr val="accent5">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0"/>
        <c:spPr>
          <a:solidFill>
            <a:schemeClr val="accent6">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1"/>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2"/>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3"/>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4"/>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5"/>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6"/>
        <c:spPr>
          <a:solidFill>
            <a:schemeClr val="accent6">
              <a:lumMod val="6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7"/>
        <c:spPr>
          <a:solidFill>
            <a:schemeClr val="accent1">
              <a:lumMod val="80000"/>
              <a:lumOff val="20000"/>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80000"/>
                      <a:lumOff val="2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8"/>
        <c:marker>
          <c:symbol val="none"/>
        </c:marke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19"/>
        <c:spPr>
          <a:solidFill>
            <a:schemeClr val="accent1">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0"/>
        <c:spPr>
          <a:solidFill>
            <a:schemeClr val="accent2">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1"/>
        <c:spPr>
          <a:solidFill>
            <a:schemeClr val="accent1">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2"/>
        <c:spPr>
          <a:solidFill>
            <a:schemeClr val="accent4">
              <a:alpha val="70000"/>
            </a:schemeClr>
          </a:solidFill>
          <a:ln>
            <a:noFill/>
          </a:ln>
          <a:effectLst/>
        </c:spPr>
      </c:pivotFmt>
      <c:pivotFmt>
        <c:idx val="223"/>
        <c:spPr>
          <a:solidFill>
            <a:schemeClr val="accent2">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4"/>
        <c:spPr>
          <a:solidFill>
            <a:schemeClr val="accent3">
              <a:alpha val="70000"/>
            </a:schemeClr>
          </a:solidFill>
          <a:ln>
            <a:noFill/>
          </a:ln>
          <a:effectLst/>
        </c:spPr>
      </c:pivotFmt>
      <c:pivotFmt>
        <c:idx val="225"/>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6"/>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7"/>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8"/>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29"/>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0"/>
        <c:spPr>
          <a:solidFill>
            <a:schemeClr val="accent4">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1"/>
        <c:spPr>
          <a:solidFill>
            <a:schemeClr val="accent5">
              <a:alpha val="70000"/>
            </a:schemeClr>
          </a:solidFill>
          <a:ln>
            <a:noFill/>
          </a:ln>
          <a:effectLst/>
        </c:spPr>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2"/>
        <c:marker>
          <c:symbol val="none"/>
        </c:marke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3"/>
        <c:spPr>
          <a:solidFill>
            <a:schemeClr val="accent1">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4"/>
        <c:spPr>
          <a:solidFill>
            <a:schemeClr val="accent2">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5"/>
        <c:spPr>
          <a:solidFill>
            <a:schemeClr val="accent1">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6"/>
        <c:spPr>
          <a:solidFill>
            <a:schemeClr val="accent4">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7"/>
        <c:spPr>
          <a:solidFill>
            <a:schemeClr val="accent2">
              <a:alpha val="70000"/>
            </a:schemeClr>
          </a:solidFill>
          <a:ln>
            <a:noFill/>
          </a:ln>
          <a:effectLst/>
        </c:spPr>
      </c:pivotFmt>
      <c:pivotFmt>
        <c:idx val="238"/>
        <c:spPr>
          <a:solidFill>
            <a:schemeClr val="accent3">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39"/>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0"/>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1"/>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2"/>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3"/>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4"/>
        <c:spPr>
          <a:solidFill>
            <a:schemeClr val="accent4">
              <a:alpha val="70000"/>
            </a:schemeClr>
          </a:solidFill>
          <a:ln>
            <a:noFill/>
          </a:ln>
          <a:effectLst/>
        </c:spPr>
      </c:pivotFmt>
      <c:pivotFmt>
        <c:idx val="245"/>
        <c:spPr>
          <a:solidFill>
            <a:schemeClr val="accent5">
              <a:alpha val="70000"/>
            </a:schemeClr>
          </a:solidFill>
          <a:ln>
            <a:noFill/>
          </a:ln>
          <a:effectLst/>
        </c:spPr>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6"/>
        <c:marker>
          <c:symbol val="none"/>
        </c:marke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7"/>
        <c:spPr>
          <a:solidFill>
            <a:schemeClr val="accent1">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8"/>
        <c:spPr>
          <a:solidFill>
            <a:schemeClr val="accent2">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49"/>
        <c:spPr>
          <a:solidFill>
            <a:schemeClr val="accent1">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0"/>
        <c:spPr>
          <a:solidFill>
            <a:schemeClr val="accent4">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1"/>
        <c:spPr>
          <a:solidFill>
            <a:schemeClr val="accent2">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2"/>
        <c:spPr>
          <a:solidFill>
            <a:schemeClr val="accent3">
              <a:alpha val="70000"/>
            </a:schemeClr>
          </a:solidFill>
          <a:ln>
            <a:noFill/>
          </a:ln>
          <a:effectLst/>
        </c:spPr>
      </c:pivotFmt>
      <c:pivotFmt>
        <c:idx val="253"/>
        <c:spPr>
          <a:solidFill>
            <a:schemeClr val="accent1">
              <a:lumMod val="60000"/>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4"/>
        <c:spPr>
          <a:solidFill>
            <a:schemeClr val="accent2">
              <a:lumMod val="60000"/>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5"/>
        <c:spPr>
          <a:solidFill>
            <a:schemeClr val="accent3">
              <a:lumMod val="60000"/>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6"/>
        <c:spPr>
          <a:solidFill>
            <a:schemeClr val="accent4">
              <a:lumMod val="60000"/>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7"/>
        <c:spPr>
          <a:solidFill>
            <a:schemeClr val="accent5">
              <a:lumMod val="60000"/>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8"/>
        <c:spPr>
          <a:solidFill>
            <a:schemeClr val="accent4">
              <a:alpha val="70000"/>
            </a:schemeClr>
          </a:solidFill>
          <a:ln>
            <a:noFill/>
          </a:ln>
          <a:effectLst/>
        </c:spPr>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259"/>
        <c:spPr>
          <a:solidFill>
            <a:schemeClr val="accent5">
              <a:alpha val="70000"/>
            </a:schemeClr>
          </a:solidFill>
          <a:ln>
            <a:noFill/>
          </a:ln>
          <a:effectLst/>
        </c:spPr>
      </c:pivotFmt>
      <c:pivotFmt>
        <c:idx val="26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8"/>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9"/>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0"/>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1"/>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2"/>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3"/>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4"/>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5"/>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6"/>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7"/>
        <c:dLbl>
          <c:idx val="0"/>
          <c:dLblPos val="in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8"/>
        <c:marker>
          <c:symbol val="none"/>
        </c:marker>
        <c:dLbl>
          <c:idx val="0"/>
          <c:spPr>
            <a:solidFill>
              <a:sysClr val="window" lastClr="FFFFFF">
                <a:alpha val="90000"/>
              </a:sysClr>
            </a:solidFill>
            <a:ln w="12700" cap="flat" cmpd="sng" algn="ctr">
              <a:solidFill>
                <a:srgbClr val="5B9BD5">
                  <a:lumMod val="60000"/>
                </a:srgbClr>
              </a:solidFill>
              <a:round/>
            </a:ln>
            <a:effectLst>
              <a:outerShdw blurRad="50800" dist="38100" dir="2700000" algn="tl" rotWithShape="0">
                <a:srgbClr val="5B9BD5">
                  <a:lumMod val="60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39"/>
        <c:spPr>
          <a:solidFill>
            <a:schemeClr val="accent1">
              <a:alpha val="70000"/>
            </a:schemeClr>
          </a:solidFill>
          <a:ln>
            <a:noFill/>
          </a:ln>
          <a:effectLst/>
        </c:spPr>
      </c:pivotFmt>
      <c:pivotFmt>
        <c:idx val="340"/>
        <c:spPr>
          <a:solidFill>
            <a:schemeClr val="accent2">
              <a:alpha val="70000"/>
            </a:schemeClr>
          </a:solidFill>
          <a:ln>
            <a:noFill/>
          </a:ln>
          <a:effectLst/>
        </c:spPr>
      </c:pivotFmt>
      <c:pivotFmt>
        <c:idx val="341"/>
        <c:spPr>
          <a:solidFill>
            <a:schemeClr val="accent3">
              <a:alpha val="70000"/>
            </a:schemeClr>
          </a:solidFill>
          <a:ln>
            <a:noFill/>
          </a:ln>
          <a:effectLst/>
        </c:spPr>
      </c:pivotFmt>
      <c:pivotFmt>
        <c:idx val="342"/>
        <c:spPr>
          <a:solidFill>
            <a:schemeClr val="accent4">
              <a:alpha val="70000"/>
            </a:schemeClr>
          </a:solidFill>
          <a:ln>
            <a:noFill/>
          </a:ln>
          <a:effectLst/>
        </c:spPr>
      </c:pivotFmt>
      <c:pivotFmt>
        <c:idx val="343"/>
        <c:spPr>
          <a:solidFill>
            <a:schemeClr val="accent5">
              <a:alpha val="70000"/>
            </a:schemeClr>
          </a:solidFill>
          <a:ln>
            <a:noFill/>
          </a:ln>
          <a:effectLst/>
        </c:spPr>
      </c:pivotFmt>
      <c:pivotFmt>
        <c:idx val="344"/>
        <c:spPr>
          <a:solidFill>
            <a:schemeClr val="accent6">
              <a:alpha val="70000"/>
            </a:schemeClr>
          </a:solidFill>
          <a:ln>
            <a:noFill/>
          </a:ln>
          <a:effectLst/>
        </c:spPr>
      </c:pivotFmt>
      <c:pivotFmt>
        <c:idx val="345"/>
        <c:spPr>
          <a:solidFill>
            <a:schemeClr val="accent1">
              <a:lumMod val="60000"/>
              <a:alpha val="70000"/>
            </a:schemeClr>
          </a:solidFill>
          <a:ln>
            <a:noFill/>
          </a:ln>
          <a:effectLst/>
        </c:spPr>
      </c:pivotFmt>
      <c:pivotFmt>
        <c:idx val="346"/>
        <c:spPr>
          <a:solidFill>
            <a:schemeClr val="accent2">
              <a:lumMod val="60000"/>
              <a:alpha val="70000"/>
            </a:schemeClr>
          </a:solidFill>
          <a:ln>
            <a:noFill/>
          </a:ln>
          <a:effectLst/>
        </c:spPr>
      </c:pivotFmt>
      <c:pivotFmt>
        <c:idx val="347"/>
        <c:spPr>
          <a:solidFill>
            <a:schemeClr val="accent3">
              <a:lumMod val="60000"/>
              <a:alpha val="70000"/>
            </a:schemeClr>
          </a:solidFill>
          <a:ln>
            <a:noFill/>
          </a:ln>
          <a:effectLst/>
        </c:spPr>
      </c:pivotFmt>
      <c:pivotFmt>
        <c:idx val="348"/>
        <c:spPr>
          <a:solidFill>
            <a:schemeClr val="accent4">
              <a:lumMod val="60000"/>
              <a:alpha val="70000"/>
            </a:schemeClr>
          </a:solidFill>
          <a:ln>
            <a:noFill/>
          </a:ln>
          <a:effectLst/>
        </c:spPr>
      </c:pivotFmt>
      <c:pivotFmt>
        <c:idx val="349"/>
        <c:spPr>
          <a:solidFill>
            <a:schemeClr val="accent5">
              <a:lumMod val="60000"/>
              <a:alpha val="70000"/>
            </a:schemeClr>
          </a:solidFill>
          <a:ln>
            <a:noFill/>
          </a:ln>
          <a:effectLst/>
        </c:spPr>
      </c:pivotFmt>
      <c:pivotFmt>
        <c:idx val="350"/>
        <c:spPr>
          <a:solidFill>
            <a:schemeClr val="accent6">
              <a:lumMod val="60000"/>
              <a:alpha val="70000"/>
            </a:schemeClr>
          </a:solidFill>
          <a:ln>
            <a:noFill/>
          </a:ln>
          <a:effectLst/>
        </c:spPr>
      </c:pivotFmt>
      <c:pivotFmt>
        <c:idx val="351"/>
        <c:spPr>
          <a:solidFill>
            <a:schemeClr val="accent1">
              <a:lumMod val="80000"/>
              <a:lumOff val="20000"/>
              <a:alpha val="70000"/>
            </a:schemeClr>
          </a:solidFill>
          <a:ln>
            <a:noFill/>
          </a:ln>
          <a:effectLst/>
        </c:spPr>
      </c:pivotFmt>
      <c:pivotFmt>
        <c:idx val="352"/>
        <c:marker>
          <c:symbol val="none"/>
        </c:marke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3"/>
        <c:marker>
          <c:symbol val="none"/>
        </c:marker>
        <c:dLbl>
          <c:idx val="0"/>
          <c:spPr>
            <a:solidFill>
              <a:sysClr val="window" lastClr="FFFFFF">
                <a:alpha val="90000"/>
              </a:sysClr>
            </a:solidFill>
            <a:ln w="12700" cap="flat" cmpd="sng" algn="ctr">
              <a:solidFill>
                <a:srgbClr val="5B9BD5">
                  <a:lumMod val="60000"/>
                </a:srgbClr>
              </a:solidFill>
              <a:round/>
            </a:ln>
            <a:effectLst>
              <a:outerShdw blurRad="50800" dist="38100" dir="2700000" algn="tl" rotWithShape="0">
                <a:srgbClr val="5B9BD5">
                  <a:lumMod val="60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4"/>
        <c:spPr>
          <a:solidFill>
            <a:schemeClr val="accent1">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5"/>
        <c:spPr>
          <a:solidFill>
            <a:schemeClr val="accent2">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6"/>
        <c:spPr>
          <a:solidFill>
            <a:schemeClr val="accent3">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7"/>
        <c:spPr>
          <a:solidFill>
            <a:schemeClr val="accent4">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8"/>
        <c:spPr>
          <a:solidFill>
            <a:schemeClr val="accent5">
              <a:alpha val="70000"/>
            </a:schemeClr>
          </a:solidFill>
          <a:ln>
            <a:noFill/>
          </a:ln>
          <a:effectLst/>
        </c:spPr>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59"/>
        <c:spPr>
          <a:solidFill>
            <a:schemeClr val="accent1">
              <a:alpha val="70000"/>
            </a:schemeClr>
          </a:solidFill>
          <a:ln>
            <a:noFill/>
          </a:ln>
          <a:effectLst/>
        </c:spPr>
      </c:pivotFmt>
      <c:pivotFmt>
        <c:idx val="360"/>
        <c:spPr>
          <a:solidFill>
            <a:schemeClr val="accent2">
              <a:alpha val="70000"/>
            </a:schemeClr>
          </a:solidFill>
          <a:ln>
            <a:noFill/>
          </a:ln>
          <a:effectLst/>
        </c:spPr>
      </c:pivotFmt>
      <c:pivotFmt>
        <c:idx val="361"/>
        <c:spPr>
          <a:solidFill>
            <a:schemeClr val="accent3">
              <a:alpha val="70000"/>
            </a:schemeClr>
          </a:solidFill>
          <a:ln>
            <a:noFill/>
          </a:ln>
          <a:effectLst/>
        </c:spPr>
      </c:pivotFmt>
      <c:pivotFmt>
        <c:idx val="362"/>
        <c:spPr>
          <a:solidFill>
            <a:schemeClr val="accent4">
              <a:alpha val="70000"/>
            </a:schemeClr>
          </a:solidFill>
          <a:ln>
            <a:noFill/>
          </a:ln>
          <a:effectLst/>
        </c:spPr>
      </c:pivotFmt>
      <c:pivotFmt>
        <c:idx val="363"/>
        <c:spPr>
          <a:solidFill>
            <a:schemeClr val="accent5">
              <a:alpha val="70000"/>
            </a:schemeClr>
          </a:solidFill>
          <a:ln>
            <a:noFill/>
          </a:ln>
          <a:effectLst/>
        </c:spPr>
      </c:pivotFmt>
      <c:pivotFmt>
        <c:idx val="364"/>
        <c:marker>
          <c:symbol val="none"/>
        </c:marker>
        <c:dLbl>
          <c:idx val="0"/>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65"/>
        <c:marker>
          <c:symbol val="none"/>
        </c:marker>
        <c:dLbl>
          <c:idx val="0"/>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
        <c:idx val="366"/>
        <c:marker>
          <c:symbol val="none"/>
        </c:marker>
        <c:dLbl>
          <c:idx val="0"/>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'spending year (6)'!$B$3:$B$4</c:f>
              <c:strCache>
                <c:ptCount val="1"/>
                <c:pt idx="0">
                  <c:v>Jan</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01-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B502-40EE-93CE-2A7B771D1F3E}"/>
              </c:ext>
            </c:extLst>
          </c:dPt>
          <c:dPt>
            <c:idx val="5"/>
            <c:bubble3D val="0"/>
            <c:extLst>
              <c:ext xmlns:c16="http://schemas.microsoft.com/office/drawing/2014/chart" uri="{C3380CC4-5D6E-409C-BE32-E72D297353CC}">
                <c16:uniqueId val="{0000000B-B502-40EE-93CE-2A7B771D1F3E}"/>
              </c:ext>
            </c:extLst>
          </c:dPt>
          <c:dPt>
            <c:idx val="6"/>
            <c:bubble3D val="0"/>
            <c:extLst>
              <c:ext xmlns:c16="http://schemas.microsoft.com/office/drawing/2014/chart" uri="{C3380CC4-5D6E-409C-BE32-E72D297353CC}">
                <c16:uniqueId val="{0000000D-B502-40EE-93CE-2A7B771D1F3E}"/>
              </c:ext>
            </c:extLst>
          </c:dPt>
          <c:dPt>
            <c:idx val="7"/>
            <c:bubble3D val="0"/>
            <c:extLst>
              <c:ext xmlns:c16="http://schemas.microsoft.com/office/drawing/2014/chart" uri="{C3380CC4-5D6E-409C-BE32-E72D297353CC}">
                <c16:uniqueId val="{0000000F-B502-40EE-93CE-2A7B771D1F3E}"/>
              </c:ext>
            </c:extLst>
          </c:dPt>
          <c:dPt>
            <c:idx val="8"/>
            <c:bubble3D val="0"/>
            <c:extLst>
              <c:ext xmlns:c16="http://schemas.microsoft.com/office/drawing/2014/chart" uri="{C3380CC4-5D6E-409C-BE32-E72D297353CC}">
                <c16:uniqueId val="{00000011-B502-40EE-93CE-2A7B771D1F3E}"/>
              </c:ext>
            </c:extLst>
          </c:dPt>
          <c:dPt>
            <c:idx val="9"/>
            <c:bubble3D val="0"/>
            <c:extLst>
              <c:ext xmlns:c16="http://schemas.microsoft.com/office/drawing/2014/chart" uri="{C3380CC4-5D6E-409C-BE32-E72D297353CC}">
                <c16:uniqueId val="{00000013-B502-40EE-93CE-2A7B771D1F3E}"/>
              </c:ext>
            </c:extLst>
          </c:dPt>
          <c:dPt>
            <c:idx val="10"/>
            <c:bubble3D val="0"/>
            <c:extLst>
              <c:ext xmlns:c16="http://schemas.microsoft.com/office/drawing/2014/chart" uri="{C3380CC4-5D6E-409C-BE32-E72D297353CC}">
                <c16:uniqueId val="{00000015-B502-40EE-93CE-2A7B771D1F3E}"/>
              </c:ext>
            </c:extLst>
          </c:dPt>
          <c:dPt>
            <c:idx val="11"/>
            <c:bubble3D val="0"/>
            <c:extLst>
              <c:ext xmlns:c16="http://schemas.microsoft.com/office/drawing/2014/chart" uri="{C3380CC4-5D6E-409C-BE32-E72D297353CC}">
                <c16:uniqueId val="{00000017-B502-40EE-93CE-2A7B771D1F3E}"/>
              </c:ext>
            </c:extLst>
          </c:dPt>
          <c:dPt>
            <c:idx val="12"/>
            <c:bubble3D val="0"/>
            <c:extLst>
              <c:ext xmlns:c16="http://schemas.microsoft.com/office/drawing/2014/chart" uri="{C3380CC4-5D6E-409C-BE32-E72D297353CC}">
                <c16:uniqueId val="{00000019-B502-40EE-93CE-2A7B771D1F3E}"/>
              </c:ext>
            </c:extLst>
          </c:dPt>
          <c:dLbls>
            <c:dLbl>
              <c:idx val="1"/>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03-B502-40EE-93CE-2A7B771D1F3E}"/>
                </c:ext>
              </c:extLst>
            </c:dLbl>
            <c:dLbl>
              <c:idx val="2"/>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05-B502-40EE-93CE-2A7B771D1F3E}"/>
                </c:ext>
              </c:extLst>
            </c:dLbl>
            <c:dLbl>
              <c:idx val="3"/>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07-B502-40EE-93CE-2A7B771D1F3E}"/>
                </c:ext>
              </c:extLst>
            </c:dLbl>
            <c:dLbl>
              <c:idx val="4"/>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09-B502-40EE-93CE-2A7B771D1F3E}"/>
                </c:ext>
              </c:extLst>
            </c:dLbl>
            <c:spPr>
              <a:solidFill>
                <a:sysClr val="window" lastClr="FFFFFF">
                  <a:alpha val="90000"/>
                </a:sysClr>
              </a:solidFill>
              <a:ln w="12700" cap="flat" cmpd="sng" algn="ctr">
                <a:solidFill>
                  <a:srgbClr val="5B9BD5"/>
                </a:solidFill>
                <a:round/>
              </a:ln>
              <a:effectLst>
                <a:outerShdw blurRad="50800" dist="38100" dir="2700000" algn="tl" rotWithShape="0">
                  <a:srgbClr val="5B9BD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(6)'!$B$5:$B$10</c:f>
              <c:numCache>
                <c:formatCode>General</c:formatCode>
                <c:ptCount val="5"/>
                <c:pt idx="0">
                  <c:v>-61.96</c:v>
                </c:pt>
              </c:numCache>
            </c:numRef>
          </c:val>
          <c:extLst>
            <c:ext xmlns:c16="http://schemas.microsoft.com/office/drawing/2014/chart" uri="{C3380CC4-5D6E-409C-BE32-E72D297353CC}">
              <c16:uniqueId val="{0000001A-B502-40EE-93CE-2A7B771D1F3E}"/>
            </c:ext>
          </c:extLst>
        </c:ser>
        <c:ser>
          <c:idx val="1"/>
          <c:order val="1"/>
          <c:tx>
            <c:strRef>
              <c:f>'spending year (6)'!$C$3:$C$4</c:f>
              <c:strCache>
                <c:ptCount val="1"/>
                <c:pt idx="0">
                  <c:v>Feb</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1C-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1E-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20-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22-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24-B502-40EE-93CE-2A7B771D1F3E}"/>
              </c:ext>
            </c:extLst>
          </c:dPt>
          <c:dPt>
            <c:idx val="5"/>
            <c:bubble3D val="0"/>
            <c:extLst>
              <c:ext xmlns:c16="http://schemas.microsoft.com/office/drawing/2014/chart" uri="{C3380CC4-5D6E-409C-BE32-E72D297353CC}">
                <c16:uniqueId val="{00000026-B502-40EE-93CE-2A7B771D1F3E}"/>
              </c:ext>
            </c:extLst>
          </c:dPt>
          <c:dPt>
            <c:idx val="6"/>
            <c:bubble3D val="0"/>
            <c:extLst>
              <c:ext xmlns:c16="http://schemas.microsoft.com/office/drawing/2014/chart" uri="{C3380CC4-5D6E-409C-BE32-E72D297353CC}">
                <c16:uniqueId val="{00000028-B502-40EE-93CE-2A7B771D1F3E}"/>
              </c:ext>
            </c:extLst>
          </c:dPt>
          <c:dPt>
            <c:idx val="7"/>
            <c:bubble3D val="0"/>
            <c:extLst>
              <c:ext xmlns:c16="http://schemas.microsoft.com/office/drawing/2014/chart" uri="{C3380CC4-5D6E-409C-BE32-E72D297353CC}">
                <c16:uniqueId val="{0000002A-B502-40EE-93CE-2A7B771D1F3E}"/>
              </c:ext>
            </c:extLst>
          </c:dPt>
          <c:dPt>
            <c:idx val="8"/>
            <c:bubble3D val="0"/>
            <c:extLst>
              <c:ext xmlns:c16="http://schemas.microsoft.com/office/drawing/2014/chart" uri="{C3380CC4-5D6E-409C-BE32-E72D297353CC}">
                <c16:uniqueId val="{0000002C-B502-40EE-93CE-2A7B771D1F3E}"/>
              </c:ext>
            </c:extLst>
          </c:dPt>
          <c:dPt>
            <c:idx val="9"/>
            <c:bubble3D val="0"/>
            <c:extLst>
              <c:ext xmlns:c16="http://schemas.microsoft.com/office/drawing/2014/chart" uri="{C3380CC4-5D6E-409C-BE32-E72D297353CC}">
                <c16:uniqueId val="{0000002E-B502-40EE-93CE-2A7B771D1F3E}"/>
              </c:ext>
            </c:extLst>
          </c:dPt>
          <c:dPt>
            <c:idx val="10"/>
            <c:bubble3D val="0"/>
            <c:extLst>
              <c:ext xmlns:c16="http://schemas.microsoft.com/office/drawing/2014/chart" uri="{C3380CC4-5D6E-409C-BE32-E72D297353CC}">
                <c16:uniqueId val="{00000030-B502-40EE-93CE-2A7B771D1F3E}"/>
              </c:ext>
            </c:extLst>
          </c:dPt>
          <c:dPt>
            <c:idx val="11"/>
            <c:bubble3D val="0"/>
            <c:extLst>
              <c:ext xmlns:c16="http://schemas.microsoft.com/office/drawing/2014/chart" uri="{C3380CC4-5D6E-409C-BE32-E72D297353CC}">
                <c16:uniqueId val="{00000032-B502-40EE-93CE-2A7B771D1F3E}"/>
              </c:ext>
            </c:extLst>
          </c:dPt>
          <c:dPt>
            <c:idx val="12"/>
            <c:bubble3D val="0"/>
            <c:extLst>
              <c:ext xmlns:c16="http://schemas.microsoft.com/office/drawing/2014/chart" uri="{C3380CC4-5D6E-409C-BE32-E72D297353CC}">
                <c16:uniqueId val="{00000034-B502-40EE-93CE-2A7B771D1F3E}"/>
              </c:ext>
            </c:extLst>
          </c:dPt>
          <c:dLbls>
            <c:dLbl>
              <c:idx val="0"/>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1C-B502-40EE-93CE-2A7B771D1F3E}"/>
                </c:ext>
              </c:extLst>
            </c:dLbl>
            <c:dLbl>
              <c:idx val="2"/>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20-B502-40EE-93CE-2A7B771D1F3E}"/>
                </c:ext>
              </c:extLst>
            </c:dLbl>
            <c:dLbl>
              <c:idx val="3"/>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22-B502-40EE-93CE-2A7B771D1F3E}"/>
                </c:ext>
              </c:extLst>
            </c:dLbl>
            <c:dLbl>
              <c:idx val="4"/>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24-B502-40EE-93CE-2A7B771D1F3E}"/>
                </c:ext>
              </c:extLst>
            </c:dLbl>
            <c:spPr>
              <a:solidFill>
                <a:sysClr val="window" lastClr="FFFFFF">
                  <a:alpha val="90000"/>
                </a:sysClr>
              </a:solidFill>
              <a:ln w="12700" cap="flat" cmpd="sng" algn="ctr">
                <a:solidFill>
                  <a:srgbClr val="ED7D31"/>
                </a:solidFill>
                <a:round/>
              </a:ln>
              <a:effectLst>
                <a:outerShdw blurRad="50800" dist="38100" dir="2700000" algn="tl" rotWithShape="0">
                  <a:srgbClr val="ED7D31">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(6)'!$C$5:$C$10</c:f>
              <c:numCache>
                <c:formatCode>General</c:formatCode>
                <c:ptCount val="5"/>
                <c:pt idx="0">
                  <c:v>-10.02</c:v>
                </c:pt>
                <c:pt idx="2">
                  <c:v>-148.5</c:v>
                </c:pt>
              </c:numCache>
            </c:numRef>
          </c:val>
          <c:extLst>
            <c:ext xmlns:c16="http://schemas.microsoft.com/office/drawing/2014/chart" uri="{C3380CC4-5D6E-409C-BE32-E72D297353CC}">
              <c16:uniqueId val="{00000035-B502-40EE-93CE-2A7B771D1F3E}"/>
            </c:ext>
          </c:extLst>
        </c:ser>
        <c:ser>
          <c:idx val="2"/>
          <c:order val="2"/>
          <c:tx>
            <c:strRef>
              <c:f>'spending year (6)'!$D$3:$D$4</c:f>
              <c:strCache>
                <c:ptCount val="1"/>
                <c:pt idx="0">
                  <c:v>Apr</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37-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39-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3B-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3D-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3F-B502-40EE-93CE-2A7B771D1F3E}"/>
              </c:ext>
            </c:extLst>
          </c:dPt>
          <c:dPt>
            <c:idx val="5"/>
            <c:bubble3D val="0"/>
            <c:extLst>
              <c:ext xmlns:c16="http://schemas.microsoft.com/office/drawing/2014/chart" uri="{C3380CC4-5D6E-409C-BE32-E72D297353CC}">
                <c16:uniqueId val="{00000041-B502-40EE-93CE-2A7B771D1F3E}"/>
              </c:ext>
            </c:extLst>
          </c:dPt>
          <c:dPt>
            <c:idx val="6"/>
            <c:bubble3D val="0"/>
            <c:extLst>
              <c:ext xmlns:c16="http://schemas.microsoft.com/office/drawing/2014/chart" uri="{C3380CC4-5D6E-409C-BE32-E72D297353CC}">
                <c16:uniqueId val="{00000043-B502-40EE-93CE-2A7B771D1F3E}"/>
              </c:ext>
            </c:extLst>
          </c:dPt>
          <c:dPt>
            <c:idx val="7"/>
            <c:bubble3D val="0"/>
            <c:extLst>
              <c:ext xmlns:c16="http://schemas.microsoft.com/office/drawing/2014/chart" uri="{C3380CC4-5D6E-409C-BE32-E72D297353CC}">
                <c16:uniqueId val="{00000045-B502-40EE-93CE-2A7B771D1F3E}"/>
              </c:ext>
            </c:extLst>
          </c:dPt>
          <c:dPt>
            <c:idx val="8"/>
            <c:bubble3D val="0"/>
            <c:extLst>
              <c:ext xmlns:c16="http://schemas.microsoft.com/office/drawing/2014/chart" uri="{C3380CC4-5D6E-409C-BE32-E72D297353CC}">
                <c16:uniqueId val="{00000047-B502-40EE-93CE-2A7B771D1F3E}"/>
              </c:ext>
            </c:extLst>
          </c:dPt>
          <c:dPt>
            <c:idx val="9"/>
            <c:bubble3D val="0"/>
            <c:extLst>
              <c:ext xmlns:c16="http://schemas.microsoft.com/office/drawing/2014/chart" uri="{C3380CC4-5D6E-409C-BE32-E72D297353CC}">
                <c16:uniqueId val="{00000049-B502-40EE-93CE-2A7B771D1F3E}"/>
              </c:ext>
            </c:extLst>
          </c:dPt>
          <c:dPt>
            <c:idx val="10"/>
            <c:bubble3D val="0"/>
            <c:extLst>
              <c:ext xmlns:c16="http://schemas.microsoft.com/office/drawing/2014/chart" uri="{C3380CC4-5D6E-409C-BE32-E72D297353CC}">
                <c16:uniqueId val="{0000004B-B502-40EE-93CE-2A7B771D1F3E}"/>
              </c:ext>
            </c:extLst>
          </c:dPt>
          <c:dPt>
            <c:idx val="11"/>
            <c:bubble3D val="0"/>
            <c:extLst>
              <c:ext xmlns:c16="http://schemas.microsoft.com/office/drawing/2014/chart" uri="{C3380CC4-5D6E-409C-BE32-E72D297353CC}">
                <c16:uniqueId val="{0000004D-B502-40EE-93CE-2A7B771D1F3E}"/>
              </c:ext>
            </c:extLst>
          </c:dPt>
          <c:dPt>
            <c:idx val="12"/>
            <c:bubble3D val="0"/>
            <c:extLst>
              <c:ext xmlns:c16="http://schemas.microsoft.com/office/drawing/2014/chart" uri="{C3380CC4-5D6E-409C-BE32-E72D297353CC}">
                <c16:uniqueId val="{0000004F-B502-40EE-93CE-2A7B771D1F3E}"/>
              </c:ext>
            </c:extLst>
          </c:dPt>
          <c:dLbls>
            <c:dLbl>
              <c:idx val="0"/>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37-B502-40EE-93CE-2A7B771D1F3E}"/>
                </c:ext>
              </c:extLst>
            </c:dLbl>
            <c:dLbl>
              <c:idx val="1"/>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39-B502-40EE-93CE-2A7B771D1F3E}"/>
                </c:ext>
              </c:extLst>
            </c:dLbl>
            <c:dLbl>
              <c:idx val="3"/>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3D-B502-40EE-93CE-2A7B771D1F3E}"/>
                </c:ext>
              </c:extLst>
            </c:dLbl>
            <c:dLbl>
              <c:idx val="4"/>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3F-B502-40EE-93CE-2A7B771D1F3E}"/>
                </c:ext>
              </c:extLst>
            </c:dLbl>
            <c:spPr>
              <a:solidFill>
                <a:sysClr val="window" lastClr="FFFFFF">
                  <a:alpha val="90000"/>
                </a:sysClr>
              </a:solidFill>
              <a:ln w="12700" cap="flat" cmpd="sng" algn="ctr">
                <a:solidFill>
                  <a:srgbClr val="A5A5A5"/>
                </a:solidFill>
                <a:round/>
              </a:ln>
              <a:effectLst>
                <a:outerShdw blurRad="50800" dist="38100" dir="2700000" algn="tl" rotWithShape="0">
                  <a:srgbClr val="A5A5A5">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(6)'!$D$5:$D$10</c:f>
              <c:numCache>
                <c:formatCode>General</c:formatCode>
                <c:ptCount val="5"/>
                <c:pt idx="0">
                  <c:v>-91.61</c:v>
                </c:pt>
              </c:numCache>
            </c:numRef>
          </c:val>
          <c:extLst>
            <c:ext xmlns:c16="http://schemas.microsoft.com/office/drawing/2014/chart" uri="{C3380CC4-5D6E-409C-BE32-E72D297353CC}">
              <c16:uniqueId val="{00000050-B502-40EE-93CE-2A7B771D1F3E}"/>
            </c:ext>
          </c:extLst>
        </c:ser>
        <c:ser>
          <c:idx val="3"/>
          <c:order val="3"/>
          <c:tx>
            <c:strRef>
              <c:f>'spending year (6)'!$E$3:$E$4</c:f>
              <c:strCache>
                <c:ptCount val="1"/>
                <c:pt idx="0">
                  <c:v>Mai</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52-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54-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56-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58-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5A-B502-40EE-93CE-2A7B771D1F3E}"/>
              </c:ext>
            </c:extLst>
          </c:dPt>
          <c:dPt>
            <c:idx val="5"/>
            <c:bubble3D val="0"/>
            <c:extLst>
              <c:ext xmlns:c16="http://schemas.microsoft.com/office/drawing/2014/chart" uri="{C3380CC4-5D6E-409C-BE32-E72D297353CC}">
                <c16:uniqueId val="{0000005C-B502-40EE-93CE-2A7B771D1F3E}"/>
              </c:ext>
            </c:extLst>
          </c:dPt>
          <c:dPt>
            <c:idx val="6"/>
            <c:bubble3D val="0"/>
            <c:extLst>
              <c:ext xmlns:c16="http://schemas.microsoft.com/office/drawing/2014/chart" uri="{C3380CC4-5D6E-409C-BE32-E72D297353CC}">
                <c16:uniqueId val="{0000005E-B502-40EE-93CE-2A7B771D1F3E}"/>
              </c:ext>
            </c:extLst>
          </c:dPt>
          <c:dPt>
            <c:idx val="7"/>
            <c:bubble3D val="0"/>
            <c:extLst>
              <c:ext xmlns:c16="http://schemas.microsoft.com/office/drawing/2014/chart" uri="{C3380CC4-5D6E-409C-BE32-E72D297353CC}">
                <c16:uniqueId val="{00000060-B502-40EE-93CE-2A7B771D1F3E}"/>
              </c:ext>
            </c:extLst>
          </c:dPt>
          <c:dPt>
            <c:idx val="8"/>
            <c:bubble3D val="0"/>
            <c:extLst>
              <c:ext xmlns:c16="http://schemas.microsoft.com/office/drawing/2014/chart" uri="{C3380CC4-5D6E-409C-BE32-E72D297353CC}">
                <c16:uniqueId val="{00000062-B502-40EE-93CE-2A7B771D1F3E}"/>
              </c:ext>
            </c:extLst>
          </c:dPt>
          <c:dPt>
            <c:idx val="9"/>
            <c:bubble3D val="0"/>
            <c:extLst>
              <c:ext xmlns:c16="http://schemas.microsoft.com/office/drawing/2014/chart" uri="{C3380CC4-5D6E-409C-BE32-E72D297353CC}">
                <c16:uniqueId val="{00000064-B502-40EE-93CE-2A7B771D1F3E}"/>
              </c:ext>
            </c:extLst>
          </c:dPt>
          <c:dPt>
            <c:idx val="10"/>
            <c:bubble3D val="0"/>
            <c:extLst>
              <c:ext xmlns:c16="http://schemas.microsoft.com/office/drawing/2014/chart" uri="{C3380CC4-5D6E-409C-BE32-E72D297353CC}">
                <c16:uniqueId val="{00000066-B502-40EE-93CE-2A7B771D1F3E}"/>
              </c:ext>
            </c:extLst>
          </c:dPt>
          <c:dPt>
            <c:idx val="11"/>
            <c:bubble3D val="0"/>
            <c:extLst>
              <c:ext xmlns:c16="http://schemas.microsoft.com/office/drawing/2014/chart" uri="{C3380CC4-5D6E-409C-BE32-E72D297353CC}">
                <c16:uniqueId val="{00000068-B502-40EE-93CE-2A7B771D1F3E}"/>
              </c:ext>
            </c:extLst>
          </c:dPt>
          <c:dPt>
            <c:idx val="12"/>
            <c:bubble3D val="0"/>
            <c:extLst>
              <c:ext xmlns:c16="http://schemas.microsoft.com/office/drawing/2014/chart" uri="{C3380CC4-5D6E-409C-BE32-E72D297353CC}">
                <c16:uniqueId val="{0000006A-B502-40EE-93CE-2A7B771D1F3E}"/>
              </c:ext>
            </c:extLst>
          </c:dPt>
          <c:dLbls>
            <c:dLbl>
              <c:idx val="0"/>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52-B502-40EE-93CE-2A7B771D1F3E}"/>
                </c:ext>
              </c:extLst>
            </c:dLbl>
            <c:dLbl>
              <c:idx val="2"/>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56-B502-40EE-93CE-2A7B771D1F3E}"/>
                </c:ext>
              </c:extLst>
            </c:dLbl>
            <c:dLbl>
              <c:idx val="4"/>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5A-B502-40EE-93CE-2A7B771D1F3E}"/>
                </c:ext>
              </c:extLst>
            </c:dLbl>
            <c:spPr>
              <a:solidFill>
                <a:sysClr val="window" lastClr="FFFFFF">
                  <a:alpha val="90000"/>
                </a:sysClr>
              </a:solidFill>
              <a:ln w="12700" cap="flat" cmpd="sng" algn="ctr">
                <a:solidFill>
                  <a:srgbClr val="FFC000"/>
                </a:solidFill>
                <a:round/>
              </a:ln>
              <a:effectLst>
                <a:outerShdw blurRad="50800" dist="38100" dir="2700000" algn="tl" rotWithShape="0">
                  <a:srgbClr val="FFC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(6)'!$E$5:$E$10</c:f>
              <c:numCache>
                <c:formatCode>General</c:formatCode>
                <c:ptCount val="5"/>
                <c:pt idx="0">
                  <c:v>-84.45</c:v>
                </c:pt>
              </c:numCache>
            </c:numRef>
          </c:val>
          <c:extLst>
            <c:ext xmlns:c16="http://schemas.microsoft.com/office/drawing/2014/chart" uri="{C3380CC4-5D6E-409C-BE32-E72D297353CC}">
              <c16:uniqueId val="{0000006B-B502-40EE-93CE-2A7B771D1F3E}"/>
            </c:ext>
          </c:extLst>
        </c:ser>
        <c:ser>
          <c:idx val="4"/>
          <c:order val="4"/>
          <c:tx>
            <c:strRef>
              <c:f>'spending year (6)'!$F$3:$F$4</c:f>
              <c:strCache>
                <c:ptCount val="1"/>
                <c:pt idx="0">
                  <c:v>Jun</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6D-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6F-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71-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73-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75-B502-40EE-93CE-2A7B771D1F3E}"/>
              </c:ext>
            </c:extLst>
          </c:dPt>
          <c:dPt>
            <c:idx val="5"/>
            <c:bubble3D val="0"/>
            <c:extLst>
              <c:ext xmlns:c16="http://schemas.microsoft.com/office/drawing/2014/chart" uri="{C3380CC4-5D6E-409C-BE32-E72D297353CC}">
                <c16:uniqueId val="{00000077-B502-40EE-93CE-2A7B771D1F3E}"/>
              </c:ext>
            </c:extLst>
          </c:dPt>
          <c:dPt>
            <c:idx val="6"/>
            <c:bubble3D val="0"/>
            <c:extLst>
              <c:ext xmlns:c16="http://schemas.microsoft.com/office/drawing/2014/chart" uri="{C3380CC4-5D6E-409C-BE32-E72D297353CC}">
                <c16:uniqueId val="{00000079-B502-40EE-93CE-2A7B771D1F3E}"/>
              </c:ext>
            </c:extLst>
          </c:dPt>
          <c:dPt>
            <c:idx val="7"/>
            <c:bubble3D val="0"/>
            <c:extLst>
              <c:ext xmlns:c16="http://schemas.microsoft.com/office/drawing/2014/chart" uri="{C3380CC4-5D6E-409C-BE32-E72D297353CC}">
                <c16:uniqueId val="{0000007B-B502-40EE-93CE-2A7B771D1F3E}"/>
              </c:ext>
            </c:extLst>
          </c:dPt>
          <c:dPt>
            <c:idx val="8"/>
            <c:bubble3D val="0"/>
            <c:extLst>
              <c:ext xmlns:c16="http://schemas.microsoft.com/office/drawing/2014/chart" uri="{C3380CC4-5D6E-409C-BE32-E72D297353CC}">
                <c16:uniqueId val="{0000007D-B502-40EE-93CE-2A7B771D1F3E}"/>
              </c:ext>
            </c:extLst>
          </c:dPt>
          <c:dPt>
            <c:idx val="9"/>
            <c:bubble3D val="0"/>
            <c:extLst>
              <c:ext xmlns:c16="http://schemas.microsoft.com/office/drawing/2014/chart" uri="{C3380CC4-5D6E-409C-BE32-E72D297353CC}">
                <c16:uniqueId val="{0000007F-B502-40EE-93CE-2A7B771D1F3E}"/>
              </c:ext>
            </c:extLst>
          </c:dPt>
          <c:dPt>
            <c:idx val="10"/>
            <c:bubble3D val="0"/>
            <c:extLst>
              <c:ext xmlns:c16="http://schemas.microsoft.com/office/drawing/2014/chart" uri="{C3380CC4-5D6E-409C-BE32-E72D297353CC}">
                <c16:uniqueId val="{00000081-B502-40EE-93CE-2A7B771D1F3E}"/>
              </c:ext>
            </c:extLst>
          </c:dPt>
          <c:dPt>
            <c:idx val="11"/>
            <c:bubble3D val="0"/>
            <c:extLst>
              <c:ext xmlns:c16="http://schemas.microsoft.com/office/drawing/2014/chart" uri="{C3380CC4-5D6E-409C-BE32-E72D297353CC}">
                <c16:uniqueId val="{00000083-B502-40EE-93CE-2A7B771D1F3E}"/>
              </c:ext>
            </c:extLst>
          </c:dPt>
          <c:dPt>
            <c:idx val="12"/>
            <c:bubble3D val="0"/>
            <c:extLst>
              <c:ext xmlns:c16="http://schemas.microsoft.com/office/drawing/2014/chart" uri="{C3380CC4-5D6E-409C-BE32-E72D297353CC}">
                <c16:uniqueId val="{00000085-B502-40EE-93CE-2A7B771D1F3E}"/>
              </c:ext>
            </c:extLst>
          </c:dPt>
          <c:dLbls>
            <c:dLbl>
              <c:idx val="0"/>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6D-B502-40EE-93CE-2A7B771D1F3E}"/>
                </c:ext>
              </c:extLst>
            </c:dLbl>
            <c:dLbl>
              <c:idx val="1"/>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6F-B502-40EE-93CE-2A7B771D1F3E}"/>
                </c:ext>
              </c:extLst>
            </c:dLbl>
            <c:dLbl>
              <c:idx val="3"/>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73-B502-40EE-93CE-2A7B771D1F3E}"/>
                </c:ext>
              </c:extLst>
            </c:dLbl>
            <c:spPr>
              <a:solidFill>
                <a:sysClr val="window" lastClr="FFFFFF">
                  <a:alpha val="90000"/>
                </a:sys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(6)'!$F$5:$F$10</c:f>
              <c:numCache>
                <c:formatCode>General</c:formatCode>
                <c:ptCount val="5"/>
                <c:pt idx="0">
                  <c:v>-19.21</c:v>
                </c:pt>
                <c:pt idx="4">
                  <c:v>-427</c:v>
                </c:pt>
              </c:numCache>
            </c:numRef>
          </c:val>
          <c:extLst>
            <c:ext xmlns:c16="http://schemas.microsoft.com/office/drawing/2014/chart" uri="{C3380CC4-5D6E-409C-BE32-E72D297353CC}">
              <c16:uniqueId val="{00000086-B502-40EE-93CE-2A7B771D1F3E}"/>
            </c:ext>
          </c:extLst>
        </c:ser>
        <c:ser>
          <c:idx val="5"/>
          <c:order val="5"/>
          <c:tx>
            <c:strRef>
              <c:f>'spending year (6)'!$G$3:$G$4</c:f>
              <c:strCache>
                <c:ptCount val="1"/>
                <c:pt idx="0">
                  <c:v>Aug</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88-B502-40EE-93CE-2A7B771D1F3E}"/>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8A-B502-40EE-93CE-2A7B771D1F3E}"/>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8C-B502-40EE-93CE-2A7B771D1F3E}"/>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8E-B502-40EE-93CE-2A7B771D1F3E}"/>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90-B502-40EE-93CE-2A7B771D1F3E}"/>
              </c:ext>
            </c:extLst>
          </c:dPt>
          <c:dPt>
            <c:idx val="5"/>
            <c:bubble3D val="0"/>
            <c:extLst>
              <c:ext xmlns:c16="http://schemas.microsoft.com/office/drawing/2014/chart" uri="{C3380CC4-5D6E-409C-BE32-E72D297353CC}">
                <c16:uniqueId val="{00000092-B502-40EE-93CE-2A7B771D1F3E}"/>
              </c:ext>
            </c:extLst>
          </c:dPt>
          <c:dPt>
            <c:idx val="6"/>
            <c:bubble3D val="0"/>
            <c:extLst>
              <c:ext xmlns:c16="http://schemas.microsoft.com/office/drawing/2014/chart" uri="{C3380CC4-5D6E-409C-BE32-E72D297353CC}">
                <c16:uniqueId val="{00000094-B502-40EE-93CE-2A7B771D1F3E}"/>
              </c:ext>
            </c:extLst>
          </c:dPt>
          <c:dPt>
            <c:idx val="7"/>
            <c:bubble3D val="0"/>
            <c:extLst>
              <c:ext xmlns:c16="http://schemas.microsoft.com/office/drawing/2014/chart" uri="{C3380CC4-5D6E-409C-BE32-E72D297353CC}">
                <c16:uniqueId val="{00000096-B502-40EE-93CE-2A7B771D1F3E}"/>
              </c:ext>
            </c:extLst>
          </c:dPt>
          <c:dPt>
            <c:idx val="8"/>
            <c:bubble3D val="0"/>
            <c:extLst>
              <c:ext xmlns:c16="http://schemas.microsoft.com/office/drawing/2014/chart" uri="{C3380CC4-5D6E-409C-BE32-E72D297353CC}">
                <c16:uniqueId val="{00000098-B502-40EE-93CE-2A7B771D1F3E}"/>
              </c:ext>
            </c:extLst>
          </c:dPt>
          <c:dPt>
            <c:idx val="9"/>
            <c:bubble3D val="0"/>
            <c:extLst>
              <c:ext xmlns:c16="http://schemas.microsoft.com/office/drawing/2014/chart" uri="{C3380CC4-5D6E-409C-BE32-E72D297353CC}">
                <c16:uniqueId val="{0000009A-B502-40EE-93CE-2A7B771D1F3E}"/>
              </c:ext>
            </c:extLst>
          </c:dPt>
          <c:dPt>
            <c:idx val="10"/>
            <c:bubble3D val="0"/>
            <c:extLst>
              <c:ext xmlns:c16="http://schemas.microsoft.com/office/drawing/2014/chart" uri="{C3380CC4-5D6E-409C-BE32-E72D297353CC}">
                <c16:uniqueId val="{0000009C-B502-40EE-93CE-2A7B771D1F3E}"/>
              </c:ext>
            </c:extLst>
          </c:dPt>
          <c:dPt>
            <c:idx val="11"/>
            <c:bubble3D val="0"/>
            <c:extLst>
              <c:ext xmlns:c16="http://schemas.microsoft.com/office/drawing/2014/chart" uri="{C3380CC4-5D6E-409C-BE32-E72D297353CC}">
                <c16:uniqueId val="{0000009E-B502-40EE-93CE-2A7B771D1F3E}"/>
              </c:ext>
            </c:extLst>
          </c:dPt>
          <c:dPt>
            <c:idx val="12"/>
            <c:bubble3D val="0"/>
            <c:extLst>
              <c:ext xmlns:c16="http://schemas.microsoft.com/office/drawing/2014/chart" uri="{C3380CC4-5D6E-409C-BE32-E72D297353CC}">
                <c16:uniqueId val="{000000A0-B502-40EE-93CE-2A7B771D1F3E}"/>
              </c:ext>
            </c:extLst>
          </c:dPt>
          <c:dLbls>
            <c:dLbl>
              <c:idx val="0"/>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88-B502-40EE-93CE-2A7B771D1F3E}"/>
                </c:ext>
              </c:extLst>
            </c:dLbl>
            <c:dLbl>
              <c:idx val="1"/>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8A-B502-40EE-93CE-2A7B771D1F3E}"/>
                </c:ext>
              </c:extLst>
            </c:dLbl>
            <c:dLbl>
              <c:idx val="2"/>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8C-B502-40EE-93CE-2A7B771D1F3E}"/>
                </c:ext>
              </c:extLst>
            </c:dLbl>
            <c:dLbl>
              <c:idx val="3"/>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8E-B502-40EE-93CE-2A7B771D1F3E}"/>
                </c:ext>
              </c:extLst>
            </c:dLbl>
            <c:dLbl>
              <c:idx val="4"/>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de-DE"/>
                </a:p>
              </c:txPr>
              <c:dLblPos val="inEnd"/>
              <c:showLegendKey val="0"/>
              <c:showVal val="0"/>
              <c:showCatName val="1"/>
              <c:showSerName val="0"/>
              <c:showPercent val="0"/>
              <c:showBubbleSize val="0"/>
              <c:extLst>
                <c:ext xmlns:c16="http://schemas.microsoft.com/office/drawing/2014/chart" uri="{C3380CC4-5D6E-409C-BE32-E72D297353CC}">
                  <c16:uniqueId val="{00000090-B502-40EE-93CE-2A7B771D1F3E}"/>
                </c:ext>
              </c:extLst>
            </c:dLbl>
            <c:spPr>
              <a:solidFill>
                <a:sysClr val="window" lastClr="FFFFFF">
                  <a:alpha val="90000"/>
                </a:sysClr>
              </a:solidFill>
              <a:ln w="12700" cap="flat" cmpd="sng" algn="ctr">
                <a:solidFill>
                  <a:srgbClr val="70AD47"/>
                </a:solidFill>
                <a:round/>
              </a:ln>
              <a:effectLst>
                <a:outerShdw blurRad="50800" dist="38100" dir="2700000" algn="tl" rotWithShape="0">
                  <a:srgbClr val="70AD47">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(6)'!$G$5:$G$10</c:f>
              <c:numCache>
                <c:formatCode>General</c:formatCode>
                <c:ptCount val="5"/>
                <c:pt idx="0">
                  <c:v>-7.26</c:v>
                </c:pt>
              </c:numCache>
            </c:numRef>
          </c:val>
          <c:extLst>
            <c:ext xmlns:c16="http://schemas.microsoft.com/office/drawing/2014/chart" uri="{C3380CC4-5D6E-409C-BE32-E72D297353CC}">
              <c16:uniqueId val="{000000A1-B502-40EE-93CE-2A7B771D1F3E}"/>
            </c:ext>
          </c:extLst>
        </c:ser>
        <c:ser>
          <c:idx val="6"/>
          <c:order val="6"/>
          <c:tx>
            <c:strRef>
              <c:f>'spending year (6)'!$H$3:$H$4</c:f>
              <c:strCache>
                <c:ptCount val="1"/>
                <c:pt idx="0">
                  <c:v>Sep</c:v>
                </c:pt>
              </c:strCache>
            </c:strRef>
          </c:tx>
          <c:dPt>
            <c:idx val="0"/>
            <c:bubble3D val="0"/>
            <c:spPr>
              <a:solidFill>
                <a:schemeClr val="accent1">
                  <a:alpha val="70000"/>
                </a:schemeClr>
              </a:solidFill>
              <a:ln>
                <a:noFill/>
              </a:ln>
              <a:effectLst/>
            </c:spPr>
            <c:extLst>
              <c:ext xmlns:c16="http://schemas.microsoft.com/office/drawing/2014/chart" uri="{C3380CC4-5D6E-409C-BE32-E72D297353CC}">
                <c16:uniqueId val="{0000009D-FD2D-4669-849B-B664F89E9BA6}"/>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9E-FD2D-4669-849B-B664F89E9BA6}"/>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9F-FD2D-4669-849B-B664F89E9BA6}"/>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A0-FD2D-4669-849B-B664F89E9BA6}"/>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A1-FD2D-4669-849B-B664F89E9BA6}"/>
              </c:ext>
            </c:extLst>
          </c:dPt>
          <c:dPt>
            <c:idx val="5"/>
            <c:bubble3D val="0"/>
            <c:extLst>
              <c:ext xmlns:c16="http://schemas.microsoft.com/office/drawing/2014/chart" uri="{C3380CC4-5D6E-409C-BE32-E72D297353CC}">
                <c16:uniqueId val="{000000A2-FD2D-4669-849B-B664F89E9BA6}"/>
              </c:ext>
            </c:extLst>
          </c:dPt>
          <c:dPt>
            <c:idx val="6"/>
            <c:bubble3D val="0"/>
            <c:extLst>
              <c:ext xmlns:c16="http://schemas.microsoft.com/office/drawing/2014/chart" uri="{C3380CC4-5D6E-409C-BE32-E72D297353CC}">
                <c16:uniqueId val="{000000A3-FD2D-4669-849B-B664F89E9BA6}"/>
              </c:ext>
            </c:extLst>
          </c:dPt>
          <c:dPt>
            <c:idx val="7"/>
            <c:bubble3D val="0"/>
            <c:extLst>
              <c:ext xmlns:c16="http://schemas.microsoft.com/office/drawing/2014/chart" uri="{C3380CC4-5D6E-409C-BE32-E72D297353CC}">
                <c16:uniqueId val="{000000A4-FD2D-4669-849B-B664F89E9BA6}"/>
              </c:ext>
            </c:extLst>
          </c:dPt>
          <c:dPt>
            <c:idx val="8"/>
            <c:bubble3D val="0"/>
            <c:extLst>
              <c:ext xmlns:c16="http://schemas.microsoft.com/office/drawing/2014/chart" uri="{C3380CC4-5D6E-409C-BE32-E72D297353CC}">
                <c16:uniqueId val="{000000A5-FD2D-4669-849B-B664F89E9BA6}"/>
              </c:ext>
            </c:extLst>
          </c:dPt>
          <c:dPt>
            <c:idx val="9"/>
            <c:bubble3D val="0"/>
            <c:extLst>
              <c:ext xmlns:c16="http://schemas.microsoft.com/office/drawing/2014/chart" uri="{C3380CC4-5D6E-409C-BE32-E72D297353CC}">
                <c16:uniqueId val="{000000A6-FD2D-4669-849B-B664F89E9BA6}"/>
              </c:ext>
            </c:extLst>
          </c:dPt>
          <c:dPt>
            <c:idx val="10"/>
            <c:bubble3D val="0"/>
            <c:extLst>
              <c:ext xmlns:c16="http://schemas.microsoft.com/office/drawing/2014/chart" uri="{C3380CC4-5D6E-409C-BE32-E72D297353CC}">
                <c16:uniqueId val="{000000A7-FD2D-4669-849B-B664F89E9BA6}"/>
              </c:ext>
            </c:extLst>
          </c:dPt>
          <c:dPt>
            <c:idx val="11"/>
            <c:bubble3D val="0"/>
            <c:extLst>
              <c:ext xmlns:c16="http://schemas.microsoft.com/office/drawing/2014/chart" uri="{C3380CC4-5D6E-409C-BE32-E72D297353CC}">
                <c16:uniqueId val="{000000A8-FD2D-4669-849B-B664F89E9BA6}"/>
              </c:ext>
            </c:extLst>
          </c:dPt>
          <c:dPt>
            <c:idx val="12"/>
            <c:bubble3D val="0"/>
            <c:extLst>
              <c:ext xmlns:c16="http://schemas.microsoft.com/office/drawing/2014/chart" uri="{C3380CC4-5D6E-409C-BE32-E72D297353CC}">
                <c16:uniqueId val="{000000A9-FD2D-4669-849B-B664F89E9BA6}"/>
              </c:ext>
            </c:extLst>
          </c:dPt>
          <c:dLbls>
            <c:spPr>
              <a:solidFill>
                <a:sysClr val="window" lastClr="FFFFFF">
                  <a:alpha val="90000"/>
                </a:sysClr>
              </a:solidFill>
              <a:ln w="12700" cap="flat" cmpd="sng" algn="ctr">
                <a:solidFill>
                  <a:srgbClr val="5B9BD5">
                    <a:lumMod val="60000"/>
                  </a:srgbClr>
                </a:solidFill>
                <a:round/>
              </a:ln>
              <a:effectLst>
                <a:outerShdw blurRad="50800" dist="38100" dir="2700000" algn="tl" rotWithShape="0">
                  <a:srgbClr val="5B9BD5">
                    <a:lumMod val="60000"/>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lumMod val="60000"/>
                      </a:schemeClr>
                    </a:solidFill>
                    <a:effectLst/>
                    <a:latin typeface="+mn-lt"/>
                    <a:ea typeface="+mn-ea"/>
                    <a:cs typeface="+mn-cs"/>
                  </a:defRPr>
                </a:pPr>
                <a:endParaRPr lang="de-DE"/>
              </a:p>
            </c:txPr>
            <c:dLblPos val="inEnd"/>
            <c:showLegendKey val="0"/>
            <c:showVal val="0"/>
            <c:showCatName val="1"/>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(6)'!$H$5:$H$10</c:f>
              <c:numCache>
                <c:formatCode>General</c:formatCode>
                <c:ptCount val="5"/>
                <c:pt idx="1">
                  <c:v>-100</c:v>
                </c:pt>
                <c:pt idx="2">
                  <c:v>-9.99</c:v>
                </c:pt>
              </c:numCache>
            </c:numRef>
          </c:val>
          <c:extLst>
            <c:ext xmlns:c16="http://schemas.microsoft.com/office/drawing/2014/chart" uri="{C3380CC4-5D6E-409C-BE32-E72D297353CC}">
              <c16:uniqueId val="{0000009C-FD2D-4669-849B-B664F89E9BA6}"/>
            </c:ext>
          </c:extLst>
        </c:ser>
        <c:ser>
          <c:idx val="7"/>
          <c:order val="7"/>
          <c:tx>
            <c:strRef>
              <c:f>'spending year (6)'!$I$3:$I$4</c:f>
              <c:strCache>
                <c:ptCount val="1"/>
                <c:pt idx="0">
                  <c:v>Okt</c:v>
                </c:pt>
              </c:strCache>
            </c:strRef>
          </c:tx>
          <c:dLbls>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showLeaderLines val="1"/>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(6)'!$I$5:$I$10</c:f>
              <c:numCache>
                <c:formatCode>General</c:formatCode>
                <c:ptCount val="5"/>
                <c:pt idx="0">
                  <c:v>-45.15</c:v>
                </c:pt>
              </c:numCache>
            </c:numRef>
          </c:val>
          <c:extLst>
            <c:ext xmlns:c16="http://schemas.microsoft.com/office/drawing/2014/chart" uri="{C3380CC4-5D6E-409C-BE32-E72D297353CC}">
              <c16:uniqueId val="{000000B6-5A51-403A-B2AF-3F751E958573}"/>
            </c:ext>
          </c:extLst>
        </c:ser>
        <c:ser>
          <c:idx val="8"/>
          <c:order val="8"/>
          <c:tx>
            <c:strRef>
              <c:f>'spending year (6)'!$J$3:$J$4</c:f>
              <c:strCache>
                <c:ptCount val="1"/>
                <c:pt idx="0">
                  <c:v>Nov</c:v>
                </c:pt>
              </c:strCache>
            </c:strRef>
          </c:tx>
          <c:dLbls>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showLeaderLines val="1"/>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(6)'!$J$5:$J$10</c:f>
              <c:numCache>
                <c:formatCode>General</c:formatCode>
                <c:ptCount val="5"/>
                <c:pt idx="0">
                  <c:v>-83.37</c:v>
                </c:pt>
                <c:pt idx="3">
                  <c:v>-2.0699999999999998</c:v>
                </c:pt>
              </c:numCache>
            </c:numRef>
          </c:val>
          <c:extLst>
            <c:ext xmlns:c16="http://schemas.microsoft.com/office/drawing/2014/chart" uri="{C3380CC4-5D6E-409C-BE32-E72D297353CC}">
              <c16:uniqueId val="{000000B7-5A51-403A-B2AF-3F751E958573}"/>
            </c:ext>
          </c:extLst>
        </c:ser>
        <c:ser>
          <c:idx val="9"/>
          <c:order val="9"/>
          <c:tx>
            <c:strRef>
              <c:f>'spending year (6)'!$K$3:$K$4</c:f>
              <c:strCache>
                <c:ptCount val="1"/>
                <c:pt idx="0">
                  <c:v>Dez</c:v>
                </c:pt>
              </c:strCache>
            </c:strRef>
          </c:tx>
          <c:dLbls>
            <c:spPr>
              <a:noFill/>
              <a:ln>
                <a:noFill/>
              </a:ln>
              <a:effectLst/>
            </c:spPr>
            <c:txPr>
              <a:bodyPr wrap="square" lIns="38100" tIns="19050" rIns="38100" bIns="19050" anchor="ctr">
                <a:spAutoFit/>
              </a:bodyPr>
              <a:lstStyle/>
              <a:p>
                <a:pPr>
                  <a:defRPr/>
                </a:pPr>
                <a:endParaRPr lang="de-DE"/>
              </a:p>
            </c:txPr>
            <c:dLblPos val="inEnd"/>
            <c:showLegendKey val="0"/>
            <c:showVal val="0"/>
            <c:showCatName val="1"/>
            <c:showSerName val="0"/>
            <c:showPercent val="0"/>
            <c:showBubbleSize val="0"/>
            <c:showLeaderLines val="1"/>
            <c:extLst>
              <c:ext xmlns:c15="http://schemas.microsoft.com/office/drawing/2012/chart" uri="{CE6537A1-D6FC-4f65-9D91-7224C49458BB}"/>
            </c:extLst>
          </c:dLbls>
          <c:cat>
            <c:strRef>
              <c:f>'spending year (6)'!$A$5:$A$10</c:f>
              <c:strCache>
                <c:ptCount val="5"/>
                <c:pt idx="0">
                  <c:v>Essen</c:v>
                </c:pt>
                <c:pt idx="1">
                  <c:v>Going out</c:v>
                </c:pt>
                <c:pt idx="2">
                  <c:v>Handy</c:v>
                </c:pt>
                <c:pt idx="3">
                  <c:v>Versicherungen</c:v>
                </c:pt>
                <c:pt idx="4">
                  <c:v>Wohnung</c:v>
                </c:pt>
              </c:strCache>
            </c:strRef>
          </c:cat>
          <c:val>
            <c:numRef>
              <c:f>'spending year (6)'!$K$5:$K$10</c:f>
              <c:numCache>
                <c:formatCode>General</c:formatCode>
                <c:ptCount val="5"/>
                <c:pt idx="2">
                  <c:v>-12.99</c:v>
                </c:pt>
              </c:numCache>
            </c:numRef>
          </c:val>
          <c:extLst>
            <c:ext xmlns:c16="http://schemas.microsoft.com/office/drawing/2014/chart" uri="{C3380CC4-5D6E-409C-BE32-E72D297353CC}">
              <c16:uniqueId val="{000000B6-3458-47E9-A255-1B188370257C}"/>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[CashFlowDashboardExcel.xlsx]spending year (4)!PivotTable1</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48705758055996E-2"/>
          <c:y val="8.6913566728715197E-2"/>
          <c:w val="0.95351294241944007"/>
          <c:h val="0.9130864332712848"/>
        </c:manualLayout>
      </c:layout>
      <c:barChart>
        <c:barDir val="col"/>
        <c:grouping val="clustered"/>
        <c:varyColors val="0"/>
        <c:ser>
          <c:idx val="0"/>
          <c:order val="0"/>
          <c:tx>
            <c:strRef>
              <c:f>'spending year (4)'!$B$3</c:f>
              <c:strCache>
                <c:ptCount val="1"/>
                <c:pt idx="0">
                  <c:v>Ergebnis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'spending year (4)'!$A$4:$A$14</c:f>
              <c:strCache>
                <c:ptCount val="10"/>
                <c:pt idx="0">
                  <c:v>Jan</c:v>
                </c:pt>
                <c:pt idx="1">
                  <c:v>Feb</c:v>
                </c:pt>
                <c:pt idx="2">
                  <c:v>Apr</c:v>
                </c:pt>
                <c:pt idx="3">
                  <c:v>Mai</c:v>
                </c:pt>
                <c:pt idx="4">
                  <c:v>Jun</c:v>
                </c:pt>
                <c:pt idx="5">
                  <c:v>Aug</c:v>
                </c:pt>
                <c:pt idx="6">
                  <c:v>Sep</c:v>
                </c:pt>
                <c:pt idx="7">
                  <c:v>Okt</c:v>
                </c:pt>
                <c:pt idx="8">
                  <c:v>Nov</c:v>
                </c:pt>
                <c:pt idx="9">
                  <c:v>Dez</c:v>
                </c:pt>
              </c:strCache>
            </c:strRef>
          </c:cat>
          <c:val>
            <c:numRef>
              <c:f>'spending year (4)'!$B$4:$B$14</c:f>
              <c:numCache>
                <c:formatCode>General</c:formatCode>
                <c:ptCount val="10"/>
                <c:pt idx="0">
                  <c:v>-61.96</c:v>
                </c:pt>
                <c:pt idx="1">
                  <c:v>-158.52000000000001</c:v>
                </c:pt>
                <c:pt idx="2">
                  <c:v>-91.61</c:v>
                </c:pt>
                <c:pt idx="3">
                  <c:v>-84.45</c:v>
                </c:pt>
                <c:pt idx="4">
                  <c:v>-446.21</c:v>
                </c:pt>
                <c:pt idx="5">
                  <c:v>-7.26</c:v>
                </c:pt>
                <c:pt idx="6">
                  <c:v>-109.99</c:v>
                </c:pt>
                <c:pt idx="7">
                  <c:v>-45.15</c:v>
                </c:pt>
                <c:pt idx="8">
                  <c:v>-85.44</c:v>
                </c:pt>
                <c:pt idx="9">
                  <c:v>-12.99</c:v>
                </c:pt>
              </c:numCache>
            </c:numRef>
          </c:val>
          <c:extLst>
            <c:ext xmlns:c16="http://schemas.microsoft.com/office/drawing/2014/chart" uri="{C3380CC4-5D6E-409C-BE32-E72D297353CC}">
              <c16:uniqueId val="{00000000-1C4F-470C-9C67-23D24D74C7A8}"/>
            </c:ext>
          </c:extLst>
        </c:ser>
        <c:dLbls>
          <c:dLblPos val="outEnd"/>
          <c:showLegendKey val="0"/>
          <c:showVal val="1"/>
          <c:showCatName val="0"/>
          <c:showSerName val="0"/>
          <c:showPercent val="0"/>
          <c:showBubbleSize val="0"/>
        </c:dLbls>
        <c:gapWidth val="40"/>
        <c:overlap val="-27"/>
        <c:axId val="451589183"/>
        <c:axId val="450712847"/>
      </c:barChart>
      <c:catAx>
        <c:axId val="451589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1"/>
        <c:axPos val="l"/>
        <c:numFmt formatCode="General" sourceLinked="1"/>
        <c:majorTickMark val="out"/>
        <c:minorTickMark val="none"/>
        <c:tickLblPos val="nextTo"/>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[CashFlowDashboardExcel.xlsx]income job 2!PivotTable1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Monatliche Einnahmen</a:t>
            </a:r>
            <a:r>
              <a:rPr lang="en-US" baseline="0"/>
              <a:t> / Ausgaben</a:t>
            </a:r>
            <a:endParaRPr lang="en-US"/>
          </a:p>
        </c:rich>
      </c:tx>
      <c:layout>
        <c:manualLayout>
          <c:xMode val="edge"/>
          <c:yMode val="edge"/>
          <c:x val="0.24343311018706937"/>
          <c:y val="2.60162557213570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job 2'!$B$3</c:f>
              <c:strCache>
                <c:ptCount val="1"/>
                <c:pt idx="0">
                  <c:v>Ergebnis</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job 2'!$A$4:$A$16</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'income job 2'!$B$4:$B$16</c:f>
              <c:numCache>
                <c:formatCode>General</c:formatCode>
                <c:ptCount val="12"/>
                <c:pt idx="0">
                  <c:v>1000</c:v>
                </c:pt>
                <c:pt idx="1">
                  <c:v>1000</c:v>
                </c:pt>
                <c:pt idx="2">
                  <c:v>1000</c:v>
                </c:pt>
                <c:pt idx="3">
                  <c:v>1000</c:v>
                </c:pt>
                <c:pt idx="4">
                  <c:v>1000</c:v>
                </c:pt>
                <c:pt idx="5">
                  <c:v>1000</c:v>
                </c:pt>
                <c:pt idx="6">
                  <c:v>1000</c:v>
                </c:pt>
                <c:pt idx="7">
                  <c:v>1000</c:v>
                </c:pt>
                <c:pt idx="8">
                  <c:v>1000</c:v>
                </c:pt>
                <c:pt idx="9">
                  <c:v>1000</c:v>
                </c:pt>
                <c:pt idx="10">
                  <c:v>1000</c:v>
                </c:pt>
                <c:pt idx="11">
                  <c:v>1000</c:v>
                </c:pt>
              </c:numCache>
            </c:numRef>
          </c:val>
          <c:extLst>
            <c:ext xmlns:c16="http://schemas.microsoft.com/office/drawing/2014/chart" uri="{C3380CC4-5D6E-409C-BE32-E72D297353CC}">
              <c16:uniqueId val="{00000000-C788-4A6D-810F-287EC25F97BE}"/>
            </c:ext>
          </c:extLst>
        </c:ser>
        <c:dLbls>
          <c:dLblPos val="outEnd"/>
          <c:showLegendKey val="0"/>
          <c:showVal val="1"/>
          <c:showCatName val="0"/>
          <c:showSerName val="0"/>
          <c:showPercent val="0"/>
          <c:showBubbleSize val="0"/>
        </c:dLbls>
        <c:gapWidth val="40"/>
        <c:overlap val="-27"/>
        <c:axId val="451589183"/>
        <c:axId val="450712847"/>
      </c:barChart>
      <c:catAx>
        <c:axId val="451589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1"/>
        <c:axPos val="l"/>
        <c:numFmt formatCode="General" sourceLinked="1"/>
        <c:majorTickMark val="out"/>
        <c:minorTickMark val="none"/>
        <c:tickLblPos val="nextTo"/>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[CashFlowDashboardExcel.xlsx]saving!PivotTable1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Savings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saving!$B$3</c:f>
              <c:strCache>
                <c:ptCount val="1"/>
                <c:pt idx="0">
                  <c:v>Ergebnis</c:v>
                </c:pt>
              </c:strCache>
            </c:strRef>
          </c:tx>
          <c:spPr>
            <a:solidFill>
              <a:srgbClr val="00B050"/>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saving!$A$4:$A$16</c:f>
              <c:strCache>
                <c:ptCount val="12"/>
                <c:pt idx="0">
                  <c:v>Jan</c:v>
                </c:pt>
                <c:pt idx="1">
                  <c:v>Feb</c:v>
                </c:pt>
                <c:pt idx="2">
                  <c:v>Mrz</c:v>
                </c:pt>
                <c:pt idx="3">
                  <c:v>Apr</c:v>
                </c:pt>
                <c:pt idx="4">
                  <c:v>Mai</c:v>
                </c:pt>
                <c:pt idx="5">
                  <c:v>Jun</c:v>
                </c:pt>
                <c:pt idx="6">
                  <c:v>Jul</c:v>
                </c:pt>
                <c:pt idx="7">
                  <c:v>Aug</c:v>
                </c:pt>
                <c:pt idx="8">
                  <c:v>Sep</c:v>
                </c:pt>
                <c:pt idx="9">
                  <c:v>Okt</c:v>
                </c:pt>
                <c:pt idx="10">
                  <c:v>Nov</c:v>
                </c:pt>
                <c:pt idx="11">
                  <c:v>Dez</c:v>
                </c:pt>
              </c:strCache>
            </c:strRef>
          </c:cat>
          <c:val>
            <c:numRef>
              <c:f>saving!$B$4:$B$16</c:f>
              <c:numCache>
                <c:formatCode>"€"#,##0.00_);[Red]\("€"#,##0.00\)</c:formatCode>
                <c:ptCount val="12"/>
                <c:pt idx="0">
                  <c:v>938.04</c:v>
                </c:pt>
                <c:pt idx="1">
                  <c:v>841.48</c:v>
                </c:pt>
                <c:pt idx="2">
                  <c:v>1000</c:v>
                </c:pt>
                <c:pt idx="3">
                  <c:v>908.39</c:v>
                </c:pt>
                <c:pt idx="4">
                  <c:v>915.55</c:v>
                </c:pt>
                <c:pt idx="5">
                  <c:v>553.79</c:v>
                </c:pt>
                <c:pt idx="6">
                  <c:v>1000</c:v>
                </c:pt>
                <c:pt idx="7">
                  <c:v>992.74</c:v>
                </c:pt>
                <c:pt idx="8">
                  <c:v>890.01</c:v>
                </c:pt>
                <c:pt idx="9">
                  <c:v>954.85</c:v>
                </c:pt>
                <c:pt idx="10">
                  <c:v>914.56</c:v>
                </c:pt>
                <c:pt idx="11">
                  <c:v>987.01</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0-E6E5-4299-B41D-77C35F8D12B3}"/>
            </c:ext>
          </c:extLst>
        </c:ser>
        <c:dLbls>
          <c:dLblPos val="outEnd"/>
          <c:showLegendKey val="0"/>
          <c:showVal val="1"/>
          <c:showCatName val="0"/>
          <c:showSerName val="0"/>
          <c:showPercent val="0"/>
          <c:showBubbleSize val="0"/>
        </c:dLbls>
        <c:gapWidth val="40"/>
        <c:overlap val="-27"/>
        <c:axId val="451589183"/>
        <c:axId val="450712847"/>
      </c:barChart>
      <c:catAx>
        <c:axId val="451589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de-DE"/>
          </a:p>
        </c:txPr>
        <c:crossAx val="450712847"/>
        <c:crosses val="autoZero"/>
        <c:auto val="1"/>
        <c:lblAlgn val="ctr"/>
        <c:lblOffset val="100"/>
        <c:noMultiLvlLbl val="0"/>
      </c:catAx>
      <c:valAx>
        <c:axId val="450712847"/>
        <c:scaling>
          <c:orientation val="minMax"/>
        </c:scaling>
        <c:delete val="1"/>
        <c:axPos val="l"/>
        <c:numFmt formatCode="&quot;€&quot;#,##0.00_);[Red]\(&quot;€&quot;#,##0.00\)" sourceLinked="1"/>
        <c:majorTickMark val="out"/>
        <c:minorTickMark val="none"/>
        <c:tickLblPos val="nextTo"/>
        <c:crossAx val="45158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7</xdr:col>
      <xdr:colOff>632572</xdr:colOff>
      <xdr:row>17</xdr:row>
      <xdr:rowOff>152400</xdr:rowOff>
    </xdr:from>
    <xdr:to>
      <xdr:col>10</xdr:col>
      <xdr:colOff>1321173</xdr:colOff>
      <xdr:row>37</xdr:row>
      <xdr:rowOff>152399</xdr:rowOff>
    </xdr:to>
    <xdr:graphicFrame macro="">
      <xdr:nvGraphicFramePr>
        <xdr:cNvPr id="2" name="Diagramm 1">
          <a:extLst>
            <a:ext uri="{FF2B5EF4-FFF2-40B4-BE49-F238E27FC236}">
              <a16:creationId xmlns:a16="http://schemas.microsoft.com/office/drawing/2014/main" id="{807FA0E4-0ED9-40F8-8C17-21CFFCBFB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584388</xdr:colOff>
      <xdr:row>0</xdr:row>
      <xdr:rowOff>89648</xdr:rowOff>
    </xdr:from>
    <xdr:to>
      <xdr:col>10</xdr:col>
      <xdr:colOff>1285875</xdr:colOff>
      <xdr:row>17</xdr:row>
      <xdr:rowOff>104776</xdr:rowOff>
    </xdr:to>
    <xdr:graphicFrame macro="">
      <xdr:nvGraphicFramePr>
        <xdr:cNvPr id="3" name="Diagramm 2">
          <a:extLst>
            <a:ext uri="{FF2B5EF4-FFF2-40B4-BE49-F238E27FC236}">
              <a16:creationId xmlns:a16="http://schemas.microsoft.com/office/drawing/2014/main" id="{0CED49E9-BFF4-4A38-9F01-A7654B0920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43143</xdr:colOff>
      <xdr:row>0</xdr:row>
      <xdr:rowOff>0</xdr:rowOff>
    </xdr:from>
    <xdr:to>
      <xdr:col>7</xdr:col>
      <xdr:colOff>502958</xdr:colOff>
      <xdr:row>20</xdr:row>
      <xdr:rowOff>11579</xdr:rowOff>
    </xdr:to>
    <mc:AlternateContent xmlns:mc="http://schemas.openxmlformats.org/markup-compatibility/2006" xmlns:a14="http://schemas.microsoft.com/office/drawing/2010/main">
      <mc:Choice Requires="a14">
        <xdr:graphicFrame macro="">
          <xdr:nvGraphicFramePr>
            <xdr:cNvPr id="4" name="Monate 1">
              <a:extLst>
                <a:ext uri="{FF2B5EF4-FFF2-40B4-BE49-F238E27FC236}">
                  <a16:creationId xmlns:a16="http://schemas.microsoft.com/office/drawing/2014/main" id="{5BBA71B9-8FF7-4727-827D-4B02B4DA78CB}"/>
                </a:ext>
              </a:extLst>
            </xdr:cNvPr>
            <xdr:cNvGraphicFramePr/>
          </xdr:nvGraphicFramePr>
          <xdr:xfrm>
            <a:off x="0" y="0"/>
            <a:ext cx="0" cy="0"/>
          </xdr:xfrm>
          <a:graphic>
            <a:graphicData uri="http://schemas.microsoft.com/office/drawing/2010/slicer">
              <sle:slicer xmlns:sle="http://schemas.microsoft.com/office/drawing/2010/slicer" name="Monate 1"/>
            </a:graphicData>
          </a:graphic>
        </xdr:graphicFrame>
      </mc:Choice>
      <mc:Fallback xmlns="">
        <xdr:sp macro="" textlink="">
          <xdr:nvSpPr>
            <xdr:cNvPr id="0" name=""/>
            <xdr:cNvSpPr>
              <a:spLocks noTextEdit="1"/>
            </xdr:cNvSpPr>
          </xdr:nvSpPr>
          <xdr:spPr>
            <a:xfrm>
              <a:off x="6081993" y="0"/>
              <a:ext cx="1828240" cy="3818404"/>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11</xdr:col>
      <xdr:colOff>106455</xdr:colOff>
      <xdr:row>11</xdr:row>
      <xdr:rowOff>100854</xdr:rowOff>
    </xdr:from>
    <xdr:to>
      <xdr:col>14</xdr:col>
      <xdr:colOff>477370</xdr:colOff>
      <xdr:row>20</xdr:row>
      <xdr:rowOff>145678</xdr:rowOff>
    </xdr:to>
    <xdr:graphicFrame macro="">
      <xdr:nvGraphicFramePr>
        <xdr:cNvPr id="5" name="Diagramm 4">
          <a:extLst>
            <a:ext uri="{FF2B5EF4-FFF2-40B4-BE49-F238E27FC236}">
              <a16:creationId xmlns:a16="http://schemas.microsoft.com/office/drawing/2014/main" id="{2C09E75F-FEEE-49C0-8D19-06BA85275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116541</xdr:colOff>
      <xdr:row>0</xdr:row>
      <xdr:rowOff>95250</xdr:rowOff>
    </xdr:from>
    <xdr:to>
      <xdr:col>14</xdr:col>
      <xdr:colOff>488016</xdr:colOff>
      <xdr:row>11</xdr:row>
      <xdr:rowOff>72839</xdr:rowOff>
    </xdr:to>
    <xdr:graphicFrame macro="">
      <xdr:nvGraphicFramePr>
        <xdr:cNvPr id="6" name="Diagramm 5">
          <a:extLst>
            <a:ext uri="{FF2B5EF4-FFF2-40B4-BE49-F238E27FC236}">
              <a16:creationId xmlns:a16="http://schemas.microsoft.com/office/drawing/2014/main" id="{EF6F455C-E318-49DE-81C1-C79CEE9C0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59391</xdr:colOff>
      <xdr:row>20</xdr:row>
      <xdr:rowOff>129428</xdr:rowOff>
    </xdr:from>
    <xdr:to>
      <xdr:col>7</xdr:col>
      <xdr:colOff>515471</xdr:colOff>
      <xdr:row>37</xdr:row>
      <xdr:rowOff>171450</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1E1109DF-135B-41AF-938D-E0BB65BC5BA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6098241" y="3939428"/>
              <a:ext cx="1827680" cy="3280522"/>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10</xdr:col>
      <xdr:colOff>1371600</xdr:colOff>
      <xdr:row>30</xdr:row>
      <xdr:rowOff>180975</xdr:rowOff>
    </xdr:from>
    <xdr:to>
      <xdr:col>14</xdr:col>
      <xdr:colOff>638175</xdr:colOff>
      <xdr:row>37</xdr:row>
      <xdr:rowOff>147637</xdr:rowOff>
    </xdr:to>
    <xdr:graphicFrame macro="">
      <xdr:nvGraphicFramePr>
        <xdr:cNvPr id="9" name="Diagramm 8">
          <a:extLst>
            <a:ext uri="{FF2B5EF4-FFF2-40B4-BE49-F238E27FC236}">
              <a16:creationId xmlns:a16="http://schemas.microsoft.com/office/drawing/2014/main" id="{6037DE59-332A-4F39-B102-5A94FAEBE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89647</xdr:colOff>
      <xdr:row>20</xdr:row>
      <xdr:rowOff>180975</xdr:rowOff>
    </xdr:from>
    <xdr:to>
      <xdr:col>14</xdr:col>
      <xdr:colOff>483534</xdr:colOff>
      <xdr:row>28</xdr:row>
      <xdr:rowOff>95811</xdr:rowOff>
    </xdr:to>
    <xdr:graphicFrame macro="">
      <xdr:nvGraphicFramePr>
        <xdr:cNvPr id="7" name="Diagramm 6">
          <a:extLst>
            <a:ext uri="{FF2B5EF4-FFF2-40B4-BE49-F238E27FC236}">
              <a16:creationId xmlns:a16="http://schemas.microsoft.com/office/drawing/2014/main" id="{52456A76-2013-49BA-8EAB-8E83E38ED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257175</xdr:colOff>
      <xdr:row>3</xdr:row>
      <xdr:rowOff>95250</xdr:rowOff>
    </xdr:from>
    <xdr:to>
      <xdr:col>23</xdr:col>
      <xdr:colOff>409575</xdr:colOff>
      <xdr:row>17</xdr:row>
      <xdr:rowOff>171450</xdr:rowOff>
    </xdr:to>
    <xdr:graphicFrame macro="">
      <xdr:nvGraphicFramePr>
        <xdr:cNvPr id="3" name="Diagramm 2">
          <a:extLst>
            <a:ext uri="{FF2B5EF4-FFF2-40B4-BE49-F238E27FC236}">
              <a16:creationId xmlns:a16="http://schemas.microsoft.com/office/drawing/2014/main" id="{256886D5-633D-48DB-87BC-D2649AD015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228600</xdr:colOff>
      <xdr:row>18</xdr:row>
      <xdr:rowOff>142875</xdr:rowOff>
    </xdr:from>
    <xdr:to>
      <xdr:col>23</xdr:col>
      <xdr:colOff>514350</xdr:colOff>
      <xdr:row>34</xdr:row>
      <xdr:rowOff>23813</xdr:rowOff>
    </xdr:to>
    <xdr:graphicFrame macro="">
      <xdr:nvGraphicFramePr>
        <xdr:cNvPr id="5" name="Diagramm 4">
          <a:extLst>
            <a:ext uri="{FF2B5EF4-FFF2-40B4-BE49-F238E27FC236}">
              <a16:creationId xmlns:a16="http://schemas.microsoft.com/office/drawing/2014/main" id="{F89F2E8F-393C-43D7-A2CA-8B6E9CC33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257175</xdr:colOff>
      <xdr:row>0</xdr:row>
      <xdr:rowOff>123825</xdr:rowOff>
    </xdr:from>
    <xdr:to>
      <xdr:col>8</xdr:col>
      <xdr:colOff>221848</xdr:colOff>
      <xdr:row>18</xdr:row>
      <xdr:rowOff>0</xdr:rowOff>
    </xdr:to>
    <xdr:graphicFrame macro="">
      <xdr:nvGraphicFramePr>
        <xdr:cNvPr id="2" name="Diagramm 1">
          <a:extLst>
            <a:ext uri="{FF2B5EF4-FFF2-40B4-BE49-F238E27FC236}">
              <a16:creationId xmlns:a16="http://schemas.microsoft.com/office/drawing/2014/main" id="{75F80677-33C1-4D83-AB6C-09BB7E749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180974</xdr:colOff>
      <xdr:row>1</xdr:row>
      <xdr:rowOff>104774</xdr:rowOff>
    </xdr:from>
    <xdr:to>
      <xdr:col>9</xdr:col>
      <xdr:colOff>733424</xdr:colOff>
      <xdr:row>17</xdr:row>
      <xdr:rowOff>9525</xdr:rowOff>
    </xdr:to>
    <xdr:graphicFrame macro="">
      <xdr:nvGraphicFramePr>
        <xdr:cNvPr id="3" name="Diagramm 2">
          <a:extLst>
            <a:ext uri="{FF2B5EF4-FFF2-40B4-BE49-F238E27FC236}">
              <a16:creationId xmlns:a16="http://schemas.microsoft.com/office/drawing/2014/main" id="{9E35A5D7-5B7E-46C2-B5E4-8F90D8F06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695325</xdr:colOff>
      <xdr:row>3</xdr:row>
      <xdr:rowOff>0</xdr:rowOff>
    </xdr:from>
    <xdr:to>
      <xdr:col>11</xdr:col>
      <xdr:colOff>1123950</xdr:colOff>
      <xdr:row>16</xdr:row>
      <xdr:rowOff>44450</xdr:rowOff>
    </xdr:to>
    <mc:AlternateContent xmlns:mc="http://schemas.openxmlformats.org/markup-compatibility/2006" xmlns:a14="http://schemas.microsoft.com/office/drawing/2010/main">
      <mc:Choice Requires="a14">
        <xdr:graphicFrame macro="">
          <xdr:nvGraphicFramePr>
            <xdr:cNvPr id="2" name="Monate">
              <a:extLst>
                <a:ext uri="{FF2B5EF4-FFF2-40B4-BE49-F238E27FC236}">
                  <a16:creationId xmlns:a16="http://schemas.microsoft.com/office/drawing/2014/main" id="{7D56C3BB-9D73-4DD7-8FC0-8F0A7F32FC29}"/>
                </a:ext>
              </a:extLst>
            </xdr:cNvPr>
            <xdr:cNvGraphicFramePr/>
          </xdr:nvGraphicFramePr>
          <xdr:xfrm>
            <a:off x="0" y="0"/>
            <a:ext cx="0" cy="0"/>
          </xdr:xfrm>
          <a:graphic>
            <a:graphicData uri="http://schemas.microsoft.com/office/drawing/2010/slicer">
              <sle:slicer xmlns:sle="http://schemas.microsoft.com/office/drawing/2010/slicer" name="Monate"/>
            </a:graphicData>
          </a:graphic>
        </xdr:graphicFrame>
      </mc:Choice>
      <mc:Fallback xmlns="">
        <xdr:sp macro="" textlink="">
          <xdr:nvSpPr>
            <xdr:cNvPr id="0" name=""/>
            <xdr:cNvSpPr>
              <a:spLocks noTextEdit="1"/>
            </xdr:cNvSpPr>
          </xdr:nvSpPr>
          <xdr:spPr>
            <a:xfrm>
              <a:off x="11734800" y="571500"/>
              <a:ext cx="1828800" cy="2524125"/>
            </a:xfrm>
            <a:prstGeom prst="rect">
              <a:avLst/>
            </a:prstGeom>
            <a:solidFill>
              <a:prstClr val="white"/>
            </a:solidFill>
            <a:ln w="1">
              <a:solidFill>
                <a:prstClr val="green"/>
              </a:solidFill>
            </a:ln>
          </xdr:spPr>
          <xdr:txBody>
            <a:bodyPr vertOverflow="clip" horzOverflow="clip"/>
            <a:lstStyle/>
            <a:p>
              <a:r>
                <a:rPr lang="en-US"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485775</xdr:colOff>
      <xdr:row>20</xdr:row>
      <xdr:rowOff>52386</xdr:rowOff>
    </xdr:from>
    <xdr:to>
      <xdr:col>10</xdr:col>
      <xdr:colOff>742950</xdr:colOff>
      <xdr:row>37</xdr:row>
      <xdr:rowOff>95249</xdr:rowOff>
    </xdr:to>
    <xdr:graphicFrame macro="">
      <xdr:nvGraphicFramePr>
        <xdr:cNvPr id="2" name="Diagramm 1">
          <a:extLst>
            <a:ext uri="{FF2B5EF4-FFF2-40B4-BE49-F238E27FC236}">
              <a16:creationId xmlns:a16="http://schemas.microsoft.com/office/drawing/2014/main" id="{008CAE9D-44F6-4BFD-B052-375F19577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1276350</xdr:colOff>
      <xdr:row>4</xdr:row>
      <xdr:rowOff>157162</xdr:rowOff>
    </xdr:from>
    <xdr:to>
      <xdr:col>7</xdr:col>
      <xdr:colOff>495300</xdr:colOff>
      <xdr:row>21</xdr:row>
      <xdr:rowOff>133350</xdr:rowOff>
    </xdr:to>
    <xdr:graphicFrame macro="">
      <xdr:nvGraphicFramePr>
        <xdr:cNvPr id="2" name="Diagramm 1">
          <a:extLst>
            <a:ext uri="{FF2B5EF4-FFF2-40B4-BE49-F238E27FC236}">
              <a16:creationId xmlns:a16="http://schemas.microsoft.com/office/drawing/2014/main" id="{28B750D9-5948-40D5-AB1C-41431D3A33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1</xdr:row>
      <xdr:rowOff>109537</xdr:rowOff>
    </xdr:from>
    <xdr:to>
      <xdr:col>6</xdr:col>
      <xdr:colOff>85725</xdr:colOff>
      <xdr:row>16</xdr:row>
      <xdr:rowOff>180975</xdr:rowOff>
    </xdr:to>
    <xdr:graphicFrame macro="">
      <xdr:nvGraphicFramePr>
        <xdr:cNvPr id="2" name="Diagramm 1">
          <a:extLst>
            <a:ext uri="{FF2B5EF4-FFF2-40B4-BE49-F238E27FC236}">
              <a16:creationId xmlns:a16="http://schemas.microsoft.com/office/drawing/2014/main" id="{2A6E3272-3D92-43EA-97D7-04DA9A2A6C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857250</xdr:colOff>
      <xdr:row>2</xdr:row>
      <xdr:rowOff>52387</xdr:rowOff>
    </xdr:from>
    <xdr:to>
      <xdr:col>6</xdr:col>
      <xdr:colOff>352425</xdr:colOff>
      <xdr:row>17</xdr:row>
      <xdr:rowOff>123825</xdr:rowOff>
    </xdr:to>
    <xdr:graphicFrame macro="">
      <xdr:nvGraphicFramePr>
        <xdr:cNvPr id="2" name="Diagramm 1">
          <a:extLst>
            <a:ext uri="{FF2B5EF4-FFF2-40B4-BE49-F238E27FC236}">
              <a16:creationId xmlns:a16="http://schemas.microsoft.com/office/drawing/2014/main" id="{B6E5C4F0-6AEE-4749-8843-A9BD794DC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utor" refreshedDate="45083.962218055553" backgroundQuery="1" createdVersion="6" refreshedVersion="8" minRefreshableVersion="3" recordCount="0" supportSubquery="1" supportAdvancedDrill="1" xr:uid="{4F8C9152-E493-40BF-8B3F-BCF5A1BFC9A8}">
  <cacheSource type="external" connectionId="2"/>
  <cacheFields count="2">
    <cacheField name="[source_file].[Category].[Category]" caption="Category" numFmtId="0" hierarchy="2" level="1">
      <sharedItems count="5">
        <s v="Essen"/>
        <s v="Going out"/>
        <s v="Handy"/>
        <s v="Versicherungen"/>
        <s v="Wohnung"/>
      </sharedItems>
    </cacheField>
    <cacheField name="[Measures].[Avarage Month]" caption="Avarage Month" numFmtId="0" hierarchy="13" level="32767"/>
  </cacheFields>
  <cacheHierarchies count="16">
    <cacheHierarchy uniqueName="[source_file].[Date]" caption="Date" attribute="1" time="1" defaultMemberUniqueName="[source_file].[Date].[All]" allUniqueName="[source_file].[Date].[All]" dimensionUniqueName="[source_file]" displayFolder="" count="0" memberValueDatatype="7" unbalanced="0"/>
    <cacheHierarchy uniqueName="[source_file].[Bank]" caption="Bank" attribute="1" defaultMemberUniqueName="[source_file].[Bank].[All]" allUniqueName="[source_file].[Bank].[All]" dimensionUniqueName="[source_file]" displayFolder="" count="0" memberValueDatatype="130" unbalanced="0"/>
    <cacheHierarchy uniqueName="[source_file].[Category]" caption="Category" attribute="1" defaultMemberUniqueName="[source_file].[Category].[All]" allUniqueName="[source_file].[Category].[All]" dimensionUniqueName="[source_file]" displayFolder="" count="2" memberValueDatatype="130" unbalanced="0">
      <fieldsUsage count="2">
        <fieldUsage x="-1"/>
        <fieldUsage x="0"/>
      </fieldsUsage>
    </cacheHierarchy>
    <cacheHierarchy uniqueName="[source_file].[Description]" caption="Description" attribute="1" defaultMemberUniqueName="[source_file].[Description].[All]" allUniqueName="[source_file].[Description].[All]" dimensionUniqueName="[source_file]" displayFolder="" count="0" memberValueDatatype="130" unbalanced="0"/>
    <cacheHierarchy uniqueName="[source_file].[Amount]" caption="Amount" attribute="1" defaultMemberUniqueName="[source_file].[Amount].[All]" allUniqueName="[source_file].[Amount].[All]" dimensionUniqueName="[source_file]" displayFolder="" count="0" memberValueDatatype="5" unbalanced="0"/>
    <cacheHierarchy uniqueName="[source_file].[Description 2]" caption="Description 2" attribute="1" defaultMemberUniqueName="[source_file].[Description 2].[All]" allUniqueName="[source_file].[Description 2].[All]" dimensionUniqueName="[source_file]" displayFolder="" count="0" memberValueDatatype="130" unbalanced="0"/>
    <cacheHierarchy uniqueName="[source_file].[Description 3]" caption="Description 3" attribute="1" defaultMemberUniqueName="[source_file].[Description 3].[All]" allUniqueName="[source_file].[Description 3].[All]" dimensionUniqueName="[source_file]" displayFolder="" count="0" memberValueDatatype="130" unbalanced="0"/>
    <cacheHierarchy uniqueName="[source_file].[Absolut]" caption="Absolut" attribute="1" defaultMemberUniqueName="[source_file].[Absolut].[All]" allUniqueName="[source_file].[Absolut].[All]" dimensionUniqueName="[source_file]" displayFolder="" count="0" memberValueDatatype="5" unbalanced="0"/>
    <cacheHierarchy uniqueName="[source_file].[Date (Monat)]" caption="Date (Monat)" attribute="1" defaultMemberUniqueName="[source_file].[Date (Monat)].[All]" allUniqueName="[source_file].[Date (Monat)].[All]" dimensionUniqueName="[source_file]" displayFolder="" count="0" memberValueDatatype="130" unbalanced="0"/>
    <cacheHierarchy uniqueName="[source_file].[Date (Monatsindex)]" caption="Date (Monatsindex)" attribute="1" defaultMemberUniqueName="[source_file].[Date (Monatsindex)].[All]" allUniqueName="[source_file].[Date (Monatsindex)].[All]" dimensionUniqueName="[source_file]" displayFolder="" count="0" memberValueDatatype="20" unbalanced="0" hidden="1"/>
    <cacheHierarchy uniqueName="[Measures].[Summe von Amount]" caption="Summe von Amount" measure="1" displayFolder="" measureGroup="source_file" count="0">
      <extLst>
        <ext xmlns:x15="http://schemas.microsoft.com/office/spreadsheetml/2010/11/main" uri="{B97F6D7D-B522-45F9-BDA1-12C45D357490}">
          <x15:cacheHierarchy aggregatedColumn="4"/>
        </ext>
      </extLst>
    </cacheHierarchy>
    <cacheHierarchy uniqueName="[Measures].[Summe von Absolut]" caption="Summe von Absolut" measure="1" displayFolder="" measureGroup="source_file" count="0">
      <extLst>
        <ext xmlns:x15="http://schemas.microsoft.com/office/spreadsheetml/2010/11/main" uri="{B97F6D7D-B522-45F9-BDA1-12C45D357490}">
          <x15:cacheHierarchy aggregatedColumn="7"/>
        </ext>
      </extLst>
    </cacheHierarchy>
    <cacheHierarchy uniqueName="[Measures].[Current Month]" caption="Current Month" measure="1" displayFolder="" measureGroup="source_file" count="0"/>
    <cacheHierarchy uniqueName="[Measures].[Avarage Month]" caption="Avarage Month" measure="1" displayFolder="" measureGroup="source_file" count="0" oneField="1">
      <fieldsUsage count="1">
        <fieldUsage x="1"/>
      </fieldsUsage>
    </cacheHierarchy>
    <cacheHierarchy uniqueName="[Measures].[__XL_Count source_file]" caption="__XL_Count source_file" measure="1" displayFolder="" measureGroup="source_file" count="0" hidden="1"/>
    <cacheHierarchy uniqueName="[Measures].[__No measures defined]" caption="__No measures defined" measure="1" displayFolder="" count="0" hidden="1"/>
  </cacheHierarchies>
  <kpis count="0"/>
  <dimensions count="2">
    <dimension measure="1" name="Measures" uniqueName="[Measures]" caption="Measures"/>
    <dimension name="source_file" uniqueName="[source_file]" caption="source_file"/>
  </dimensions>
  <measureGroups count="1">
    <measureGroup name="source_file" caption="source_fi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5083.962849074072" createdVersion="6" refreshedVersion="8" minRefreshableVersion="3" recordCount="32" xr:uid="{93523555-303C-4846-9F1C-4874787739E1}">
  <cacheSource type="worksheet">
    <worksheetSource name="source_file"/>
  </cacheSource>
  <cacheFields count="10">
    <cacheField name="Date" numFmtId="14">
      <sharedItems containsSemiMixedTypes="0" containsNonDate="0" containsDate="1" containsString="0" minDate="2020-01-11T00:00:00" maxDate="2020-12-23T00:00:00" count="31">
        <d v="2020-01-11T00:00:00"/>
        <d v="2020-01-12T00:00:00"/>
        <d v="2020-01-26T00:00:00"/>
        <d v="2020-02-12T00:00:00"/>
        <d v="2020-02-17T00:00:00"/>
        <d v="2020-02-26T00:00:00"/>
        <d v="2020-03-12T00:00:00"/>
        <d v="2020-03-20T00:00:00"/>
        <d v="2020-04-12T00:00:00"/>
        <d v="2020-04-21T00:00:00"/>
        <d v="2020-04-29T00:00:00"/>
        <d v="2020-05-12T00:00:00"/>
        <d v="2020-05-21T00:00:00"/>
        <d v="2020-06-02T00:00:00"/>
        <d v="2020-06-03T00:00:00"/>
        <d v="2020-06-12T00:00:00"/>
        <d v="2020-07-12T00:00:00"/>
        <d v="2020-08-02T00:00:00"/>
        <d v="2020-08-06T00:00:00"/>
        <d v="2020-08-12T00:00:00"/>
        <d v="2020-09-10T00:00:00"/>
        <d v="2020-09-11T00:00:00"/>
        <d v="2020-09-12T00:00:00"/>
        <d v="2020-10-12T00:00:00"/>
        <d v="2020-10-14T00:00:00"/>
        <d v="2020-11-11T00:00:00"/>
        <d v="2020-11-12T00:00:00"/>
        <d v="2020-11-18T00:00:00"/>
        <d v="2020-12-12T00:00:00"/>
        <d v="2020-12-20T00:00:00"/>
        <d v="2020-12-22T00:00:00"/>
      </sharedItems>
      <fieldGroup par="8" base="0">
        <rangePr groupBy="days" startDate="2020-01-11T00:00:00" endDate="2020-12-23T00:00:00"/>
        <groupItems count="368">
          <s v="&lt;11.01.2020"/>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23.12.2020"/>
        </groupItems>
      </fieldGroup>
    </cacheField>
    <cacheField name="Bank" numFmtId="0">
      <sharedItems count="6">
        <s v="CreditCard"/>
        <s v="Postbank"/>
        <s v="Targobank"/>
        <s v="KSK" u="1"/>
        <s v="DKB" u="1"/>
        <s v="Credit Card" u="1"/>
      </sharedItems>
    </cacheField>
    <cacheField name="Category" numFmtId="0">
      <sharedItems count="22">
        <s v="Essen"/>
        <s v="Job"/>
        <s v="Transaktionen"/>
        <s v="Handy"/>
        <s v="Shopping"/>
        <s v="Wohnung"/>
        <s v="Going out"/>
        <s v="Versicherungen"/>
        <s v="Urlaub" u="1"/>
        <s v="Geld ausgelegt" u="1"/>
        <s v="Private Projekte" u="1"/>
        <s v="Auto" u="1"/>
        <s v="int Transaktion" u="1"/>
        <s v="Mitgliedsbeiträge" u="1"/>
        <s v="Sonstige Einnahmen" u="1"/>
        <s v="Tanke" u="1"/>
        <s v="Bildung" u="1"/>
        <s v="Kleidung" u="1"/>
        <s v="Sonstige Ausgaben" u="1"/>
        <s v="Zinsen" u="1"/>
        <s v="Geschenke" u="1"/>
        <s v="Drogerieartikel" u="1"/>
      </sharedItems>
      <fieldGroup par="9"/>
    </cacheField>
    <cacheField name="Description" numFmtId="0">
      <sharedItems count="214">
        <s v="Media Markt"/>
        <s v="Lohn/Gehalt 0"/>
        <s v="KREDITKARTENABRECHNUNG"/>
        <s v="E-Plus"/>
        <s v="Ausgleich Kreditkarte"/>
        <s v="IKEA"/>
        <s v="PayPal A"/>
        <s v="REWE"/>
        <s v="Wohnung"/>
        <s v="PayPal"/>
        <s v="SPARKASSE."/>
        <s v="AMZN"/>
        <s v="Versicherung"/>
        <s v="&quot;303-0828391-5898718 AMZN" u="1"/>
        <s v="&quot;AMZN Mktp DE*IR3MX3AH580" u="1"/>
        <s v="&quot;V3Z GmbHSindelfingen&quot;" u="1"/>
        <s v="&quot;2020-02-01T01:03 22001De" u="1"/>
        <s v="&quot;2020-03-02T16:06 Debitk." u="1"/>
        <s v="Mittagessen bei Edag" u="1"/>
        <s v="Steuerrückzahlung Studium " u="1"/>
        <s v="Bargeld abgehoben" u="1"/>
        <s v="ADAC Versicherung ??????" u="1"/>
        <s v="&quot;2020-01-21T17:57 12017De" u="1"/>
        <s v="Verkaufen Auto in Kleinanzeigen" u="1"/>
        <s v="KFZ Steuer" u="1"/>
        <s v="Amazon Bestellung" u="1"/>
        <s v="Blinkist Jahresabbo" u="1"/>
        <s v="&quot;REWE Weimper oHGUlm&quot;" u="1"/>
        <s v="Roboter + Raspberry Pi" u="1"/>
        <s v="Hosen Shirts" u="1"/>
        <s v="Puma beutel hose" u="1"/>
        <s v="Mittagspause Bunk" u="1"/>
        <s v="muller deo und so" u="1"/>
        <s v="&quot;DM-Drogerie MarktNeu-Ulm" u="1"/>
        <s v="Geld abgehoben" u="1"/>
        <s v="Essen bei Fendt in MOD" u="1"/>
        <s v="&quot;Abrechnung 31.03.2020 si" u="1"/>
        <s v="&quot;VB ULM-BIBERACH EGOSTSTA" u="1"/>
        <s v="Suchergebnisse_x000a_Webergebni" u="1"/>
        <s v="&quot;&quot;" u="1"/>
        <s v="Bier Volleyball" u="1"/>
        <s v="WG essen" u="1"/>
        <s v="Netzteil Amrei" u="1"/>
        <s v="neue Batterie SPrinter" u="1"/>
        <s v="amazn. ragex, tagebuch .." u="1"/>
        <s v="&quot;Ausgleich Kreditkarte ge" u="1"/>
        <s v="Mieten sprinter" u="1"/>
        <s v="&quot;PEEK &amp; CLOPPENBURGULM&quot;" u="1"/>
        <s v="Kino" u="1"/>
        <s v="Going out mit Amrei" u="1"/>
        <s v="&quot;AVIA TANKSTELLEULM&quot;" u="1"/>
        <s v="Heise Abo" u="1"/>
        <s v="Radkappen" u="1"/>
        <s v="Busfahren Ulm" u="1"/>
        <s v="Lieferando Arbeit" u="1"/>
        <s v="&quot;2020-01-14T12:30 12012De" u="1"/>
        <s v="&quot;2020-05-29T15:41 Debitk." u="1"/>
        <s v="Bier für party bei Amrei " u="1"/>
        <s v="Steuerrückzahlung Studium" u="1"/>
        <s v="FIlm" u="1"/>
        <s v="Essen WG" u="1"/>
        <s v="WG Essen " u="1"/>
        <s v="https://paddle.com/" u="1"/>
        <s v="&quot;303-7180016-5465101 AMZN" u="1"/>
        <s v="&quot;R 544 822 194 6 VK 44316" u="1"/>
        <s v="Kochen mit Amrei" u="1"/>
        <s v="&quot;2020-02-04T18:35 Debitk." u="1"/>
        <s v="&quot;2020-05-30T11:35 Debitk." u="1"/>
        <s v="Steuergerät reparatur GZA" u="1"/>
        <s v="MCDonals" u="1"/>
        <s v="Hosen Shirts " u="1"/>
        <s v="&quot;Michael Rippel&quot;" u="1"/>
        <s v="&quot;Abrechnung 31.03.2020   " u="1"/>
        <s v="baumark" u="1"/>
        <s v="hose H&amp;M" u="1"/>
        <s v="Bus ticket" u="1"/>
        <s v="Essen bei Edag" u="1"/>
        <s v="&quot;BAUHAUS 599ULM&quot;" u="1"/>
        <s v="&quot;PayPal Europe S.a.r.l. e" u="1"/>
        <s v="Deo Duschgel ..." u="1"/>
        <s v="Jan und christi Ulm" u="1"/>
        <s v="&quot;2020-01-11T12:58 12012De" u="1"/>
        <s v="&quot;2020-02-11T18:09 Debitk." u="1"/>
        <s v="&quot;2020-05-06T12:39 Debitk." u="1"/>
        <s v="Geld abghoben" u="1"/>
        <s v="&quot;MUELLER GMBH &amp; CO.KGULM&quot;" u="1"/>
        <s v="&quot;Muenchener VEREIN Kranke" u="1"/>
        <s v="USB C Kabel" u="1"/>
        <s v="Fahrrad" u="1"/>
        <s v="Einkaufen WG" u="1"/>
        <s v="Einkaufen Rewe" u="1"/>
        <s v="&quot;E-Plus Service GmbH&quot;" u="1"/>
        <s v="Zugticket heim Meckelnbur" u="1"/>
        <s v="&quot;RK: s. Avis vom 05.03.20" u="1"/>
        <s v="Auto Versicherung Haftpfl" u="1"/>
        <s v="&quot;Hornbach Baumarkt AG FIL" u="1"/>
        <s v="Trödler" u="1"/>
        <s v="Urlaub esseb" u="1"/>
        <s v="Microsoft Office" u="1"/>
        <s v="Haftpflichtversorgung" u="1"/>
        <s v="Bier von Finkbeiner" u="1"/>
        <s v="Fast Food" u="1"/>
        <s v="&quot;OLIVER SCHUMANN&quot;" u="1"/>
        <s v="Zahnzusatzversicherung" u="1"/>
        <s v="Strafzettel Mecklenburg" u="1"/>
        <s v="Hotel" u="1"/>
        <s v="&quot;2020-05-15T18:40 Debitk." u="1"/>
        <s v="Geld zurück Autovermietun" u="1"/>
        <s v="&quot;bekannt &quot;" u="1"/>
        <s v="Schuhe" u="1"/>
        <s v="Busticket" u="1"/>
        <s v="Udemy kurs" u="1"/>
        <s v="Theater bei Andy" u="1"/>
        <s v="&quot;MTB TANKST.TIMOBILEMUENS" u="1"/>
        <s v="Fast Food von der Tankste" u="1"/>
        <s v="&quot;2020-03-24T12:54 Debitk." u="1"/>
        <s v="&quot;2020-05-03T11:04 Debitk." u="1"/>
        <s v="Urlaub MCpom " u="1"/>
        <s v="MCDONALDS" u="1"/>
        <s v="Audi Kabel" u="1"/>
        <s v="&quot;2020-01-13T17:55 12017De" u="1"/>
        <s v="Fahrrad Fußraster" u="1"/>
        <s v="&quot;2020-02-12T18:28 Debitk." u="1"/>
        <s v="&quot;2020-05-29T21:08 Debitk." u="1"/>
        <s v="Christians Technick Shop " u="1"/>
        <s v="Gepäckträger für Amrei" u="1"/>
        <s v="Essen Urlaub Augsburg" u="1"/>
        <s v="Homeparty in Corona Bier" u="1"/>
        <s v="Christians Technick Shop H-Brücke für Roboter" u="1"/>
        <s v="&quot;Einzahlung&quot;" u="1"/>
        <s v="Badehose schuhe und tschi" u="1"/>
        <s v="H und J GbRUlm ???" u="1"/>
        <s v="&quot;13.02/07.29UHR GOMADING " u="1"/>
        <s v="&quot;505.18.535057.0 DATUM 17" u="1"/>
        <s v="Bier WG" u="1"/>
        <s v="USB C AUX" u="1"/>
        <s v="Bunk essen" u="1"/>
        <s v="schlüssel port" u="1"/>
        <s v="Caffee Urlaub" u="1"/>
        <s v="fussballschuhe" u="1"/>
        <s v="Wein mit Amrei" u="1"/>
        <s v="&quot;AVIA TANKSTELLE 122043MU" u="1"/>
        <s v="Ebay gebühr für das Auto " u="1"/>
        <s v="Homeparty " u="1"/>
        <s v="KSK Genühren" u="1"/>
        <s v="&quot;MNR. 442 - 2/Jahresbeitr" u="1"/>
        <s v="Socken Zalando" u="1"/>
        <s v="Event mit Amrei" u="1"/>
        <s v="Southide Konzert" u="1"/>
        <s v="Sixt kaution zurück" u="1"/>
        <s v="Haftpflichtversicherung" u="1"/>
        <s v="&quot;HANDYTICKET DE LOGPAYESC" u="1"/>
        <s v="&quot;JET-TANKSTELLENECKARTENZ" u="1"/>
        <s v="Deutsche Bahn" u="1"/>
        <s v="Lieferando Essen" u="1"/>
        <s v="Schienbeinschohner" u="1"/>
        <s v="Geschenke Bday amrei oma" u="1"/>
        <s v="&quot;Rücküberweisung Kfz- Ver" u="1"/>
        <s v="Strafzettel Mecklenbur Ur" u="1"/>
        <s v="&quot;KREDITKARTENABRECHNUNG&quot;" u="1"/>
        <s v="Essen Edag" u="1"/>
        <s v="Tanken Sprinter für Amrei" u="1"/>
        <s v="Date mit Amrei" u="1"/>
        <s v="Sparkasse Kosten Girokont" u="1"/>
        <s v="Fahrrad zubehör" u="1"/>
        <s v="Bars Ulm" u="1"/>
        <s v="&quot;2020-01-12T15:29:06 Mobi" u="1"/>
        <s v="&quot;2020-02-11T12:03 Debitk." u="1"/>
        <s v="description" u="1"/>
        <s v="Fast Food von der Tankstelle" u="1"/>
        <s v="&quot;2020-02-13T07:57 Debitk." u="1"/>
        <s v="&quot;2020-06-09T11:57 Debitk." u="1"/>
        <s v="Essen in MOD" u="1"/>
        <s v="Rewe Einkaufen" u="1"/>
        <s v="Antennenadapter arbeit" u="1"/>
        <s v="&quot;SPENDE 2483116 LAUFNR026" u="1"/>
        <s v="&quot;SV Hoodie Michael Rippel" u="1"/>
        <s v="Geld umbuchung von paypal" u="1"/>
        <s v="Essen WG Cap" u="1"/>
        <s v="Hotelrechnung" u="1"/>
        <s v="&quot;Zur Zill, UlmUlm&quot;" u="1"/>
        <s v="Verkaufen Auto in Kleinan" u="1"/>
        <s v="Bargeld abgeholt" u="1"/>
        <s v="&quot;DKB STUDENT CARD&quot;" u="1"/>
        <s v="Kopfhörer" u="1"/>
        <s v="&quot;Lohn/Gehalt 00080050/202" u="1"/>
        <s v="&quot;SPENDE 2483116 LAUFNR027" u="1"/>
        <s v="Sparkasse Kosten Girokonto" u="1"/>
        <s v="Essen im Urlaub" u="1"/>
        <s v="&quot;ESSO STAT. SINDELFINGESI" u="1"/>
        <s v="&quot;Finkbeiner GmbH &amp; Co. KG" u="1"/>
        <s v="HDMI Kabel" u="1"/>
        <s v="&quot;ELV66021123 07.01 19.25 " u="1"/>
        <s v="&quot;HELLOFRESH*291796826Berl" u="1"/>
        <s v="&quot;REWE Sven Thietz oHGNeu-" u="1"/>
        <s v="Donau Bier" u="1"/>
        <s v="&quot;Cinemaxx Entertainm. Gmb" u="1"/>
        <s v="Essen Tübingen ???" u="1"/>
        <s v="KSK Gebühr" u="1"/>
        <s v="Ebay gebühr für das Auto verkaufen" u="1"/>
        <s v="&quot;H und J GbRUlm&quot;" u="1"/>
        <s v="Parken abholen Amrei" u="1"/>
        <s v="Suchergebnisse_x000a_Webergebnisse_x000a__x000a_Bluetooth Modul HC-06" u="1"/>
        <s v="Deo Duschgel" u="1"/>
        <s v="Irgendwas in Röbel" u="1"/>
        <s v="Coronaparty mit Bier" u="1"/>
        <s v="essen bootfahren papa" u="1"/>
        <s v="&quot;MUEKRA Lichtschalter Bet" u="1"/>
        <s v="KSK Gebühren" u="1"/>
        <s v="Basecap SSV Ulm" u="1"/>
        <s v="Auto Versicherung Haftpflicht  Teikasko" u="1"/>
        <s v="&quot;Beitrag 2019 &quot;" u="1"/>
        <s v="&quot;2020-02-08T22:12 Debitk." u="1"/>
        <s v="&quot;ADIS CAP MarktNeu-Ulm&quot;" u="1"/>
      </sharedItems>
    </cacheField>
    <cacheField name="Amount" numFmtId="0">
      <sharedItems containsSemiMixedTypes="0" containsString="0" containsNumber="1" minValue="-427" maxValue="1000"/>
    </cacheField>
    <cacheField name="Description 2" numFmtId="0">
      <sharedItems/>
    </cacheField>
    <cacheField name="Description 3" numFmtId="0">
      <sharedItems/>
    </cacheField>
    <cacheField name="Absolut" numFmtId="0">
      <sharedItems containsSemiMixedTypes="0" containsString="0" containsNumber="1" minValue="2.0699999999999998" maxValue="1000"/>
    </cacheField>
    <cacheField name="Monate" numFmtId="0" databaseField="0">
      <fieldGroup base="0">
        <rangePr groupBy="months" startDate="2020-01-11T00:00:00" endDate="2020-12-23T00:00:00"/>
        <groupItems count="14">
          <s v="&lt;11.01.2020"/>
          <s v="Jan"/>
          <s v="Feb"/>
          <s v="Mrz"/>
          <s v="Apr"/>
          <s v="Mai"/>
          <s v="Jun"/>
          <s v="Jul"/>
          <s v="Aug"/>
          <s v="Sep"/>
          <s v="Okt"/>
          <s v="Nov"/>
          <s v="Dez"/>
          <s v="&gt;23.12.2020"/>
        </groupItems>
      </fieldGroup>
    </cacheField>
    <cacheField name="Category2" numFmtId="0" databaseField="0">
      <fieldGroup base="2">
        <discretePr count="22">
          <x v="3"/>
          <x v="4"/>
          <x v="7"/>
          <x v="3"/>
          <x v="8"/>
          <x v="3"/>
          <x v="3"/>
          <x v="3"/>
          <x v="5"/>
          <x v="1"/>
          <x v="3"/>
          <x v="3"/>
          <x v="0"/>
          <x v="3"/>
          <x v="4"/>
          <x v="3"/>
          <x v="6"/>
          <x v="3"/>
          <x v="3"/>
          <x v="4"/>
          <x v="2"/>
          <x v="3"/>
        </discretePr>
        <groupItems count="9">
          <s v="int Transaktion"/>
          <s v="Geld ausgelegt"/>
          <s v="Geschenke"/>
          <s v="Gruppe1"/>
          <s v="Gruppe2"/>
          <s v="Urlaub"/>
          <s v="Bildung"/>
          <s v="Transaktionen"/>
          <s v="Shopping"/>
        </groupItems>
      </fieldGroup>
    </cacheField>
  </cacheFields>
  <extLst>
    <ext xmlns:x14="http://schemas.microsoft.com/office/spreadsheetml/2009/9/main" uri="{725AE2AE-9491-48be-B2B4-4EB974FC3084}">
      <x14:pivotCacheDefinition pivotCacheId="6971146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x v="0"/>
    <n v="-61.96"/>
    <s v="Media Markt"/>
    <s v="-"/>
    <n v="61.96"/>
  </r>
  <r>
    <x v="1"/>
    <x v="1"/>
    <x v="1"/>
    <x v="1"/>
    <n v="1000"/>
    <s v="Lohn/Gehalt 0"/>
    <s v="-"/>
    <n v="1000"/>
  </r>
  <r>
    <x v="2"/>
    <x v="2"/>
    <x v="2"/>
    <x v="2"/>
    <n v="-260.24"/>
    <s v="KREDITKARTENABRECHNUNG"/>
    <s v="-"/>
    <n v="260.24"/>
  </r>
  <r>
    <x v="3"/>
    <x v="1"/>
    <x v="1"/>
    <x v="1"/>
    <n v="1000"/>
    <s v="Lohn/Gehalt 0"/>
    <s v="-"/>
    <n v="1000"/>
  </r>
  <r>
    <x v="4"/>
    <x v="0"/>
    <x v="0"/>
    <x v="0"/>
    <n v="-10.02"/>
    <s v="Media Markt"/>
    <s v="-"/>
    <n v="10.02"/>
  </r>
  <r>
    <x v="5"/>
    <x v="2"/>
    <x v="3"/>
    <x v="3"/>
    <n v="-148.5"/>
    <s v="E-Plus"/>
    <s v="-"/>
    <n v="148.5"/>
  </r>
  <r>
    <x v="6"/>
    <x v="1"/>
    <x v="1"/>
    <x v="1"/>
    <n v="1000"/>
    <s v="Lohn/Gehalt 0"/>
    <s v="-"/>
    <n v="1000"/>
  </r>
  <r>
    <x v="7"/>
    <x v="0"/>
    <x v="2"/>
    <x v="4"/>
    <n v="325.64"/>
    <s v="Ausgleich Kreditkarte"/>
    <s v="-"/>
    <n v="325.64"/>
  </r>
  <r>
    <x v="8"/>
    <x v="1"/>
    <x v="1"/>
    <x v="1"/>
    <n v="1000"/>
    <s v="Lohn/Gehalt 0"/>
    <s v="-"/>
    <n v="1000"/>
  </r>
  <r>
    <x v="9"/>
    <x v="0"/>
    <x v="0"/>
    <x v="5"/>
    <n v="-91.61"/>
    <s v="IKEA"/>
    <s v="-"/>
    <n v="91.61"/>
  </r>
  <r>
    <x v="10"/>
    <x v="2"/>
    <x v="4"/>
    <x v="6"/>
    <n v="-7"/>
    <s v="PayPal A"/>
    <s v="-"/>
    <n v="7"/>
  </r>
  <r>
    <x v="11"/>
    <x v="1"/>
    <x v="1"/>
    <x v="1"/>
    <n v="1000"/>
    <s v="Lohn/Gehalt 0"/>
    <s v="-"/>
    <n v="1000"/>
  </r>
  <r>
    <x v="12"/>
    <x v="0"/>
    <x v="0"/>
    <x v="0"/>
    <n v="-84.45"/>
    <s v="Media Markt"/>
    <s v="-"/>
    <n v="84.45"/>
  </r>
  <r>
    <x v="13"/>
    <x v="0"/>
    <x v="0"/>
    <x v="7"/>
    <n v="-19.21"/>
    <s v="REWE"/>
    <s v="-"/>
    <n v="19.21"/>
  </r>
  <r>
    <x v="14"/>
    <x v="2"/>
    <x v="5"/>
    <x v="8"/>
    <n v="-427"/>
    <s v="Wohnung"/>
    <s v="-"/>
    <n v="427"/>
  </r>
  <r>
    <x v="15"/>
    <x v="1"/>
    <x v="1"/>
    <x v="1"/>
    <n v="1000"/>
    <s v="Lohn/Gehalt 0"/>
    <s v="-"/>
    <n v="1000"/>
  </r>
  <r>
    <x v="16"/>
    <x v="1"/>
    <x v="1"/>
    <x v="1"/>
    <n v="1000"/>
    <s v="Lohn/Gehalt 0"/>
    <s v="-"/>
    <n v="1000"/>
  </r>
  <r>
    <x v="17"/>
    <x v="0"/>
    <x v="0"/>
    <x v="7"/>
    <n v="-7.26"/>
    <s v="REWE"/>
    <s v="-"/>
    <n v="7.26"/>
  </r>
  <r>
    <x v="18"/>
    <x v="2"/>
    <x v="4"/>
    <x v="9"/>
    <n v="-82.98"/>
    <s v="PayPal"/>
    <s v="-"/>
    <n v="82.98"/>
  </r>
  <r>
    <x v="19"/>
    <x v="1"/>
    <x v="1"/>
    <x v="1"/>
    <n v="1000"/>
    <s v="Lohn/Gehalt 0"/>
    <s v="-"/>
    <n v="1000"/>
  </r>
  <r>
    <x v="20"/>
    <x v="0"/>
    <x v="6"/>
    <x v="10"/>
    <n v="-100"/>
    <s v="SPARKASSE."/>
    <s v="-"/>
    <n v="100"/>
  </r>
  <r>
    <x v="21"/>
    <x v="2"/>
    <x v="3"/>
    <x v="3"/>
    <n v="-9.99"/>
    <s v="E-Plus"/>
    <s v="-"/>
    <n v="9.99"/>
  </r>
  <r>
    <x v="22"/>
    <x v="1"/>
    <x v="1"/>
    <x v="1"/>
    <n v="1000"/>
    <s v="Lohn/Gehalt 0"/>
    <s v="-"/>
    <n v="1000"/>
  </r>
  <r>
    <x v="23"/>
    <x v="1"/>
    <x v="1"/>
    <x v="1"/>
    <n v="1000"/>
    <s v="Lohn/Gehalt 0"/>
    <s v="-"/>
    <n v="1000"/>
  </r>
  <r>
    <x v="23"/>
    <x v="0"/>
    <x v="0"/>
    <x v="7"/>
    <n v="-45.15"/>
    <s v="REWE"/>
    <s v="-"/>
    <n v="45.15"/>
  </r>
  <r>
    <x v="24"/>
    <x v="2"/>
    <x v="4"/>
    <x v="9"/>
    <n v="-4.99"/>
    <s v="PayPal"/>
    <s v="-"/>
    <n v="4.99"/>
  </r>
  <r>
    <x v="25"/>
    <x v="0"/>
    <x v="0"/>
    <x v="11"/>
    <n v="-83.37"/>
    <s v="AMZN"/>
    <s v="-"/>
    <n v="83.37"/>
  </r>
  <r>
    <x v="26"/>
    <x v="1"/>
    <x v="1"/>
    <x v="1"/>
    <n v="1000"/>
    <s v="Lohn/Gehalt 0"/>
    <s v="-"/>
    <n v="1000"/>
  </r>
  <r>
    <x v="27"/>
    <x v="2"/>
    <x v="7"/>
    <x v="12"/>
    <n v="-2.0699999999999998"/>
    <s v="Versicherung"/>
    <s v="-"/>
    <n v="2.0699999999999998"/>
  </r>
  <r>
    <x v="28"/>
    <x v="1"/>
    <x v="1"/>
    <x v="1"/>
    <n v="1000"/>
    <s v="Lohn/Gehalt 0"/>
    <s v="-"/>
    <n v="1000"/>
  </r>
  <r>
    <x v="29"/>
    <x v="2"/>
    <x v="3"/>
    <x v="3"/>
    <n v="-12.99"/>
    <s v="E-Plus"/>
    <s v="-"/>
    <n v="12.99"/>
  </r>
  <r>
    <x v="30"/>
    <x v="0"/>
    <x v="2"/>
    <x v="4"/>
    <n v="431.05"/>
    <s v="Ausgleich Kreditkarte"/>
    <s v="-"/>
    <n v="431.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10873F-F8CB-4E6B-9833-DBF1D359A77B}"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3">
  <location ref="A3:D36" firstHeaderRow="1" firstDataRow="1" firstDataCol="3" rowPageCount="1" colPageCount="1"/>
  <pivotFields count="10">
    <pivotField axis="axisRow"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extLst>
        <ext xmlns:x14="http://schemas.microsoft.com/office/spreadsheetml/2009/9/main" uri="{2946ED86-A175-432a-8AC1-64E0C546D7DE}">
          <x14:pivotField fillDownLabels="1"/>
        </ext>
      </extLst>
    </pivotField>
    <pivotField compact="0" outline="0" subtotalTop="0" showAll="0" defaultSubtotal="0"/>
    <pivotField axis="axisRow" compact="0" outline="0" subtotalTop="0" showAll="0" defaultSubtotal="0">
      <items count="22">
        <item m="1" x="11"/>
        <item m="1" x="21"/>
        <item x="0"/>
        <item m="1" x="9"/>
        <item m="1" x="20"/>
        <item x="6"/>
        <item x="3"/>
        <item m="1" x="12"/>
        <item x="1"/>
        <item m="1" x="17"/>
        <item m="1" x="13"/>
        <item m="1" x="10"/>
        <item m="1" x="18"/>
        <item m="1" x="14"/>
        <item m="1" x="15"/>
        <item x="7"/>
        <item x="5"/>
        <item m="1" x="19"/>
        <item m="1" x="8"/>
        <item m="1" x="16"/>
        <item x="2"/>
        <item x="4"/>
      </items>
      <extLst>
        <ext xmlns:x14="http://schemas.microsoft.com/office/spreadsheetml/2009/9/main" uri="{2946ED86-A175-432a-8AC1-64E0C546D7DE}">
          <x14:pivotField fillDownLabels="1"/>
        </ext>
      </extLst>
    </pivotField>
    <pivotField axis="axisRow" compact="0" outline="0" subtotalTop="0" showAll="0" defaultSubtotal="0">
      <items count="214">
        <item m="1" x="25"/>
        <item m="1" x="119"/>
        <item m="1" x="210"/>
        <item m="1" x="20"/>
        <item m="1" x="182"/>
        <item m="1" x="209"/>
        <item m="1" x="100"/>
        <item m="1" x="26"/>
        <item m="1" x="53"/>
        <item m="1" x="128"/>
        <item m="1" x="205"/>
        <item m="1" x="162"/>
        <item m="1" x="203"/>
        <item m="1" x="79"/>
        <item m="1" x="168"/>
        <item m="1" x="153"/>
        <item m="1" x="199"/>
        <item m="1" x="90"/>
        <item m="1" x="76"/>
        <item m="1" x="35"/>
        <item m="1" x="160"/>
        <item m="1" x="172"/>
        <item m="1" x="147"/>
        <item m="1" x="88"/>
        <item m="1" x="164"/>
        <item m="1" x="101"/>
        <item m="1" x="169"/>
        <item m="1" x="59"/>
        <item m="1" x="34"/>
        <item m="1" x="84"/>
        <item m="1" x="49"/>
        <item m="1" x="150"/>
        <item m="1" x="99"/>
        <item m="1" x="191"/>
        <item m="1" x="51"/>
        <item m="1" x="143"/>
        <item m="1" x="127"/>
        <item m="1" x="29"/>
        <item m="1" x="70"/>
        <item m="1" x="62"/>
        <item m="1" x="24"/>
        <item m="1" x="48"/>
        <item m="1" x="184"/>
        <item m="1" x="198"/>
        <item m="1" x="208"/>
        <item m="1" x="144"/>
        <item m="1" x="54"/>
        <item m="1" x="154"/>
        <item m="1" x="98"/>
        <item m="1" x="18"/>
        <item m="1" x="31"/>
        <item m="1" x="42"/>
        <item m="1" x="201"/>
        <item m="1" x="173"/>
        <item m="1" x="28"/>
        <item m="1" x="187"/>
        <item m="1" x="19"/>
        <item m="1" x="202"/>
        <item m="1" x="112"/>
        <item m="1" x="96"/>
        <item m="1" x="135"/>
        <item m="1" x="87"/>
        <item m="1" x="23"/>
        <item m="1" x="41"/>
        <item m="1" x="61"/>
        <item m="1" x="103"/>
        <item m="1" x="15"/>
        <item m="1" x="196"/>
        <item m="1" x="102"/>
        <item m="1" x="189"/>
        <item m="1" x="47"/>
        <item m="1" x="78"/>
        <item m="1" x="175"/>
        <item m="1" x="192"/>
        <item m="1" x="63"/>
        <item m="1" x="13"/>
        <item m="1" x="166"/>
        <item m="1" x="81"/>
        <item m="1" x="120"/>
        <item m="1" x="55"/>
        <item m="1" x="185"/>
        <item m="1" x="45"/>
        <item m="1" x="22"/>
        <item m="1" x="159"/>
        <item m="1" x="58"/>
        <item m="1" x="71"/>
        <item m="1" x="108"/>
        <item m="1" x="86"/>
        <item m="1" x="16"/>
        <item m="1" x="66"/>
        <item m="1" x="186"/>
        <item m="1" x="212"/>
        <item m="1" x="82"/>
        <item m="1" x="167"/>
        <item m="1" x="132"/>
        <item m="1" x="122"/>
        <item m="1" x="170"/>
        <item m="1" x="133"/>
        <item m="1" x="27"/>
        <item m="1" x="129"/>
        <item m="1" x="183"/>
        <item m="1" x="113"/>
        <item m="1" x="163"/>
        <item m="1" x="114"/>
        <item m="1" x="17"/>
        <item m="1" x="180"/>
        <item m="1" x="85"/>
        <item m="1" x="77"/>
        <item m="1" x="93"/>
        <item m="1" x="91"/>
        <item m="1" x="39"/>
        <item m="1" x="211"/>
        <item m="1" x="152"/>
        <item m="1" x="95"/>
        <item m="1" x="194"/>
        <item m="1" x="33"/>
        <item m="1" x="115"/>
        <item m="1" x="141"/>
        <item m="1" x="36"/>
        <item m="1" x="213"/>
        <item m="1" x="72"/>
        <item m="1" x="190"/>
        <item m="1" x="145"/>
        <item m="1" x="157"/>
        <item m="1" x="38"/>
        <item m="1" x="142"/>
        <item m="1" x="181"/>
        <item m="1" x="116"/>
        <item m="1" x="193"/>
        <item m="1" x="83"/>
        <item m="1" x="176"/>
        <item m="1" x="50"/>
        <item m="1" x="106"/>
        <item m="1" x="124"/>
        <item m="1" x="123"/>
        <item m="1" x="56"/>
        <item m="1" x="67"/>
        <item m="1" x="64"/>
        <item m="1" x="94"/>
        <item m="1" x="151"/>
        <item m="1" x="200"/>
        <item m="1" x="171"/>
        <item m="1" x="110"/>
        <item m="1" x="125"/>
        <item m="1" x="44"/>
        <item m="1" x="14"/>
        <item m="1" x="89"/>
        <item m="1" x="148"/>
        <item m="1" x="207"/>
        <item m="1" x="37"/>
        <item m="1" x="68"/>
        <item m="1" x="121"/>
        <item m="1" x="40"/>
        <item m="1" x="161"/>
        <item m="1" x="46"/>
        <item m="1" x="149"/>
        <item m="1" x="178"/>
        <item m="1" x="111"/>
        <item m="1" x="177"/>
        <item m="1" x="43"/>
        <item m="1" x="165"/>
        <item m="1" x="204"/>
        <item m="1" x="140"/>
        <item m="1" x="179"/>
        <item m="1" x="117"/>
        <item m="1" x="188"/>
        <item m="1" x="92"/>
        <item m="1" x="156"/>
        <item m="1" x="30"/>
        <item m="1" x="97"/>
        <item m="1" x="105"/>
        <item m="1" x="138"/>
        <item m="1" x="109"/>
        <item m="1" x="57"/>
        <item m="1" x="60"/>
        <item m="1" x="206"/>
        <item m="1" x="130"/>
        <item m="1" x="155"/>
        <item m="1" x="21"/>
        <item m="1" x="65"/>
        <item m="1" x="107"/>
        <item m="1" x="73"/>
        <item m="1" x="32"/>
        <item m="1" x="195"/>
        <item m="1" x="75"/>
        <item m="1" x="80"/>
        <item m="1" x="69"/>
        <item m="1" x="137"/>
        <item m="1" x="174"/>
        <item m="1" x="134"/>
        <item m="1" x="146"/>
        <item m="1" x="74"/>
        <item m="1" x="126"/>
        <item m="1" x="136"/>
        <item m="1" x="52"/>
        <item m="1" x="197"/>
        <item m="1" x="118"/>
        <item m="1" x="131"/>
        <item m="1" x="139"/>
        <item m="1" x="104"/>
        <item m="1" x="158"/>
        <item x="0"/>
        <item x="1"/>
        <item x="2"/>
        <item x="3"/>
        <item x="4"/>
        <item x="5"/>
        <item x="6"/>
        <item x="7"/>
        <item x="8"/>
        <item x="9"/>
        <item x="10"/>
        <item x="11"/>
        <item x="12"/>
      </items>
    </pivotField>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Page"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9">
        <item x="3"/>
        <item h="1" x="1"/>
        <item x="2"/>
        <item h="1" x="0"/>
        <item x="4"/>
        <item h="1" x="5"/>
        <item h="1" x="6"/>
        <item h="1" x="7"/>
        <item h="1" x="8"/>
      </items>
    </pivotField>
  </pivotFields>
  <rowFields count="3">
    <field x="0"/>
    <field x="2"/>
    <field x="3"/>
  </rowFields>
  <rowItems count="33">
    <i>
      <x v="10"/>
      <x v="2"/>
      <x v="201"/>
    </i>
    <i>
      <x v="11"/>
      <x v="8"/>
      <x v="202"/>
    </i>
    <i>
      <x v="25"/>
      <x v="20"/>
      <x v="203"/>
    </i>
    <i>
      <x v="42"/>
      <x v="8"/>
      <x v="202"/>
    </i>
    <i>
      <x v="47"/>
      <x v="2"/>
      <x v="201"/>
    </i>
    <i>
      <x v="56"/>
      <x v="6"/>
      <x v="204"/>
    </i>
    <i>
      <x v="71"/>
      <x v="8"/>
      <x v="202"/>
    </i>
    <i>
      <x v="79"/>
      <x v="20"/>
      <x v="205"/>
    </i>
    <i>
      <x v="102"/>
      <x v="8"/>
      <x v="202"/>
    </i>
    <i>
      <x v="111"/>
      <x v="2"/>
      <x v="206"/>
    </i>
    <i>
      <x v="119"/>
      <x v="21"/>
      <x v="207"/>
    </i>
    <i>
      <x v="132"/>
      <x v="8"/>
      <x v="202"/>
    </i>
    <i>
      <x v="141"/>
      <x v="2"/>
      <x v="201"/>
    </i>
    <i>
      <x v="153"/>
      <x v="2"/>
      <x v="208"/>
    </i>
    <i>
      <x v="154"/>
      <x v="16"/>
      <x v="209"/>
    </i>
    <i>
      <x v="163"/>
      <x v="8"/>
      <x v="202"/>
    </i>
    <i>
      <x v="193"/>
      <x v="8"/>
      <x v="202"/>
    </i>
    <i>
      <x v="214"/>
      <x v="2"/>
      <x v="208"/>
    </i>
    <i>
      <x v="218"/>
      <x v="21"/>
      <x v="210"/>
    </i>
    <i>
      <x v="224"/>
      <x v="8"/>
      <x v="202"/>
    </i>
    <i>
      <x v="253"/>
      <x v="5"/>
      <x v="211"/>
    </i>
    <i>
      <x v="254"/>
      <x v="6"/>
      <x v="204"/>
    </i>
    <i>
      <x v="255"/>
      <x v="8"/>
      <x v="202"/>
    </i>
    <i>
      <x v="285"/>
      <x v="2"/>
      <x v="208"/>
    </i>
    <i r="1">
      <x v="8"/>
      <x v="202"/>
    </i>
    <i>
      <x v="287"/>
      <x v="21"/>
      <x v="210"/>
    </i>
    <i>
      <x v="315"/>
      <x v="2"/>
      <x v="212"/>
    </i>
    <i>
      <x v="316"/>
      <x v="8"/>
      <x v="202"/>
    </i>
    <i>
      <x v="322"/>
      <x v="15"/>
      <x v="213"/>
    </i>
    <i>
      <x v="346"/>
      <x v="8"/>
      <x v="202"/>
    </i>
    <i>
      <x v="354"/>
      <x v="6"/>
      <x v="204"/>
    </i>
    <i>
      <x v="356"/>
      <x v="20"/>
      <x v="205"/>
    </i>
    <i t="grand">
      <x/>
    </i>
  </rowItems>
  <colItems count="1">
    <i/>
  </colItems>
  <pageFields count="1">
    <pageField fld="8" hier="-1"/>
  </pageFields>
  <dataFields count="1">
    <dataField name="Summe von Amount" fld="4" baseField="3" baseItem="14" numFmtId="8"/>
  </dataFields>
  <formats count="213">
    <format dxfId="909">
      <pivotArea type="all" dataOnly="0" outline="0" fieldPosition="0"/>
    </format>
    <format dxfId="910">
      <pivotArea outline="0" collapsedLevelsAreSubtotals="1" fieldPosition="0"/>
    </format>
    <format dxfId="911">
      <pivotArea field="0" type="button" dataOnly="0" labelOnly="1" outline="0" axis="axisRow" fieldPosition="0"/>
    </format>
    <format dxfId="912">
      <pivotArea field="2" type="button" dataOnly="0" labelOnly="1" outline="0" axis="axisRow" fieldPosition="1"/>
    </format>
    <format dxfId="913">
      <pivotArea field="3" type="button" dataOnly="0" labelOnly="1" outline="0" axis="axisRow" fieldPosition="2"/>
    </format>
    <format dxfId="914">
      <pivotArea dataOnly="0" labelOnly="1" outline="0" fieldPosition="0">
        <references count="1">
          <reference field="0" count="16">
            <x v="33"/>
            <x v="35"/>
            <x v="38"/>
            <x v="42"/>
            <x v="43"/>
            <x v="44"/>
            <x v="47"/>
            <x v="48"/>
            <x v="49"/>
            <x v="50"/>
            <x v="52"/>
            <x v="53"/>
            <x v="55"/>
            <x v="56"/>
            <x v="58"/>
            <x v="59"/>
          </reference>
        </references>
      </pivotArea>
    </format>
    <format dxfId="915">
      <pivotArea dataOnly="0" labelOnly="1" grandRow="1" outline="0" fieldPosition="0"/>
    </format>
    <format dxfId="916">
      <pivotArea dataOnly="0" labelOnly="1" outline="0" fieldPosition="0">
        <references count="2">
          <reference field="0" count="1" selected="0">
            <x v="33"/>
          </reference>
          <reference field="2" count="3">
            <x v="5"/>
            <x v="15"/>
            <x v="16"/>
          </reference>
        </references>
      </pivotArea>
    </format>
    <format dxfId="917">
      <pivotArea dataOnly="0" labelOnly="1" outline="0" fieldPosition="0">
        <references count="2">
          <reference field="0" count="1" selected="0">
            <x v="35"/>
          </reference>
          <reference field="2" count="2">
            <x v="2"/>
            <x v="10"/>
          </reference>
        </references>
      </pivotArea>
    </format>
    <format dxfId="918">
      <pivotArea dataOnly="0" labelOnly="1" outline="0" fieldPosition="0">
        <references count="2">
          <reference field="0" count="1" selected="0">
            <x v="38"/>
          </reference>
          <reference field="2" count="1">
            <x v="5"/>
          </reference>
        </references>
      </pivotArea>
    </format>
    <format dxfId="919">
      <pivotArea dataOnly="0" labelOnly="1" outline="0" fieldPosition="0">
        <references count="2">
          <reference field="0" count="1" selected="0">
            <x v="42"/>
          </reference>
          <reference field="2" count="2">
            <x v="1"/>
            <x v="2"/>
          </reference>
        </references>
      </pivotArea>
    </format>
    <format dxfId="920">
      <pivotArea dataOnly="0" labelOnly="1" outline="0" fieldPosition="0">
        <references count="2">
          <reference field="0" count="1" selected="0">
            <x v="43"/>
          </reference>
          <reference field="2" count="2">
            <x v="1"/>
            <x v="5"/>
          </reference>
        </references>
      </pivotArea>
    </format>
    <format dxfId="921">
      <pivotArea dataOnly="0" labelOnly="1" outline="0" fieldPosition="0">
        <references count="2">
          <reference field="0" count="1" selected="0">
            <x v="44"/>
          </reference>
          <reference field="2" count="1">
            <x v="2"/>
          </reference>
        </references>
      </pivotArea>
    </format>
    <format dxfId="922">
      <pivotArea dataOnly="0" labelOnly="1" outline="0" fieldPosition="0">
        <references count="2">
          <reference field="0" count="1" selected="0">
            <x v="47"/>
          </reference>
          <reference field="2" count="2">
            <x v="5"/>
            <x v="12"/>
          </reference>
        </references>
      </pivotArea>
    </format>
    <format dxfId="923">
      <pivotArea dataOnly="0" labelOnly="1" outline="0" fieldPosition="0">
        <references count="2">
          <reference field="0" count="1" selected="0">
            <x v="48"/>
          </reference>
          <reference field="2" count="2">
            <x v="1"/>
            <x v="11"/>
          </reference>
        </references>
      </pivotArea>
    </format>
    <format dxfId="924">
      <pivotArea dataOnly="0" labelOnly="1" outline="0" fieldPosition="0">
        <references count="2">
          <reference field="0" count="1" selected="0">
            <x v="49"/>
          </reference>
          <reference field="2" count="1">
            <x v="2"/>
          </reference>
        </references>
      </pivotArea>
    </format>
    <format dxfId="925">
      <pivotArea dataOnly="0" labelOnly="1" outline="0" fieldPosition="0">
        <references count="2">
          <reference field="0" count="1" selected="0">
            <x v="50"/>
          </reference>
          <reference field="2" count="3">
            <x v="1"/>
            <x v="5"/>
            <x v="15"/>
          </reference>
        </references>
      </pivotArea>
    </format>
    <format dxfId="926">
      <pivotArea dataOnly="0" labelOnly="1" outline="0" fieldPosition="0">
        <references count="2">
          <reference field="0" count="1" selected="0">
            <x v="52"/>
          </reference>
          <reference field="2" count="1">
            <x v="5"/>
          </reference>
        </references>
      </pivotArea>
    </format>
    <format dxfId="927">
      <pivotArea dataOnly="0" labelOnly="1" outline="0" fieldPosition="0">
        <references count="2">
          <reference field="0" count="1" selected="0">
            <x v="53"/>
          </reference>
          <reference field="2" count="1">
            <x v="14"/>
          </reference>
        </references>
      </pivotArea>
    </format>
    <format dxfId="928">
      <pivotArea dataOnly="0" labelOnly="1" outline="0" fieldPosition="0">
        <references count="2">
          <reference field="0" count="1" selected="0">
            <x v="55"/>
          </reference>
          <reference field="2" count="1">
            <x v="5"/>
          </reference>
        </references>
      </pivotArea>
    </format>
    <format dxfId="929">
      <pivotArea dataOnly="0" labelOnly="1" outline="0" fieldPosition="0">
        <references count="2">
          <reference field="0" count="1" selected="0">
            <x v="56"/>
          </reference>
          <reference field="2" count="2">
            <x v="2"/>
            <x v="9"/>
          </reference>
        </references>
      </pivotArea>
    </format>
    <format dxfId="930">
      <pivotArea dataOnly="0" labelOnly="1" outline="0" fieldPosition="0">
        <references count="2">
          <reference field="0" count="1" selected="0">
            <x v="58"/>
          </reference>
          <reference field="2" count="2">
            <x v="5"/>
            <x v="10"/>
          </reference>
        </references>
      </pivotArea>
    </format>
    <format dxfId="931">
      <pivotArea dataOnly="0" labelOnly="1" outline="0" fieldPosition="0">
        <references count="2">
          <reference field="0" count="1" selected="0">
            <x v="59"/>
          </reference>
          <reference field="2" count="1">
            <x v="2"/>
          </reference>
        </references>
      </pivotArea>
    </format>
    <format dxfId="932">
      <pivotArea dataOnly="0" labelOnly="1" outline="0" fieldPosition="0">
        <references count="3">
          <reference field="0" count="1" selected="0">
            <x v="33"/>
          </reference>
          <reference field="2" count="1" selected="0">
            <x v="5"/>
          </reference>
          <reference field="3" count="1">
            <x v="14"/>
          </reference>
        </references>
      </pivotArea>
    </format>
    <format dxfId="933">
      <pivotArea dataOnly="0" labelOnly="1" outline="0" fieldPosition="0">
        <references count="3">
          <reference field="0" count="1" selected="0">
            <x v="33"/>
          </reference>
          <reference field="2" count="1" selected="0">
            <x v="15"/>
          </reference>
          <reference field="3" count="1">
            <x v="14"/>
          </reference>
        </references>
      </pivotArea>
    </format>
    <format dxfId="934">
      <pivotArea dataOnly="0" labelOnly="1" outline="0" fieldPosition="0">
        <references count="3">
          <reference field="0" count="1" selected="0">
            <x v="33"/>
          </reference>
          <reference field="2" count="1" selected="0">
            <x v="16"/>
          </reference>
          <reference field="3" count="1">
            <x v="14"/>
          </reference>
        </references>
      </pivotArea>
    </format>
    <format dxfId="935">
      <pivotArea dataOnly="0" labelOnly="1" outline="0" fieldPosition="0">
        <references count="3">
          <reference field="0" count="1" selected="0">
            <x v="35"/>
          </reference>
          <reference field="2" count="1" selected="0">
            <x v="2"/>
          </reference>
          <reference field="3" count="1">
            <x v="14"/>
          </reference>
        </references>
      </pivotArea>
    </format>
    <format dxfId="936">
      <pivotArea dataOnly="0" labelOnly="1" outline="0" fieldPosition="0">
        <references count="3">
          <reference field="0" count="1" selected="0">
            <x v="35"/>
          </reference>
          <reference field="2" count="1" selected="0">
            <x v="10"/>
          </reference>
          <reference field="3" count="1">
            <x v="14"/>
          </reference>
        </references>
      </pivotArea>
    </format>
    <format dxfId="937">
      <pivotArea dataOnly="0" labelOnly="1" outline="0" fieldPosition="0">
        <references count="3">
          <reference field="0" count="1" selected="0">
            <x v="38"/>
          </reference>
          <reference field="2" count="1" selected="0">
            <x v="5"/>
          </reference>
          <reference field="3" count="1">
            <x v="14"/>
          </reference>
        </references>
      </pivotArea>
    </format>
    <format dxfId="938">
      <pivotArea dataOnly="0" labelOnly="1" outline="0" fieldPosition="0">
        <references count="3">
          <reference field="0" count="1" selected="0">
            <x v="42"/>
          </reference>
          <reference field="2" count="1" selected="0">
            <x v="1"/>
          </reference>
          <reference field="3" count="1">
            <x v="14"/>
          </reference>
        </references>
      </pivotArea>
    </format>
    <format dxfId="939">
      <pivotArea dataOnly="0" labelOnly="1" outline="0" fieldPosition="0">
        <references count="3">
          <reference field="0" count="1" selected="0">
            <x v="42"/>
          </reference>
          <reference field="2" count="1" selected="0">
            <x v="2"/>
          </reference>
          <reference field="3" count="1">
            <x v="14"/>
          </reference>
        </references>
      </pivotArea>
    </format>
    <format dxfId="940">
      <pivotArea dataOnly="0" labelOnly="1" outline="0" fieldPosition="0">
        <references count="3">
          <reference field="0" count="1" selected="0">
            <x v="43"/>
          </reference>
          <reference field="2" count="1" selected="0">
            <x v="1"/>
          </reference>
          <reference field="3" count="1">
            <x v="14"/>
          </reference>
        </references>
      </pivotArea>
    </format>
    <format dxfId="941">
      <pivotArea dataOnly="0" labelOnly="1" outline="0" fieldPosition="0">
        <references count="3">
          <reference field="0" count="1" selected="0">
            <x v="43"/>
          </reference>
          <reference field="2" count="1" selected="0">
            <x v="5"/>
          </reference>
          <reference field="3" count="1">
            <x v="14"/>
          </reference>
        </references>
      </pivotArea>
    </format>
    <format dxfId="942">
      <pivotArea dataOnly="0" labelOnly="1" outline="0" fieldPosition="0">
        <references count="3">
          <reference field="0" count="1" selected="0">
            <x v="44"/>
          </reference>
          <reference field="2" count="1" selected="0">
            <x v="2"/>
          </reference>
          <reference field="3" count="1">
            <x v="14"/>
          </reference>
        </references>
      </pivotArea>
    </format>
    <format dxfId="943">
      <pivotArea dataOnly="0" labelOnly="1" outline="0" fieldPosition="0">
        <references count="3">
          <reference field="0" count="1" selected="0">
            <x v="47"/>
          </reference>
          <reference field="2" count="1" selected="0">
            <x v="5"/>
          </reference>
          <reference field="3" count="1">
            <x v="59"/>
          </reference>
        </references>
      </pivotArea>
    </format>
    <format dxfId="944">
      <pivotArea dataOnly="0" labelOnly="1" outline="0" fieldPosition="0">
        <references count="3">
          <reference field="0" count="1" selected="0">
            <x v="47"/>
          </reference>
          <reference field="2" count="1" selected="0">
            <x v="12"/>
          </reference>
          <reference field="3" count="1">
            <x v="14"/>
          </reference>
        </references>
      </pivotArea>
    </format>
    <format dxfId="945">
      <pivotArea dataOnly="0" labelOnly="1" outline="0" fieldPosition="0">
        <references count="3">
          <reference field="0" count="1" selected="0">
            <x v="48"/>
          </reference>
          <reference field="2" count="1" selected="0">
            <x v="1"/>
          </reference>
          <reference field="3" count="1">
            <x v="12"/>
          </reference>
        </references>
      </pivotArea>
    </format>
    <format dxfId="946">
      <pivotArea dataOnly="0" labelOnly="1" outline="0" fieldPosition="0">
        <references count="3">
          <reference field="0" count="1" selected="0">
            <x v="48"/>
          </reference>
          <reference field="2" count="1" selected="0">
            <x v="11"/>
          </reference>
          <reference field="3" count="1">
            <x v="34"/>
          </reference>
        </references>
      </pivotArea>
    </format>
    <format dxfId="947">
      <pivotArea dataOnly="0" labelOnly="1" outline="0" fieldPosition="0">
        <references count="3">
          <reference field="0" count="1" selected="0">
            <x v="49"/>
          </reference>
          <reference field="2" count="1" selected="0">
            <x v="2"/>
          </reference>
          <reference field="3" count="1">
            <x v="14"/>
          </reference>
        </references>
      </pivotArea>
    </format>
    <format dxfId="948">
      <pivotArea dataOnly="0" labelOnly="1" outline="0" fieldPosition="0">
        <references count="3">
          <reference field="0" count="1" selected="0">
            <x v="50"/>
          </reference>
          <reference field="2" count="1" selected="0">
            <x v="1"/>
          </reference>
          <reference field="3" count="1">
            <x v="13"/>
          </reference>
        </references>
      </pivotArea>
    </format>
    <format dxfId="949">
      <pivotArea dataOnly="0" labelOnly="1" outline="0" fieldPosition="0">
        <references count="3">
          <reference field="0" count="1" selected="0">
            <x v="50"/>
          </reference>
          <reference field="2" count="1" selected="0">
            <x v="5"/>
          </reference>
          <reference field="3" count="1">
            <x v="28"/>
          </reference>
        </references>
      </pivotArea>
    </format>
    <format dxfId="950">
      <pivotArea dataOnly="0" labelOnly="1" outline="0" fieldPosition="0">
        <references count="3">
          <reference field="0" count="1" selected="0">
            <x v="50"/>
          </reference>
          <reference field="2" count="1" selected="0">
            <x v="15"/>
          </reference>
          <reference field="3" count="1">
            <x v="31"/>
          </reference>
        </references>
      </pivotArea>
    </format>
    <format dxfId="951">
      <pivotArea dataOnly="0" labelOnly="1" outline="0" fieldPosition="0">
        <references count="3">
          <reference field="0" count="1" selected="0">
            <x v="52"/>
          </reference>
          <reference field="2" count="1" selected="0">
            <x v="5"/>
          </reference>
          <reference field="3" count="1">
            <x v="28"/>
          </reference>
        </references>
      </pivotArea>
    </format>
    <format dxfId="952">
      <pivotArea dataOnly="0" labelOnly="1" outline="0" fieldPosition="0">
        <references count="3">
          <reference field="0" count="1" selected="0">
            <x v="53"/>
          </reference>
          <reference field="2" count="1" selected="0">
            <x v="14"/>
          </reference>
          <reference field="3" count="1">
            <x v="14"/>
          </reference>
        </references>
      </pivotArea>
    </format>
    <format dxfId="953">
      <pivotArea dataOnly="0" labelOnly="1" outline="0" fieldPosition="0">
        <references count="3">
          <reference field="0" count="1" selected="0">
            <x v="55"/>
          </reference>
          <reference field="2" count="1" selected="0">
            <x v="5"/>
          </reference>
          <reference field="3" count="1">
            <x v="28"/>
          </reference>
        </references>
      </pivotArea>
    </format>
    <format dxfId="954">
      <pivotArea dataOnly="0" labelOnly="1" outline="0" fieldPosition="0">
        <references count="3">
          <reference field="0" count="1" selected="0">
            <x v="56"/>
          </reference>
          <reference field="2" count="1" selected="0">
            <x v="2"/>
          </reference>
          <reference field="3" count="1">
            <x v="64"/>
          </reference>
        </references>
      </pivotArea>
    </format>
    <format dxfId="955">
      <pivotArea dataOnly="0" labelOnly="1" outline="0" fieldPosition="0">
        <references count="3">
          <reference field="0" count="1" selected="0">
            <x v="56"/>
          </reference>
          <reference field="2" count="1" selected="0">
            <x v="9"/>
          </reference>
          <reference field="3" count="1">
            <x v="5"/>
          </reference>
        </references>
      </pivotArea>
    </format>
    <format dxfId="956">
      <pivotArea dataOnly="0" labelOnly="1" outline="0" fieldPosition="0">
        <references count="3">
          <reference field="0" count="1" selected="0">
            <x v="58"/>
          </reference>
          <reference field="2" count="1" selected="0">
            <x v="5"/>
          </reference>
          <reference field="3" count="1">
            <x v="30"/>
          </reference>
        </references>
      </pivotArea>
    </format>
    <format dxfId="957">
      <pivotArea dataOnly="0" labelOnly="1" outline="0" fieldPosition="0">
        <references count="3">
          <reference field="0" count="1" selected="0">
            <x v="58"/>
          </reference>
          <reference field="2" count="1" selected="0">
            <x v="10"/>
          </reference>
          <reference field="3" count="1">
            <x v="55"/>
          </reference>
        </references>
      </pivotArea>
    </format>
    <format dxfId="958">
      <pivotArea dataOnly="0" labelOnly="1" outline="0" fieldPosition="0">
        <references count="3">
          <reference field="0" count="1" selected="0">
            <x v="59"/>
          </reference>
          <reference field="2" count="1" selected="0">
            <x v="2"/>
          </reference>
          <reference field="3" count="1">
            <x v="26"/>
          </reference>
        </references>
      </pivotArea>
    </format>
    <format dxfId="959">
      <pivotArea dataOnly="0" labelOnly="1" outline="0" axis="axisValues" fieldPosition="0"/>
    </format>
    <format dxfId="960">
      <pivotArea type="all" dataOnly="0" outline="0" fieldPosition="0"/>
    </format>
    <format dxfId="961">
      <pivotArea outline="0" collapsedLevelsAreSubtotals="1" fieldPosition="0"/>
    </format>
    <format dxfId="962">
      <pivotArea field="0" type="button" dataOnly="0" labelOnly="1" outline="0" axis="axisRow" fieldPosition="0"/>
    </format>
    <format dxfId="963">
      <pivotArea field="2" type="button" dataOnly="0" labelOnly="1" outline="0" axis="axisRow" fieldPosition="1"/>
    </format>
    <format dxfId="964">
      <pivotArea field="3" type="button" dataOnly="0" labelOnly="1" outline="0" axis="axisRow" fieldPosition="2"/>
    </format>
    <format dxfId="965">
      <pivotArea dataOnly="0" labelOnly="1" outline="0" fieldPosition="0">
        <references count="1">
          <reference field="0" count="19">
            <x v="1"/>
            <x v="3"/>
            <x v="5"/>
            <x v="6"/>
            <x v="7"/>
            <x v="8"/>
            <x v="9"/>
            <x v="10"/>
            <x v="12"/>
            <x v="13"/>
            <x v="14"/>
            <x v="15"/>
            <x v="20"/>
            <x v="21"/>
            <x v="22"/>
            <x v="23"/>
            <x v="27"/>
            <x v="28"/>
            <x v="29"/>
          </reference>
        </references>
      </pivotArea>
    </format>
    <format dxfId="966">
      <pivotArea dataOnly="0" labelOnly="1" grandRow="1" outline="0" fieldPosition="0"/>
    </format>
    <format dxfId="967">
      <pivotArea dataOnly="0" labelOnly="1" outline="0" fieldPosition="0">
        <references count="2">
          <reference field="0" count="1" selected="0">
            <x v="1"/>
          </reference>
          <reference field="2" count="4">
            <x v="5"/>
            <x v="12"/>
            <x v="15"/>
            <x v="16"/>
          </reference>
        </references>
      </pivotArea>
    </format>
    <format dxfId="968">
      <pivotArea dataOnly="0" labelOnly="1" outline="0" fieldPosition="0">
        <references count="2">
          <reference field="0" count="1" selected="0">
            <x v="3"/>
          </reference>
          <reference field="2" count="1">
            <x v="12"/>
          </reference>
        </references>
      </pivotArea>
    </format>
    <format dxfId="969">
      <pivotArea dataOnly="0" labelOnly="1" outline="0" fieldPosition="0">
        <references count="2">
          <reference field="0" count="1" selected="0">
            <x v="5"/>
          </reference>
          <reference field="2" count="1">
            <x v="14"/>
          </reference>
        </references>
      </pivotArea>
    </format>
    <format dxfId="970">
      <pivotArea dataOnly="0" labelOnly="1" outline="0" fieldPosition="0">
        <references count="2">
          <reference field="0" count="1" selected="0">
            <x v="6"/>
          </reference>
          <reference field="2" count="3">
            <x v="9"/>
            <x v="10"/>
            <x v="11"/>
          </reference>
        </references>
      </pivotArea>
    </format>
    <format dxfId="971">
      <pivotArea dataOnly="0" labelOnly="1" outline="0" fieldPosition="0">
        <references count="2">
          <reference field="0" count="1" selected="0">
            <x v="8"/>
          </reference>
          <reference field="2" count="1">
            <x v="9"/>
          </reference>
        </references>
      </pivotArea>
    </format>
    <format dxfId="972">
      <pivotArea dataOnly="0" labelOnly="1" outline="0" fieldPosition="0">
        <references count="2">
          <reference field="0" count="1" selected="0">
            <x v="9"/>
          </reference>
          <reference field="2" count="1">
            <x v="11"/>
          </reference>
        </references>
      </pivotArea>
    </format>
    <format dxfId="973">
      <pivotArea dataOnly="0" labelOnly="1" outline="0" fieldPosition="0">
        <references count="2">
          <reference field="0" count="1" selected="0">
            <x v="10"/>
          </reference>
          <reference field="2" count="1">
            <x v="5"/>
          </reference>
        </references>
      </pivotArea>
    </format>
    <format dxfId="974">
      <pivotArea dataOnly="0" labelOnly="1" outline="0" fieldPosition="0">
        <references count="2">
          <reference field="0" count="1" selected="0">
            <x v="12"/>
          </reference>
          <reference field="2" count="3">
            <x v="6"/>
            <x v="11"/>
            <x v="12"/>
          </reference>
        </references>
      </pivotArea>
    </format>
    <format dxfId="975">
      <pivotArea dataOnly="0" labelOnly="1" outline="0" fieldPosition="0">
        <references count="2">
          <reference field="0" count="1" selected="0">
            <x v="14"/>
          </reference>
          <reference field="2" count="1">
            <x v="1"/>
          </reference>
        </references>
      </pivotArea>
    </format>
    <format dxfId="976">
      <pivotArea dataOnly="0" labelOnly="1" outline="0" fieldPosition="0">
        <references count="2">
          <reference field="0" count="1" selected="0">
            <x v="15"/>
          </reference>
          <reference field="2" count="3">
            <x v="2"/>
            <x v="5"/>
            <x v="11"/>
          </reference>
        </references>
      </pivotArea>
    </format>
    <format dxfId="977">
      <pivotArea dataOnly="0" labelOnly="1" outline="0" fieldPosition="0">
        <references count="2">
          <reference field="0" count="1" selected="0">
            <x v="20"/>
          </reference>
          <reference field="2" count="2">
            <x v="2"/>
            <x v="15"/>
          </reference>
        </references>
      </pivotArea>
    </format>
    <format dxfId="978">
      <pivotArea dataOnly="0" labelOnly="1" outline="0" fieldPosition="0">
        <references count="2">
          <reference field="0" count="1" selected="0">
            <x v="21"/>
          </reference>
          <reference field="2" count="1">
            <x v="2"/>
          </reference>
        </references>
      </pivotArea>
    </format>
    <format dxfId="979">
      <pivotArea dataOnly="0" labelOnly="1" outline="0" fieldPosition="0">
        <references count="2">
          <reference field="0" count="1" selected="0">
            <x v="27"/>
          </reference>
          <reference field="2" count="1">
            <x v="5"/>
          </reference>
        </references>
      </pivotArea>
    </format>
    <format dxfId="980">
      <pivotArea dataOnly="0" labelOnly="1" outline="0" fieldPosition="0">
        <references count="2">
          <reference field="0" count="1" selected="0">
            <x v="28"/>
          </reference>
          <reference field="2" count="1">
            <x v="12"/>
          </reference>
        </references>
      </pivotArea>
    </format>
    <format dxfId="981">
      <pivotArea dataOnly="0" labelOnly="1" outline="0" fieldPosition="0">
        <references count="2">
          <reference field="0" count="1" selected="0">
            <x v="29"/>
          </reference>
          <reference field="2" count="1">
            <x v="10"/>
          </reference>
        </references>
      </pivotArea>
    </format>
    <format dxfId="982">
      <pivotArea dataOnly="0" labelOnly="1" outline="0" fieldPosition="0">
        <references count="3">
          <reference field="0" count="1" selected="0">
            <x v="1"/>
          </reference>
          <reference field="2" count="1" selected="0">
            <x v="5"/>
          </reference>
          <reference field="3" count="1">
            <x v="14"/>
          </reference>
        </references>
      </pivotArea>
    </format>
    <format dxfId="983">
      <pivotArea dataOnly="0" labelOnly="1" outline="0" fieldPosition="0">
        <references count="3">
          <reference field="0" count="1" selected="0">
            <x v="1"/>
          </reference>
          <reference field="2" count="1" selected="0">
            <x v="12"/>
          </reference>
          <reference field="3" count="1">
            <x v="14"/>
          </reference>
        </references>
      </pivotArea>
    </format>
    <format dxfId="984">
      <pivotArea dataOnly="0" labelOnly="1" outline="0" fieldPosition="0">
        <references count="3">
          <reference field="0" count="1" selected="0">
            <x v="1"/>
          </reference>
          <reference field="2" count="1" selected="0">
            <x v="15"/>
          </reference>
          <reference field="3" count="1">
            <x v="65"/>
          </reference>
        </references>
      </pivotArea>
    </format>
    <format dxfId="985">
      <pivotArea dataOnly="0" labelOnly="1" outline="0" fieldPosition="0">
        <references count="3">
          <reference field="0" count="1" selected="0">
            <x v="1"/>
          </reference>
          <reference field="2" count="1" selected="0">
            <x v="16"/>
          </reference>
          <reference field="3" count="1">
            <x v="14"/>
          </reference>
        </references>
      </pivotArea>
    </format>
    <format dxfId="986">
      <pivotArea dataOnly="0" labelOnly="1" outline="0" fieldPosition="0">
        <references count="3">
          <reference field="0" count="1" selected="0">
            <x v="3"/>
          </reference>
          <reference field="2" count="1" selected="0">
            <x v="12"/>
          </reference>
          <reference field="3" count="1">
            <x v="14"/>
          </reference>
        </references>
      </pivotArea>
    </format>
    <format dxfId="987">
      <pivotArea dataOnly="0" labelOnly="1" outline="0" fieldPosition="0">
        <references count="3">
          <reference field="0" count="1" selected="0">
            <x v="5"/>
          </reference>
          <reference field="2" count="1" selected="0">
            <x v="14"/>
          </reference>
          <reference field="3" count="1">
            <x v="14"/>
          </reference>
        </references>
      </pivotArea>
    </format>
    <format dxfId="988">
      <pivotArea dataOnly="0" labelOnly="1" outline="0" fieldPosition="0">
        <references count="3">
          <reference field="0" count="1" selected="0">
            <x v="6"/>
          </reference>
          <reference field="2" count="1" selected="0">
            <x v="9"/>
          </reference>
          <reference field="3" count="1">
            <x v="14"/>
          </reference>
        </references>
      </pivotArea>
    </format>
    <format dxfId="989">
      <pivotArea dataOnly="0" labelOnly="1" outline="0" fieldPosition="0">
        <references count="3">
          <reference field="0" count="1" selected="0">
            <x v="6"/>
          </reference>
          <reference field="2" count="1" selected="0">
            <x v="10"/>
          </reference>
          <reference field="3" count="1">
            <x v="14"/>
          </reference>
        </references>
      </pivotArea>
    </format>
    <format dxfId="990">
      <pivotArea dataOnly="0" labelOnly="1" outline="0" fieldPosition="0">
        <references count="3">
          <reference field="0" count="1" selected="0">
            <x v="6"/>
          </reference>
          <reference field="2" count="1" selected="0">
            <x v="11"/>
          </reference>
          <reference field="3" count="1">
            <x v="14"/>
          </reference>
        </references>
      </pivotArea>
    </format>
    <format dxfId="991">
      <pivotArea dataOnly="0" labelOnly="1" outline="0" fieldPosition="0">
        <references count="3">
          <reference field="0" count="1" selected="0">
            <x v="7"/>
          </reference>
          <reference field="2" count="1" selected="0">
            <x v="11"/>
          </reference>
          <reference field="3" count="1">
            <x v="51"/>
          </reference>
        </references>
      </pivotArea>
    </format>
    <format dxfId="992">
      <pivotArea dataOnly="0" labelOnly="1" outline="0" fieldPosition="0">
        <references count="3">
          <reference field="0" count="1" selected="0">
            <x v="8"/>
          </reference>
          <reference field="2" count="1" selected="0">
            <x v="9"/>
          </reference>
          <reference field="3" count="1">
            <x v="14"/>
          </reference>
        </references>
      </pivotArea>
    </format>
    <format dxfId="993">
      <pivotArea dataOnly="0" labelOnly="1" outline="0" fieldPosition="0">
        <references count="3">
          <reference field="0" count="1" selected="0">
            <x v="9"/>
          </reference>
          <reference field="2" count="1" selected="0">
            <x v="11"/>
          </reference>
          <reference field="3" count="1">
            <x v="14"/>
          </reference>
        </references>
      </pivotArea>
    </format>
    <format dxfId="994">
      <pivotArea dataOnly="0" labelOnly="1" outline="0" fieldPosition="0">
        <references count="3">
          <reference field="0" count="1" selected="0">
            <x v="10"/>
          </reference>
          <reference field="2" count="1" selected="0">
            <x v="5"/>
          </reference>
          <reference field="3" count="1">
            <x v="4"/>
          </reference>
        </references>
      </pivotArea>
    </format>
    <format dxfId="995">
      <pivotArea dataOnly="0" labelOnly="1" outline="0" fieldPosition="0">
        <references count="3">
          <reference field="0" count="1" selected="0">
            <x v="12"/>
          </reference>
          <reference field="2" count="1" selected="0">
            <x v="5"/>
          </reference>
          <reference field="3" count="1">
            <x v="58"/>
          </reference>
        </references>
      </pivotArea>
    </format>
    <format dxfId="996">
      <pivotArea dataOnly="0" labelOnly="1" outline="0" fieldPosition="0">
        <references count="3">
          <reference field="0" count="1" selected="0">
            <x v="12"/>
          </reference>
          <reference field="2" count="1" selected="0">
            <x v="6"/>
          </reference>
          <reference field="3" count="1">
            <x v="14"/>
          </reference>
        </references>
      </pivotArea>
    </format>
    <format dxfId="997">
      <pivotArea dataOnly="0" labelOnly="1" outline="0" fieldPosition="0">
        <references count="3">
          <reference field="0" count="1" selected="0">
            <x v="12"/>
          </reference>
          <reference field="2" count="1" selected="0">
            <x v="11"/>
          </reference>
          <reference field="3" count="1">
            <x v="48"/>
          </reference>
        </references>
      </pivotArea>
    </format>
    <format dxfId="998">
      <pivotArea dataOnly="0" labelOnly="1" outline="0" fieldPosition="0">
        <references count="3">
          <reference field="0" count="1" selected="0">
            <x v="12"/>
          </reference>
          <reference field="2" count="1" selected="0">
            <x v="12"/>
          </reference>
          <reference field="3" count="1">
            <x v="14"/>
          </reference>
        </references>
      </pivotArea>
    </format>
    <format dxfId="999">
      <pivotArea dataOnly="0" labelOnly="1" outline="0" fieldPosition="0">
        <references count="3">
          <reference field="0" count="1" selected="0">
            <x v="13"/>
          </reference>
          <reference field="2" count="1" selected="0">
            <x v="12"/>
          </reference>
          <reference field="3" count="1">
            <x v="14"/>
          </reference>
        </references>
      </pivotArea>
    </format>
    <format dxfId="1000">
      <pivotArea dataOnly="0" labelOnly="1" outline="0" fieldPosition="0">
        <references count="3">
          <reference field="0" count="1" selected="0">
            <x v="14"/>
          </reference>
          <reference field="2" count="1" selected="0">
            <x v="1"/>
          </reference>
          <reference field="3" count="1">
            <x v="14"/>
          </reference>
        </references>
      </pivotArea>
    </format>
    <format dxfId="1001">
      <pivotArea dataOnly="0" labelOnly="1" outline="0" fieldPosition="0">
        <references count="3">
          <reference field="0" count="1" selected="0">
            <x v="15"/>
          </reference>
          <reference field="2" count="1" selected="0">
            <x v="2"/>
          </reference>
          <reference field="3" count="1">
            <x v="17"/>
          </reference>
        </references>
      </pivotArea>
    </format>
    <format dxfId="1002">
      <pivotArea dataOnly="0" labelOnly="1" outline="0" fieldPosition="0">
        <references count="3">
          <reference field="0" count="1" selected="0">
            <x v="15"/>
          </reference>
          <reference field="2" count="1" selected="0">
            <x v="5"/>
          </reference>
          <reference field="3" count="1">
            <x v="28"/>
          </reference>
        </references>
      </pivotArea>
    </format>
    <format dxfId="1003">
      <pivotArea dataOnly="0" labelOnly="1" outline="0" fieldPosition="0">
        <references count="3">
          <reference field="0" count="1" selected="0">
            <x v="15"/>
          </reference>
          <reference field="2" count="1" selected="0">
            <x v="11"/>
          </reference>
          <reference field="3" count="1">
            <x v="34"/>
          </reference>
        </references>
      </pivotArea>
    </format>
    <format dxfId="1004">
      <pivotArea dataOnly="0" labelOnly="1" outline="0" fieldPosition="0">
        <references count="3">
          <reference field="0" count="1" selected="0">
            <x v="20"/>
          </reference>
          <reference field="2" count="1" selected="0">
            <x v="2"/>
          </reference>
          <reference field="3" count="1">
            <x v="19"/>
          </reference>
        </references>
      </pivotArea>
    </format>
    <format dxfId="1005">
      <pivotArea dataOnly="0" labelOnly="1" outline="0" fieldPosition="0">
        <references count="3">
          <reference field="0" count="1" selected="0">
            <x v="20"/>
          </reference>
          <reference field="2" count="1" selected="0">
            <x v="15"/>
          </reference>
          <reference field="3" count="1">
            <x v="32"/>
          </reference>
        </references>
      </pivotArea>
    </format>
    <format dxfId="1006">
      <pivotArea dataOnly="0" labelOnly="1" outline="0" fieldPosition="0">
        <references count="3">
          <reference field="0" count="1" selected="0">
            <x v="21"/>
          </reference>
          <reference field="2" count="1" selected="0">
            <x v="2"/>
          </reference>
          <reference field="3" count="1">
            <x v="14"/>
          </reference>
        </references>
      </pivotArea>
    </format>
    <format dxfId="1007">
      <pivotArea dataOnly="0" labelOnly="1" outline="0" fieldPosition="0">
        <references count="3">
          <reference field="0" count="1" selected="0">
            <x v="22"/>
          </reference>
          <reference field="2" count="1" selected="0">
            <x v="2"/>
          </reference>
          <reference field="3" count="1">
            <x v="21"/>
          </reference>
        </references>
      </pivotArea>
    </format>
    <format dxfId="1008">
      <pivotArea dataOnly="0" labelOnly="1" outline="0" fieldPosition="0">
        <references count="3">
          <reference field="0" count="1" selected="0">
            <x v="23"/>
          </reference>
          <reference field="2" count="1" selected="0">
            <x v="2"/>
          </reference>
          <reference field="3" count="1">
            <x v="21"/>
          </reference>
        </references>
      </pivotArea>
    </format>
    <format dxfId="1009">
      <pivotArea dataOnly="0" labelOnly="1" outline="0" fieldPosition="0">
        <references count="3">
          <reference field="0" count="1" selected="0">
            <x v="27"/>
          </reference>
          <reference field="2" count="1" selected="0">
            <x v="2"/>
          </reference>
          <reference field="3" count="1">
            <x v="20"/>
          </reference>
        </references>
      </pivotArea>
    </format>
    <format dxfId="1010">
      <pivotArea dataOnly="0" labelOnly="1" outline="0" fieldPosition="0">
        <references count="3">
          <reference field="0" count="1" selected="0">
            <x v="27"/>
          </reference>
          <reference field="2" count="1" selected="0">
            <x v="5"/>
          </reference>
          <reference field="3" count="2">
            <x v="29"/>
            <x v="41"/>
          </reference>
        </references>
      </pivotArea>
    </format>
    <format dxfId="1011">
      <pivotArea dataOnly="0" labelOnly="1" outline="0" fieldPosition="0">
        <references count="3">
          <reference field="0" count="1" selected="0">
            <x v="28"/>
          </reference>
          <reference field="2" count="1" selected="0">
            <x v="12"/>
          </reference>
          <reference field="3" count="1">
            <x v="14"/>
          </reference>
        </references>
      </pivotArea>
    </format>
    <format dxfId="1012">
      <pivotArea dataOnly="0" labelOnly="1" outline="0" fieldPosition="0">
        <references count="3">
          <reference field="0" count="1" selected="0">
            <x v="29"/>
          </reference>
          <reference field="2" count="1" selected="0">
            <x v="10"/>
          </reference>
          <reference field="3" count="1">
            <x v="44"/>
          </reference>
        </references>
      </pivotArea>
    </format>
    <format dxfId="1013">
      <pivotArea dataOnly="0" labelOnly="1" outline="0" axis="axisValues" fieldPosition="0"/>
    </format>
    <format dxfId="1014">
      <pivotArea type="all" dataOnly="0" outline="0" fieldPosition="0"/>
    </format>
    <format dxfId="1015">
      <pivotArea outline="0" collapsedLevelsAreSubtotals="1" fieldPosition="0"/>
    </format>
    <format dxfId="1016">
      <pivotArea field="0" type="button" dataOnly="0" labelOnly="1" outline="0" axis="axisRow" fieldPosition="0"/>
    </format>
    <format dxfId="1017">
      <pivotArea field="2" type="button" dataOnly="0" labelOnly="1" outline="0" axis="axisRow" fieldPosition="1"/>
    </format>
    <format dxfId="1018">
      <pivotArea field="3" type="button" dataOnly="0" labelOnly="1" outline="0" axis="axisRow" fieldPosition="2"/>
    </format>
    <format dxfId="1019">
      <pivotArea dataOnly="0" labelOnly="1" outline="0" fieldPosition="0">
        <references count="1">
          <reference field="0" count="19">
            <x v="1"/>
            <x v="3"/>
            <x v="5"/>
            <x v="6"/>
            <x v="7"/>
            <x v="8"/>
            <x v="9"/>
            <x v="10"/>
            <x v="12"/>
            <x v="13"/>
            <x v="14"/>
            <x v="15"/>
            <x v="20"/>
            <x v="21"/>
            <x v="22"/>
            <x v="23"/>
            <x v="27"/>
            <x v="28"/>
            <x v="29"/>
          </reference>
        </references>
      </pivotArea>
    </format>
    <format dxfId="1020">
      <pivotArea dataOnly="0" labelOnly="1" grandRow="1" outline="0" fieldPosition="0"/>
    </format>
    <format dxfId="1021">
      <pivotArea dataOnly="0" labelOnly="1" outline="0" fieldPosition="0">
        <references count="2">
          <reference field="0" count="1" selected="0">
            <x v="1"/>
          </reference>
          <reference field="2" count="4">
            <x v="5"/>
            <x v="12"/>
            <x v="15"/>
            <x v="16"/>
          </reference>
        </references>
      </pivotArea>
    </format>
    <format dxfId="1022">
      <pivotArea dataOnly="0" labelOnly="1" outline="0" fieldPosition="0">
        <references count="2">
          <reference field="0" count="1" selected="0">
            <x v="3"/>
          </reference>
          <reference field="2" count="1">
            <x v="12"/>
          </reference>
        </references>
      </pivotArea>
    </format>
    <format dxfId="1023">
      <pivotArea dataOnly="0" labelOnly="1" outline="0" fieldPosition="0">
        <references count="2">
          <reference field="0" count="1" selected="0">
            <x v="5"/>
          </reference>
          <reference field="2" count="1">
            <x v="14"/>
          </reference>
        </references>
      </pivotArea>
    </format>
    <format dxfId="1024">
      <pivotArea dataOnly="0" labelOnly="1" outline="0" fieldPosition="0">
        <references count="2">
          <reference field="0" count="1" selected="0">
            <x v="6"/>
          </reference>
          <reference field="2" count="3">
            <x v="9"/>
            <x v="10"/>
            <x v="11"/>
          </reference>
        </references>
      </pivotArea>
    </format>
    <format dxfId="1025">
      <pivotArea dataOnly="0" labelOnly="1" outline="0" fieldPosition="0">
        <references count="2">
          <reference field="0" count="1" selected="0">
            <x v="8"/>
          </reference>
          <reference field="2" count="1">
            <x v="9"/>
          </reference>
        </references>
      </pivotArea>
    </format>
    <format dxfId="1026">
      <pivotArea dataOnly="0" labelOnly="1" outline="0" fieldPosition="0">
        <references count="2">
          <reference field="0" count="1" selected="0">
            <x v="9"/>
          </reference>
          <reference field="2" count="1">
            <x v="11"/>
          </reference>
        </references>
      </pivotArea>
    </format>
    <format dxfId="1027">
      <pivotArea dataOnly="0" labelOnly="1" outline="0" fieldPosition="0">
        <references count="2">
          <reference field="0" count="1" selected="0">
            <x v="10"/>
          </reference>
          <reference field="2" count="1">
            <x v="5"/>
          </reference>
        </references>
      </pivotArea>
    </format>
    <format dxfId="1028">
      <pivotArea dataOnly="0" labelOnly="1" outline="0" fieldPosition="0">
        <references count="2">
          <reference field="0" count="1" selected="0">
            <x v="12"/>
          </reference>
          <reference field="2" count="3">
            <x v="6"/>
            <x v="11"/>
            <x v="12"/>
          </reference>
        </references>
      </pivotArea>
    </format>
    <format dxfId="1029">
      <pivotArea dataOnly="0" labelOnly="1" outline="0" fieldPosition="0">
        <references count="2">
          <reference field="0" count="1" selected="0">
            <x v="14"/>
          </reference>
          <reference field="2" count="1">
            <x v="1"/>
          </reference>
        </references>
      </pivotArea>
    </format>
    <format dxfId="1030">
      <pivotArea dataOnly="0" labelOnly="1" outline="0" fieldPosition="0">
        <references count="2">
          <reference field="0" count="1" selected="0">
            <x v="15"/>
          </reference>
          <reference field="2" count="3">
            <x v="2"/>
            <x v="5"/>
            <x v="11"/>
          </reference>
        </references>
      </pivotArea>
    </format>
    <format dxfId="1031">
      <pivotArea dataOnly="0" labelOnly="1" outline="0" fieldPosition="0">
        <references count="2">
          <reference field="0" count="1" selected="0">
            <x v="20"/>
          </reference>
          <reference field="2" count="2">
            <x v="2"/>
            <x v="15"/>
          </reference>
        </references>
      </pivotArea>
    </format>
    <format dxfId="1032">
      <pivotArea dataOnly="0" labelOnly="1" outline="0" fieldPosition="0">
        <references count="2">
          <reference field="0" count="1" selected="0">
            <x v="21"/>
          </reference>
          <reference field="2" count="1">
            <x v="2"/>
          </reference>
        </references>
      </pivotArea>
    </format>
    <format dxfId="1033">
      <pivotArea dataOnly="0" labelOnly="1" outline="0" fieldPosition="0">
        <references count="2">
          <reference field="0" count="1" selected="0">
            <x v="27"/>
          </reference>
          <reference field="2" count="1">
            <x v="5"/>
          </reference>
        </references>
      </pivotArea>
    </format>
    <format dxfId="1034">
      <pivotArea dataOnly="0" labelOnly="1" outline="0" fieldPosition="0">
        <references count="2">
          <reference field="0" count="1" selected="0">
            <x v="28"/>
          </reference>
          <reference field="2" count="1">
            <x v="12"/>
          </reference>
        </references>
      </pivotArea>
    </format>
    <format dxfId="1035">
      <pivotArea dataOnly="0" labelOnly="1" outline="0" fieldPosition="0">
        <references count="2">
          <reference field="0" count="1" selected="0">
            <x v="29"/>
          </reference>
          <reference field="2" count="1">
            <x v="10"/>
          </reference>
        </references>
      </pivotArea>
    </format>
    <format dxfId="1036">
      <pivotArea dataOnly="0" labelOnly="1" outline="0" fieldPosition="0">
        <references count="3">
          <reference field="0" count="1" selected="0">
            <x v="1"/>
          </reference>
          <reference field="2" count="1" selected="0">
            <x v="5"/>
          </reference>
          <reference field="3" count="1">
            <x v="14"/>
          </reference>
        </references>
      </pivotArea>
    </format>
    <format dxfId="1037">
      <pivotArea dataOnly="0" labelOnly="1" outline="0" fieldPosition="0">
        <references count="3">
          <reference field="0" count="1" selected="0">
            <x v="1"/>
          </reference>
          <reference field="2" count="1" selected="0">
            <x v="12"/>
          </reference>
          <reference field="3" count="1">
            <x v="14"/>
          </reference>
        </references>
      </pivotArea>
    </format>
    <format dxfId="1038">
      <pivotArea dataOnly="0" labelOnly="1" outline="0" fieldPosition="0">
        <references count="3">
          <reference field="0" count="1" selected="0">
            <x v="1"/>
          </reference>
          <reference field="2" count="1" selected="0">
            <x v="15"/>
          </reference>
          <reference field="3" count="1">
            <x v="65"/>
          </reference>
        </references>
      </pivotArea>
    </format>
    <format dxfId="1039">
      <pivotArea dataOnly="0" labelOnly="1" outline="0" fieldPosition="0">
        <references count="3">
          <reference field="0" count="1" selected="0">
            <x v="1"/>
          </reference>
          <reference field="2" count="1" selected="0">
            <x v="16"/>
          </reference>
          <reference field="3" count="1">
            <x v="14"/>
          </reference>
        </references>
      </pivotArea>
    </format>
    <format dxfId="1040">
      <pivotArea dataOnly="0" labelOnly="1" outline="0" fieldPosition="0">
        <references count="3">
          <reference field="0" count="1" selected="0">
            <x v="3"/>
          </reference>
          <reference field="2" count="1" selected="0">
            <x v="12"/>
          </reference>
          <reference field="3" count="1">
            <x v="14"/>
          </reference>
        </references>
      </pivotArea>
    </format>
    <format dxfId="1041">
      <pivotArea dataOnly="0" labelOnly="1" outline="0" fieldPosition="0">
        <references count="3">
          <reference field="0" count="1" selected="0">
            <x v="5"/>
          </reference>
          <reference field="2" count="1" selected="0">
            <x v="14"/>
          </reference>
          <reference field="3" count="1">
            <x v="14"/>
          </reference>
        </references>
      </pivotArea>
    </format>
    <format dxfId="1042">
      <pivotArea dataOnly="0" labelOnly="1" outline="0" fieldPosition="0">
        <references count="3">
          <reference field="0" count="1" selected="0">
            <x v="6"/>
          </reference>
          <reference field="2" count="1" selected="0">
            <x v="9"/>
          </reference>
          <reference field="3" count="1">
            <x v="14"/>
          </reference>
        </references>
      </pivotArea>
    </format>
    <format dxfId="1043">
      <pivotArea dataOnly="0" labelOnly="1" outline="0" fieldPosition="0">
        <references count="3">
          <reference field="0" count="1" selected="0">
            <x v="6"/>
          </reference>
          <reference field="2" count="1" selected="0">
            <x v="10"/>
          </reference>
          <reference field="3" count="1">
            <x v="14"/>
          </reference>
        </references>
      </pivotArea>
    </format>
    <format dxfId="1044">
      <pivotArea dataOnly="0" labelOnly="1" outline="0" fieldPosition="0">
        <references count="3">
          <reference field="0" count="1" selected="0">
            <x v="6"/>
          </reference>
          <reference field="2" count="1" selected="0">
            <x v="11"/>
          </reference>
          <reference field="3" count="1">
            <x v="14"/>
          </reference>
        </references>
      </pivotArea>
    </format>
    <format dxfId="1045">
      <pivotArea dataOnly="0" labelOnly="1" outline="0" fieldPosition="0">
        <references count="3">
          <reference field="0" count="1" selected="0">
            <x v="7"/>
          </reference>
          <reference field="2" count="1" selected="0">
            <x v="11"/>
          </reference>
          <reference field="3" count="1">
            <x v="51"/>
          </reference>
        </references>
      </pivotArea>
    </format>
    <format dxfId="1046">
      <pivotArea dataOnly="0" labelOnly="1" outline="0" fieldPosition="0">
        <references count="3">
          <reference field="0" count="1" selected="0">
            <x v="8"/>
          </reference>
          <reference field="2" count="1" selected="0">
            <x v="9"/>
          </reference>
          <reference field="3" count="1">
            <x v="14"/>
          </reference>
        </references>
      </pivotArea>
    </format>
    <format dxfId="1047">
      <pivotArea dataOnly="0" labelOnly="1" outline="0" fieldPosition="0">
        <references count="3">
          <reference field="0" count="1" selected="0">
            <x v="9"/>
          </reference>
          <reference field="2" count="1" selected="0">
            <x v="11"/>
          </reference>
          <reference field="3" count="1">
            <x v="14"/>
          </reference>
        </references>
      </pivotArea>
    </format>
    <format dxfId="1048">
      <pivotArea dataOnly="0" labelOnly="1" outline="0" fieldPosition="0">
        <references count="3">
          <reference field="0" count="1" selected="0">
            <x v="10"/>
          </reference>
          <reference field="2" count="1" selected="0">
            <x v="5"/>
          </reference>
          <reference field="3" count="1">
            <x v="4"/>
          </reference>
        </references>
      </pivotArea>
    </format>
    <format dxfId="1049">
      <pivotArea dataOnly="0" labelOnly="1" outline="0" fieldPosition="0">
        <references count="3">
          <reference field="0" count="1" selected="0">
            <x v="12"/>
          </reference>
          <reference field="2" count="1" selected="0">
            <x v="5"/>
          </reference>
          <reference field="3" count="1">
            <x v="58"/>
          </reference>
        </references>
      </pivotArea>
    </format>
    <format dxfId="1050">
      <pivotArea dataOnly="0" labelOnly="1" outline="0" fieldPosition="0">
        <references count="3">
          <reference field="0" count="1" selected="0">
            <x v="12"/>
          </reference>
          <reference field="2" count="1" selected="0">
            <x v="6"/>
          </reference>
          <reference field="3" count="1">
            <x v="14"/>
          </reference>
        </references>
      </pivotArea>
    </format>
    <format dxfId="1051">
      <pivotArea dataOnly="0" labelOnly="1" outline="0" fieldPosition="0">
        <references count="3">
          <reference field="0" count="1" selected="0">
            <x v="12"/>
          </reference>
          <reference field="2" count="1" selected="0">
            <x v="11"/>
          </reference>
          <reference field="3" count="1">
            <x v="48"/>
          </reference>
        </references>
      </pivotArea>
    </format>
    <format dxfId="1052">
      <pivotArea dataOnly="0" labelOnly="1" outline="0" fieldPosition="0">
        <references count="3">
          <reference field="0" count="1" selected="0">
            <x v="12"/>
          </reference>
          <reference field="2" count="1" selected="0">
            <x v="12"/>
          </reference>
          <reference field="3" count="1">
            <x v="14"/>
          </reference>
        </references>
      </pivotArea>
    </format>
    <format dxfId="1053">
      <pivotArea dataOnly="0" labelOnly="1" outline="0" fieldPosition="0">
        <references count="3">
          <reference field="0" count="1" selected="0">
            <x v="13"/>
          </reference>
          <reference field="2" count="1" selected="0">
            <x v="12"/>
          </reference>
          <reference field="3" count="1">
            <x v="14"/>
          </reference>
        </references>
      </pivotArea>
    </format>
    <format dxfId="1054">
      <pivotArea dataOnly="0" labelOnly="1" outline="0" fieldPosition="0">
        <references count="3">
          <reference field="0" count="1" selected="0">
            <x v="14"/>
          </reference>
          <reference field="2" count="1" selected="0">
            <x v="1"/>
          </reference>
          <reference field="3" count="1">
            <x v="14"/>
          </reference>
        </references>
      </pivotArea>
    </format>
    <format dxfId="1055">
      <pivotArea dataOnly="0" labelOnly="1" outline="0" fieldPosition="0">
        <references count="3">
          <reference field="0" count="1" selected="0">
            <x v="15"/>
          </reference>
          <reference field="2" count="1" selected="0">
            <x v="2"/>
          </reference>
          <reference field="3" count="1">
            <x v="17"/>
          </reference>
        </references>
      </pivotArea>
    </format>
    <format dxfId="1056">
      <pivotArea dataOnly="0" labelOnly="1" outline="0" fieldPosition="0">
        <references count="3">
          <reference field="0" count="1" selected="0">
            <x v="15"/>
          </reference>
          <reference field="2" count="1" selected="0">
            <x v="5"/>
          </reference>
          <reference field="3" count="1">
            <x v="28"/>
          </reference>
        </references>
      </pivotArea>
    </format>
    <format dxfId="1057">
      <pivotArea dataOnly="0" labelOnly="1" outline="0" fieldPosition="0">
        <references count="3">
          <reference field="0" count="1" selected="0">
            <x v="15"/>
          </reference>
          <reference field="2" count="1" selected="0">
            <x v="11"/>
          </reference>
          <reference field="3" count="1">
            <x v="34"/>
          </reference>
        </references>
      </pivotArea>
    </format>
    <format dxfId="1058">
      <pivotArea dataOnly="0" labelOnly="1" outline="0" fieldPosition="0">
        <references count="3">
          <reference field="0" count="1" selected="0">
            <x v="20"/>
          </reference>
          <reference field="2" count="1" selected="0">
            <x v="2"/>
          </reference>
          <reference field="3" count="1">
            <x v="19"/>
          </reference>
        </references>
      </pivotArea>
    </format>
    <format dxfId="1059">
      <pivotArea dataOnly="0" labelOnly="1" outline="0" fieldPosition="0">
        <references count="3">
          <reference field="0" count="1" selected="0">
            <x v="20"/>
          </reference>
          <reference field="2" count="1" selected="0">
            <x v="15"/>
          </reference>
          <reference field="3" count="1">
            <x v="32"/>
          </reference>
        </references>
      </pivotArea>
    </format>
    <format dxfId="1060">
      <pivotArea dataOnly="0" labelOnly="1" outline="0" fieldPosition="0">
        <references count="3">
          <reference field="0" count="1" selected="0">
            <x v="21"/>
          </reference>
          <reference field="2" count="1" selected="0">
            <x v="2"/>
          </reference>
          <reference field="3" count="1">
            <x v="14"/>
          </reference>
        </references>
      </pivotArea>
    </format>
    <format dxfId="1061">
      <pivotArea dataOnly="0" labelOnly="1" outline="0" fieldPosition="0">
        <references count="3">
          <reference field="0" count="1" selected="0">
            <x v="22"/>
          </reference>
          <reference field="2" count="1" selected="0">
            <x v="2"/>
          </reference>
          <reference field="3" count="1">
            <x v="21"/>
          </reference>
        </references>
      </pivotArea>
    </format>
    <format dxfId="1062">
      <pivotArea dataOnly="0" labelOnly="1" outline="0" fieldPosition="0">
        <references count="3">
          <reference field="0" count="1" selected="0">
            <x v="23"/>
          </reference>
          <reference field="2" count="1" selected="0">
            <x v="2"/>
          </reference>
          <reference field="3" count="1">
            <x v="21"/>
          </reference>
        </references>
      </pivotArea>
    </format>
    <format dxfId="1063">
      <pivotArea dataOnly="0" labelOnly="1" outline="0" fieldPosition="0">
        <references count="3">
          <reference field="0" count="1" selected="0">
            <x v="27"/>
          </reference>
          <reference field="2" count="1" selected="0">
            <x v="2"/>
          </reference>
          <reference field="3" count="1">
            <x v="20"/>
          </reference>
        </references>
      </pivotArea>
    </format>
    <format dxfId="1064">
      <pivotArea dataOnly="0" labelOnly="1" outline="0" fieldPosition="0">
        <references count="3">
          <reference field="0" count="1" selected="0">
            <x v="27"/>
          </reference>
          <reference field="2" count="1" selected="0">
            <x v="5"/>
          </reference>
          <reference field="3" count="2">
            <x v="29"/>
            <x v="41"/>
          </reference>
        </references>
      </pivotArea>
    </format>
    <format dxfId="1065">
      <pivotArea dataOnly="0" labelOnly="1" outline="0" fieldPosition="0">
        <references count="3">
          <reference field="0" count="1" selected="0">
            <x v="28"/>
          </reference>
          <reference field="2" count="1" selected="0">
            <x v="12"/>
          </reference>
          <reference field="3" count="1">
            <x v="14"/>
          </reference>
        </references>
      </pivotArea>
    </format>
    <format dxfId="1066">
      <pivotArea dataOnly="0" labelOnly="1" outline="0" fieldPosition="0">
        <references count="3">
          <reference field="0" count="1" selected="0">
            <x v="29"/>
          </reference>
          <reference field="2" count="1" selected="0">
            <x v="10"/>
          </reference>
          <reference field="3" count="1">
            <x v="44"/>
          </reference>
        </references>
      </pivotArea>
    </format>
    <format dxfId="1067">
      <pivotArea dataOnly="0" labelOnly="1" outline="0" axis="axisValues" fieldPosition="0"/>
    </format>
    <format dxfId="1068">
      <pivotArea type="all" dataOnly="0" outline="0" fieldPosition="0"/>
    </format>
    <format dxfId="1069">
      <pivotArea outline="0" collapsedLevelsAreSubtotals="1" fieldPosition="0"/>
    </format>
    <format dxfId="1070">
      <pivotArea field="0" type="button" dataOnly="0" labelOnly="1" outline="0" axis="axisRow" fieldPosition="0"/>
    </format>
    <format dxfId="1071">
      <pivotArea field="2" type="button" dataOnly="0" labelOnly="1" outline="0" axis="axisRow" fieldPosition="1"/>
    </format>
    <format dxfId="1072">
      <pivotArea field="3" type="button" dataOnly="0" labelOnly="1" outline="0" axis="axisRow" fieldPosition="2"/>
    </format>
    <format dxfId="1073">
      <pivotArea dataOnly="0" labelOnly="1" outline="0" fieldPosition="0">
        <references count="1">
          <reference field="0" count="19">
            <x v="1"/>
            <x v="3"/>
            <x v="5"/>
            <x v="6"/>
            <x v="7"/>
            <x v="8"/>
            <x v="9"/>
            <x v="10"/>
            <x v="12"/>
            <x v="13"/>
            <x v="14"/>
            <x v="15"/>
            <x v="20"/>
            <x v="21"/>
            <x v="22"/>
            <x v="23"/>
            <x v="27"/>
            <x v="28"/>
            <x v="29"/>
          </reference>
        </references>
      </pivotArea>
    </format>
    <format dxfId="1074">
      <pivotArea dataOnly="0" labelOnly="1" grandRow="1" outline="0" fieldPosition="0"/>
    </format>
    <format dxfId="1075">
      <pivotArea dataOnly="0" labelOnly="1" outline="0" fieldPosition="0">
        <references count="2">
          <reference field="0" count="1" selected="0">
            <x v="1"/>
          </reference>
          <reference field="2" count="4">
            <x v="5"/>
            <x v="12"/>
            <x v="15"/>
            <x v="16"/>
          </reference>
        </references>
      </pivotArea>
    </format>
    <format dxfId="1076">
      <pivotArea dataOnly="0" labelOnly="1" outline="0" fieldPosition="0">
        <references count="2">
          <reference field="0" count="1" selected="0">
            <x v="3"/>
          </reference>
          <reference field="2" count="1">
            <x v="12"/>
          </reference>
        </references>
      </pivotArea>
    </format>
    <format dxfId="1077">
      <pivotArea dataOnly="0" labelOnly="1" outline="0" fieldPosition="0">
        <references count="2">
          <reference field="0" count="1" selected="0">
            <x v="5"/>
          </reference>
          <reference field="2" count="1">
            <x v="14"/>
          </reference>
        </references>
      </pivotArea>
    </format>
    <format dxfId="1078">
      <pivotArea dataOnly="0" labelOnly="1" outline="0" fieldPosition="0">
        <references count="2">
          <reference field="0" count="1" selected="0">
            <x v="6"/>
          </reference>
          <reference field="2" count="3">
            <x v="9"/>
            <x v="10"/>
            <x v="11"/>
          </reference>
        </references>
      </pivotArea>
    </format>
    <format dxfId="1079">
      <pivotArea dataOnly="0" labelOnly="1" outline="0" fieldPosition="0">
        <references count="2">
          <reference field="0" count="1" selected="0">
            <x v="8"/>
          </reference>
          <reference field="2" count="1">
            <x v="9"/>
          </reference>
        </references>
      </pivotArea>
    </format>
    <format dxfId="1080">
      <pivotArea dataOnly="0" labelOnly="1" outline="0" fieldPosition="0">
        <references count="2">
          <reference field="0" count="1" selected="0">
            <x v="9"/>
          </reference>
          <reference field="2" count="1">
            <x v="11"/>
          </reference>
        </references>
      </pivotArea>
    </format>
    <format dxfId="1081">
      <pivotArea dataOnly="0" labelOnly="1" outline="0" fieldPosition="0">
        <references count="2">
          <reference field="0" count="1" selected="0">
            <x v="10"/>
          </reference>
          <reference field="2" count="1">
            <x v="5"/>
          </reference>
        </references>
      </pivotArea>
    </format>
    <format dxfId="1082">
      <pivotArea dataOnly="0" labelOnly="1" outline="0" fieldPosition="0">
        <references count="2">
          <reference field="0" count="1" selected="0">
            <x v="12"/>
          </reference>
          <reference field="2" count="3">
            <x v="6"/>
            <x v="11"/>
            <x v="12"/>
          </reference>
        </references>
      </pivotArea>
    </format>
    <format dxfId="1083">
      <pivotArea dataOnly="0" labelOnly="1" outline="0" fieldPosition="0">
        <references count="2">
          <reference field="0" count="1" selected="0">
            <x v="14"/>
          </reference>
          <reference field="2" count="1">
            <x v="1"/>
          </reference>
        </references>
      </pivotArea>
    </format>
    <format dxfId="1084">
      <pivotArea dataOnly="0" labelOnly="1" outline="0" fieldPosition="0">
        <references count="2">
          <reference field="0" count="1" selected="0">
            <x v="15"/>
          </reference>
          <reference field="2" count="3">
            <x v="2"/>
            <x v="5"/>
            <x v="11"/>
          </reference>
        </references>
      </pivotArea>
    </format>
    <format dxfId="1085">
      <pivotArea dataOnly="0" labelOnly="1" outline="0" fieldPosition="0">
        <references count="2">
          <reference field="0" count="1" selected="0">
            <x v="20"/>
          </reference>
          <reference field="2" count="2">
            <x v="2"/>
            <x v="15"/>
          </reference>
        </references>
      </pivotArea>
    </format>
    <format dxfId="1086">
      <pivotArea dataOnly="0" labelOnly="1" outline="0" fieldPosition="0">
        <references count="2">
          <reference field="0" count="1" selected="0">
            <x v="21"/>
          </reference>
          <reference field="2" count="1">
            <x v="2"/>
          </reference>
        </references>
      </pivotArea>
    </format>
    <format dxfId="1087">
      <pivotArea dataOnly="0" labelOnly="1" outline="0" fieldPosition="0">
        <references count="2">
          <reference field="0" count="1" selected="0">
            <x v="27"/>
          </reference>
          <reference field="2" count="1">
            <x v="5"/>
          </reference>
        </references>
      </pivotArea>
    </format>
    <format dxfId="1088">
      <pivotArea dataOnly="0" labelOnly="1" outline="0" fieldPosition="0">
        <references count="2">
          <reference field="0" count="1" selected="0">
            <x v="28"/>
          </reference>
          <reference field="2" count="1">
            <x v="12"/>
          </reference>
        </references>
      </pivotArea>
    </format>
    <format dxfId="1089">
      <pivotArea dataOnly="0" labelOnly="1" outline="0" fieldPosition="0">
        <references count="2">
          <reference field="0" count="1" selected="0">
            <x v="29"/>
          </reference>
          <reference field="2" count="1">
            <x v="10"/>
          </reference>
        </references>
      </pivotArea>
    </format>
    <format dxfId="1090">
      <pivotArea dataOnly="0" labelOnly="1" outline="0" fieldPosition="0">
        <references count="3">
          <reference field="0" count="1" selected="0">
            <x v="1"/>
          </reference>
          <reference field="2" count="1" selected="0">
            <x v="5"/>
          </reference>
          <reference field="3" count="1">
            <x v="14"/>
          </reference>
        </references>
      </pivotArea>
    </format>
    <format dxfId="1091">
      <pivotArea dataOnly="0" labelOnly="1" outline="0" fieldPosition="0">
        <references count="3">
          <reference field="0" count="1" selected="0">
            <x v="1"/>
          </reference>
          <reference field="2" count="1" selected="0">
            <x v="12"/>
          </reference>
          <reference field="3" count="1">
            <x v="14"/>
          </reference>
        </references>
      </pivotArea>
    </format>
    <format dxfId="1092">
      <pivotArea dataOnly="0" labelOnly="1" outline="0" fieldPosition="0">
        <references count="3">
          <reference field="0" count="1" selected="0">
            <x v="1"/>
          </reference>
          <reference field="2" count="1" selected="0">
            <x v="15"/>
          </reference>
          <reference field="3" count="1">
            <x v="65"/>
          </reference>
        </references>
      </pivotArea>
    </format>
    <format dxfId="1093">
      <pivotArea dataOnly="0" labelOnly="1" outline="0" fieldPosition="0">
        <references count="3">
          <reference field="0" count="1" selected="0">
            <x v="1"/>
          </reference>
          <reference field="2" count="1" selected="0">
            <x v="16"/>
          </reference>
          <reference field="3" count="1">
            <x v="14"/>
          </reference>
        </references>
      </pivotArea>
    </format>
    <format dxfId="1094">
      <pivotArea dataOnly="0" labelOnly="1" outline="0" fieldPosition="0">
        <references count="3">
          <reference field="0" count="1" selected="0">
            <x v="3"/>
          </reference>
          <reference field="2" count="1" selected="0">
            <x v="12"/>
          </reference>
          <reference field="3" count="1">
            <x v="14"/>
          </reference>
        </references>
      </pivotArea>
    </format>
    <format dxfId="1095">
      <pivotArea dataOnly="0" labelOnly="1" outline="0" fieldPosition="0">
        <references count="3">
          <reference field="0" count="1" selected="0">
            <x v="5"/>
          </reference>
          <reference field="2" count="1" selected="0">
            <x v="14"/>
          </reference>
          <reference field="3" count="1">
            <x v="14"/>
          </reference>
        </references>
      </pivotArea>
    </format>
    <format dxfId="1096">
      <pivotArea dataOnly="0" labelOnly="1" outline="0" fieldPosition="0">
        <references count="3">
          <reference field="0" count="1" selected="0">
            <x v="6"/>
          </reference>
          <reference field="2" count="1" selected="0">
            <x v="9"/>
          </reference>
          <reference field="3" count="1">
            <x v="14"/>
          </reference>
        </references>
      </pivotArea>
    </format>
    <format dxfId="1097">
      <pivotArea dataOnly="0" labelOnly="1" outline="0" fieldPosition="0">
        <references count="3">
          <reference field="0" count="1" selected="0">
            <x v="6"/>
          </reference>
          <reference field="2" count="1" selected="0">
            <x v="10"/>
          </reference>
          <reference field="3" count="1">
            <x v="14"/>
          </reference>
        </references>
      </pivotArea>
    </format>
    <format dxfId="1098">
      <pivotArea dataOnly="0" labelOnly="1" outline="0" fieldPosition="0">
        <references count="3">
          <reference field="0" count="1" selected="0">
            <x v="6"/>
          </reference>
          <reference field="2" count="1" selected="0">
            <x v="11"/>
          </reference>
          <reference field="3" count="1">
            <x v="14"/>
          </reference>
        </references>
      </pivotArea>
    </format>
    <format dxfId="1099">
      <pivotArea dataOnly="0" labelOnly="1" outline="0" fieldPosition="0">
        <references count="3">
          <reference field="0" count="1" selected="0">
            <x v="7"/>
          </reference>
          <reference field="2" count="1" selected="0">
            <x v="11"/>
          </reference>
          <reference field="3" count="1">
            <x v="51"/>
          </reference>
        </references>
      </pivotArea>
    </format>
    <format dxfId="1100">
      <pivotArea dataOnly="0" labelOnly="1" outline="0" fieldPosition="0">
        <references count="3">
          <reference field="0" count="1" selected="0">
            <x v="8"/>
          </reference>
          <reference field="2" count="1" selected="0">
            <x v="9"/>
          </reference>
          <reference field="3" count="1">
            <x v="14"/>
          </reference>
        </references>
      </pivotArea>
    </format>
    <format dxfId="1101">
      <pivotArea dataOnly="0" labelOnly="1" outline="0" fieldPosition="0">
        <references count="3">
          <reference field="0" count="1" selected="0">
            <x v="9"/>
          </reference>
          <reference field="2" count="1" selected="0">
            <x v="11"/>
          </reference>
          <reference field="3" count="1">
            <x v="14"/>
          </reference>
        </references>
      </pivotArea>
    </format>
    <format dxfId="1102">
      <pivotArea dataOnly="0" labelOnly="1" outline="0" fieldPosition="0">
        <references count="3">
          <reference field="0" count="1" selected="0">
            <x v="10"/>
          </reference>
          <reference field="2" count="1" selected="0">
            <x v="5"/>
          </reference>
          <reference field="3" count="1">
            <x v="4"/>
          </reference>
        </references>
      </pivotArea>
    </format>
    <format dxfId="1103">
      <pivotArea dataOnly="0" labelOnly="1" outline="0" fieldPosition="0">
        <references count="3">
          <reference field="0" count="1" selected="0">
            <x v="12"/>
          </reference>
          <reference field="2" count="1" selected="0">
            <x v="5"/>
          </reference>
          <reference field="3" count="1">
            <x v="58"/>
          </reference>
        </references>
      </pivotArea>
    </format>
    <format dxfId="1104">
      <pivotArea dataOnly="0" labelOnly="1" outline="0" fieldPosition="0">
        <references count="3">
          <reference field="0" count="1" selected="0">
            <x v="12"/>
          </reference>
          <reference field="2" count="1" selected="0">
            <x v="6"/>
          </reference>
          <reference field="3" count="1">
            <x v="14"/>
          </reference>
        </references>
      </pivotArea>
    </format>
    <format dxfId="1105">
      <pivotArea dataOnly="0" labelOnly="1" outline="0" fieldPosition="0">
        <references count="3">
          <reference field="0" count="1" selected="0">
            <x v="12"/>
          </reference>
          <reference field="2" count="1" selected="0">
            <x v="11"/>
          </reference>
          <reference field="3" count="1">
            <x v="48"/>
          </reference>
        </references>
      </pivotArea>
    </format>
    <format dxfId="1106">
      <pivotArea dataOnly="0" labelOnly="1" outline="0" fieldPosition="0">
        <references count="3">
          <reference field="0" count="1" selected="0">
            <x v="12"/>
          </reference>
          <reference field="2" count="1" selected="0">
            <x v="12"/>
          </reference>
          <reference field="3" count="1">
            <x v="14"/>
          </reference>
        </references>
      </pivotArea>
    </format>
    <format dxfId="1107">
      <pivotArea dataOnly="0" labelOnly="1" outline="0" fieldPosition="0">
        <references count="3">
          <reference field="0" count="1" selected="0">
            <x v="13"/>
          </reference>
          <reference field="2" count="1" selected="0">
            <x v="12"/>
          </reference>
          <reference field="3" count="1">
            <x v="14"/>
          </reference>
        </references>
      </pivotArea>
    </format>
    <format dxfId="1108">
      <pivotArea dataOnly="0" labelOnly="1" outline="0" fieldPosition="0">
        <references count="3">
          <reference field="0" count="1" selected="0">
            <x v="14"/>
          </reference>
          <reference field="2" count="1" selected="0">
            <x v="1"/>
          </reference>
          <reference field="3" count="1">
            <x v="14"/>
          </reference>
        </references>
      </pivotArea>
    </format>
    <format dxfId="1109">
      <pivotArea dataOnly="0" labelOnly="1" outline="0" fieldPosition="0">
        <references count="3">
          <reference field="0" count="1" selected="0">
            <x v="15"/>
          </reference>
          <reference field="2" count="1" selected="0">
            <x v="2"/>
          </reference>
          <reference field="3" count="1">
            <x v="17"/>
          </reference>
        </references>
      </pivotArea>
    </format>
    <format dxfId="1110">
      <pivotArea dataOnly="0" labelOnly="1" outline="0" fieldPosition="0">
        <references count="3">
          <reference field="0" count="1" selected="0">
            <x v="15"/>
          </reference>
          <reference field="2" count="1" selected="0">
            <x v="5"/>
          </reference>
          <reference field="3" count="1">
            <x v="28"/>
          </reference>
        </references>
      </pivotArea>
    </format>
    <format dxfId="1111">
      <pivotArea dataOnly="0" labelOnly="1" outline="0" fieldPosition="0">
        <references count="3">
          <reference field="0" count="1" selected="0">
            <x v="15"/>
          </reference>
          <reference field="2" count="1" selected="0">
            <x v="11"/>
          </reference>
          <reference field="3" count="1">
            <x v="34"/>
          </reference>
        </references>
      </pivotArea>
    </format>
    <format dxfId="1112">
      <pivotArea dataOnly="0" labelOnly="1" outline="0" fieldPosition="0">
        <references count="3">
          <reference field="0" count="1" selected="0">
            <x v="20"/>
          </reference>
          <reference field="2" count="1" selected="0">
            <x v="2"/>
          </reference>
          <reference field="3" count="1">
            <x v="19"/>
          </reference>
        </references>
      </pivotArea>
    </format>
    <format dxfId="1113">
      <pivotArea dataOnly="0" labelOnly="1" outline="0" fieldPosition="0">
        <references count="3">
          <reference field="0" count="1" selected="0">
            <x v="20"/>
          </reference>
          <reference field="2" count="1" selected="0">
            <x v="15"/>
          </reference>
          <reference field="3" count="1">
            <x v="32"/>
          </reference>
        </references>
      </pivotArea>
    </format>
    <format dxfId="1114">
      <pivotArea dataOnly="0" labelOnly="1" outline="0" fieldPosition="0">
        <references count="3">
          <reference field="0" count="1" selected="0">
            <x v="21"/>
          </reference>
          <reference field="2" count="1" selected="0">
            <x v="2"/>
          </reference>
          <reference field="3" count="1">
            <x v="14"/>
          </reference>
        </references>
      </pivotArea>
    </format>
    <format dxfId="1115">
      <pivotArea dataOnly="0" labelOnly="1" outline="0" fieldPosition="0">
        <references count="3">
          <reference field="0" count="1" selected="0">
            <x v="22"/>
          </reference>
          <reference field="2" count="1" selected="0">
            <x v="2"/>
          </reference>
          <reference field="3" count="1">
            <x v="21"/>
          </reference>
        </references>
      </pivotArea>
    </format>
    <format dxfId="1116">
      <pivotArea dataOnly="0" labelOnly="1" outline="0" fieldPosition="0">
        <references count="3">
          <reference field="0" count="1" selected="0">
            <x v="23"/>
          </reference>
          <reference field="2" count="1" selected="0">
            <x v="2"/>
          </reference>
          <reference field="3" count="1">
            <x v="21"/>
          </reference>
        </references>
      </pivotArea>
    </format>
    <format dxfId="1117">
      <pivotArea dataOnly="0" labelOnly="1" outline="0" fieldPosition="0">
        <references count="3">
          <reference field="0" count="1" selected="0">
            <x v="27"/>
          </reference>
          <reference field="2" count="1" selected="0">
            <x v="2"/>
          </reference>
          <reference field="3" count="1">
            <x v="20"/>
          </reference>
        </references>
      </pivotArea>
    </format>
    <format dxfId="1118">
      <pivotArea dataOnly="0" labelOnly="1" outline="0" fieldPosition="0">
        <references count="3">
          <reference field="0" count="1" selected="0">
            <x v="27"/>
          </reference>
          <reference field="2" count="1" selected="0">
            <x v="5"/>
          </reference>
          <reference field="3" count="2">
            <x v="29"/>
            <x v="41"/>
          </reference>
        </references>
      </pivotArea>
    </format>
    <format dxfId="1119">
      <pivotArea dataOnly="0" labelOnly="1" outline="0" fieldPosition="0">
        <references count="3">
          <reference field="0" count="1" selected="0">
            <x v="28"/>
          </reference>
          <reference field="2" count="1" selected="0">
            <x v="12"/>
          </reference>
          <reference field="3" count="1">
            <x v="14"/>
          </reference>
        </references>
      </pivotArea>
    </format>
    <format dxfId="1120">
      <pivotArea dataOnly="0" labelOnly="1" outline="0" fieldPosition="0">
        <references count="3">
          <reference field="0" count="1" selected="0">
            <x v="29"/>
          </reference>
          <reference field="2" count="1" selected="0">
            <x v="10"/>
          </reference>
          <reference field="3" count="1">
            <x v="44"/>
          </reference>
        </references>
      </pivotArea>
    </format>
    <format dxfId="1121">
      <pivotArea dataOnly="0" labelOnly="1" outline="0" axis="axisValues" fieldPosition="0"/>
    </format>
  </formats>
  <chartFormats count="1">
    <chartFormat chart="2" format="8"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ABB2AD-2E03-4B48-ADBB-4BE907BC3D48}" name="PivotTable3"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
  <location ref="A3:E17" firstHeaderRow="1" firstDataRow="2" firstDataCol="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axis="axisCol" compact="0" outline="0" subtotalTop="0" showAll="0" defaultSubtotal="0">
      <items count="6">
        <item m="1" x="5"/>
        <item m="1" x="4"/>
        <item m="1" x="3"/>
        <item x="0"/>
        <item x="1"/>
        <item x="2"/>
      </items>
    </pivotField>
    <pivotField compact="0" outline="0" subtotalTop="0" showAll="0" defaultSubtotal="0">
      <items count="22">
        <item m="1" x="11"/>
        <item m="1" x="16"/>
        <item m="1" x="21"/>
        <item x="0"/>
        <item m="1" x="9"/>
        <item m="1" x="20"/>
        <item x="6"/>
        <item x="3"/>
        <item m="1" x="12"/>
        <item x="1"/>
        <item m="1" x="17"/>
        <item m="1" x="13"/>
        <item m="1" x="10"/>
        <item m="1" x="18"/>
        <item m="1" x="14"/>
        <item m="1" x="15"/>
        <item m="1" x="8"/>
        <item x="7"/>
        <item x="5"/>
        <item m="1" x="19"/>
        <item x="2"/>
        <item x="4"/>
      </items>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defaultSubtotal="0">
      <items count="14">
        <item sd="0" x="0"/>
        <item x="1"/>
        <item x="2"/>
        <item x="3"/>
        <item x="4"/>
        <item x="5"/>
        <item x="6"/>
        <item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9">
        <item x="0"/>
        <item x="1"/>
        <item x="2"/>
        <item x="3"/>
        <item x="4"/>
        <item x="5"/>
        <item x="6"/>
        <item x="7"/>
        <item x="8"/>
      </items>
    </pivotField>
  </pivotFields>
  <rowFields count="1">
    <field x="8"/>
  </rowFields>
  <rowItems count="13">
    <i>
      <x v="1"/>
    </i>
    <i>
      <x v="2"/>
    </i>
    <i>
      <x v="3"/>
    </i>
    <i>
      <x v="4"/>
    </i>
    <i>
      <x v="5"/>
    </i>
    <i>
      <x v="6"/>
    </i>
    <i>
      <x v="7"/>
    </i>
    <i>
      <x v="8"/>
    </i>
    <i>
      <x v="9"/>
    </i>
    <i>
      <x v="10"/>
    </i>
    <i>
      <x v="11"/>
    </i>
    <i>
      <x v="12"/>
    </i>
    <i t="grand">
      <x/>
    </i>
  </rowItems>
  <colFields count="1">
    <field x="1"/>
  </colFields>
  <colItems count="4">
    <i>
      <x v="3"/>
    </i>
    <i>
      <x v="4"/>
    </i>
    <i>
      <x v="5"/>
    </i>
    <i t="grand">
      <x/>
    </i>
  </colItems>
  <dataFields count="1">
    <dataField name="Summe von Amount" fld="4" baseField="8" baseItem="6" numFmtId="8"/>
  </dataFields>
  <formats count="10">
    <format dxfId="899">
      <pivotArea type="all" dataOnly="0" outline="0" fieldPosition="0"/>
    </format>
    <format dxfId="900">
      <pivotArea outline="0" collapsedLevelsAreSubtotals="1" fieldPosition="0"/>
    </format>
    <format dxfId="901">
      <pivotArea type="origin" dataOnly="0" labelOnly="1" outline="0" fieldPosition="0"/>
    </format>
    <format dxfId="902">
      <pivotArea field="1" type="button" dataOnly="0" labelOnly="1" outline="0" axis="axisCol" fieldPosition="0"/>
    </format>
    <format dxfId="903">
      <pivotArea type="topRight" dataOnly="0" labelOnly="1" outline="0" fieldPosition="0"/>
    </format>
    <format dxfId="904">
      <pivotArea field="8" type="button" dataOnly="0" labelOnly="1" outline="0" axis="axisRow" fieldPosition="0"/>
    </format>
    <format dxfId="905">
      <pivotArea dataOnly="0" labelOnly="1" outline="0" fieldPosition="0">
        <references count="1">
          <reference field="8" count="7">
            <x v="1"/>
            <x v="2"/>
            <x v="3"/>
            <x v="4"/>
            <x v="5"/>
            <x v="6"/>
            <x v="7"/>
          </reference>
        </references>
      </pivotArea>
    </format>
    <format dxfId="906">
      <pivotArea dataOnly="0" labelOnly="1" grandRow="1" outline="0" fieldPosition="0"/>
    </format>
    <format dxfId="907">
      <pivotArea dataOnly="0" labelOnly="1" outline="0" fieldPosition="0">
        <references count="1">
          <reference field="1" count="0"/>
        </references>
      </pivotArea>
    </format>
    <format dxfId="908">
      <pivotArea dataOnly="0" labelOnly="1" grandCol="1" outline="0" fieldPosition="0"/>
    </format>
  </format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013E4-1923-4AF1-99AF-97D980C4D895}"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
  <location ref="A3:D4" firstHeaderRow="1" firstDataRow="1" firstDataCol="3"/>
  <pivotFields count="10">
    <pivotField axis="axisRow"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extLst>
        <ext xmlns:x14="http://schemas.microsoft.com/office/spreadsheetml/2009/9/main" uri="{2946ED86-A175-432a-8AC1-64E0C546D7DE}">
          <x14:pivotField fillDownLabels="1"/>
        </ext>
      </extLst>
    </pivotField>
    <pivotField compact="0" outline="0" subtotalTop="0" showAll="0" defaultSubtotal="0"/>
    <pivotField axis="axisRow" compact="0" outline="0" subtotalTop="0" multipleItemSelectionAllowed="1" showAll="0" defaultSubtotal="0">
      <items count="22">
        <item h="1" m="1" x="11"/>
        <item h="1" m="1" x="16"/>
        <item h="1" m="1" x="21"/>
        <item h="1" x="0"/>
        <item m="1" x="9"/>
        <item h="1" m="1" x="20"/>
        <item h="1" x="6"/>
        <item h="1" x="3"/>
        <item m="1" x="12"/>
        <item h="1" x="1"/>
        <item h="1" m="1" x="17"/>
        <item h="1" m="1" x="13"/>
        <item h="1" m="1" x="10"/>
        <item h="1" m="1" x="18"/>
        <item h="1" m="1" x="14"/>
        <item h="1" m="1" x="15"/>
        <item h="1" m="1" x="8"/>
        <item h="1" x="7"/>
        <item h="1" x="5"/>
        <item h="1" m="1" x="19"/>
        <item h="1" x="2"/>
        <item h="1" x="4"/>
      </items>
    </pivotField>
    <pivotField axis="axisRow" compact="0" outline="0" subtotalTop="0" showAll="0" defaultSubtotal="0">
      <items count="214">
        <item m="1" x="39"/>
        <item m="1" x="132"/>
        <item m="1" x="81"/>
        <item m="1" x="166"/>
        <item m="1" x="120"/>
        <item m="1" x="55"/>
        <item m="1" x="22"/>
        <item m="1" x="16"/>
        <item m="1" x="66"/>
        <item m="1" x="212"/>
        <item m="1" x="167"/>
        <item m="1" x="82"/>
        <item m="1" x="122"/>
        <item m="1" x="170"/>
        <item m="1" x="17"/>
        <item m="1" x="115"/>
        <item m="1" x="116"/>
        <item m="1" x="83"/>
        <item m="1" x="106"/>
        <item m="1" x="56"/>
        <item m="1" x="123"/>
        <item m="1" x="67"/>
        <item m="1" x="171"/>
        <item m="1" x="13"/>
        <item m="1" x="63"/>
        <item m="1" x="133"/>
        <item m="1" x="72"/>
        <item m="1" x="36"/>
        <item m="1" x="213"/>
        <item m="1" x="14"/>
        <item m="1" x="45"/>
        <item m="1" x="141"/>
        <item m="1" x="50"/>
        <item m="1" x="77"/>
        <item m="1" x="211"/>
        <item m="1" x="108"/>
        <item m="1" x="196"/>
        <item m="1" x="183"/>
        <item m="1" x="33"/>
        <item m="1" x="129"/>
        <item m="1" x="192"/>
        <item m="1" x="91"/>
        <item m="1" x="189"/>
        <item m="1" x="190"/>
        <item m="1" x="200"/>
        <item m="1" x="151"/>
        <item m="1" x="193"/>
        <item m="1" x="95"/>
        <item m="1" x="152"/>
        <item m="1" x="159"/>
        <item m="1" x="185"/>
        <item m="1" x="71"/>
        <item m="1" x="145"/>
        <item m="1" x="113"/>
        <item m="1" x="207"/>
        <item m="1" x="85"/>
        <item m="1" x="86"/>
        <item m="1" x="102"/>
        <item m="1" x="78"/>
        <item m="1" x="47"/>
        <item m="1" x="64"/>
        <item m="1" x="194"/>
        <item m="1" x="27"/>
        <item m="1" x="93"/>
        <item m="1" x="157"/>
        <item m="1" x="175"/>
        <item m="1" x="186"/>
        <item m="1" x="176"/>
        <item m="1" x="15"/>
        <item m="1" x="37"/>
        <item m="1" x="180"/>
        <item m="1" x="44"/>
        <item m="1" x="25"/>
        <item m="1" x="119"/>
        <item m="1" x="94"/>
        <item m="1" x="210"/>
        <item m="1" x="20"/>
        <item m="1" x="182"/>
        <item m="1" x="209"/>
        <item m="1" x="40"/>
        <item m="1" x="100"/>
        <item m="1" x="26"/>
        <item m="1" x="53"/>
        <item m="1" x="110"/>
        <item m="1" x="124"/>
        <item m="1" x="128"/>
        <item m="1" x="205"/>
        <item m="1" x="162"/>
        <item m="1" x="203"/>
        <item m="1" x="79"/>
        <item m="1" x="168"/>
        <item m="1" x="153"/>
        <item m="1" x="142"/>
        <item m="1" x="199"/>
        <item m="1" x="90"/>
        <item m="1" x="89"/>
        <item m="1" x="76"/>
        <item m="1" x="35"/>
        <item m="1" x="160"/>
        <item m="1" x="172"/>
        <item m="1" x="178"/>
        <item m="1" x="147"/>
        <item m="1" x="88"/>
        <item m="1" x="121"/>
        <item m="1" x="164"/>
        <item m="1" x="101"/>
        <item m="1" x="114"/>
        <item m="1" x="169"/>
        <item m="1" x="59"/>
        <item m="1" x="34"/>
        <item m="1" x="84"/>
        <item m="1" x="125"/>
        <item m="1" x="49"/>
        <item m="1" x="150"/>
        <item m="1" x="99"/>
        <item m="1" x="191"/>
        <item m="1" x="51"/>
        <item m="1" x="143"/>
        <item m="1" x="127"/>
        <item m="1" x="29"/>
        <item m="1" x="70"/>
        <item m="1" x="62"/>
        <item m="1" x="24"/>
        <item m="1" x="48"/>
        <item m="1" x="184"/>
        <item m="1" x="198"/>
        <item m="1" x="208"/>
        <item m="1" x="144"/>
        <item m="1" x="54"/>
        <item m="1" x="154"/>
        <item m="1" x="98"/>
        <item m="1" x="46"/>
        <item m="1" x="18"/>
        <item m="1" x="31"/>
        <item m="1" x="42"/>
        <item m="1" x="201"/>
        <item m="1" x="173"/>
        <item m="1" x="28"/>
        <item m="1" x="149"/>
        <item m="1" x="148"/>
        <item m="1" x="163"/>
        <item m="1" x="187"/>
        <item m="1" x="68"/>
        <item m="1" x="58"/>
        <item m="1" x="19"/>
        <item m="1" x="38"/>
        <item m="1" x="202"/>
        <item m="1" x="161"/>
        <item m="1" x="112"/>
        <item m="1" x="96"/>
        <item m="1" x="111"/>
        <item m="1" x="135"/>
        <item m="1" x="87"/>
        <item m="1" x="181"/>
        <item m="1" x="23"/>
        <item m="1" x="41"/>
        <item m="1" x="61"/>
        <item m="1" x="103"/>
        <item m="1" x="177"/>
        <item m="1" x="43"/>
        <item m="1" x="165"/>
        <item m="1" x="204"/>
        <item m="1" x="140"/>
        <item m="1" x="179"/>
        <item m="1" x="117"/>
        <item m="1" x="188"/>
        <item m="1" x="92"/>
        <item m="1" x="156"/>
        <item m="1" x="30"/>
        <item m="1" x="97"/>
        <item m="1" x="105"/>
        <item m="1" x="138"/>
        <item m="1" x="109"/>
        <item m="1" x="57"/>
        <item m="1" x="60"/>
        <item m="1" x="206"/>
        <item m="1" x="130"/>
        <item m="1" x="155"/>
        <item m="1" x="21"/>
        <item m="1" x="65"/>
        <item m="1" x="107"/>
        <item m="1" x="73"/>
        <item m="1" x="32"/>
        <item m="1" x="195"/>
        <item m="1" x="75"/>
        <item m="1" x="80"/>
        <item m="1" x="69"/>
        <item m="1" x="137"/>
        <item m="1" x="174"/>
        <item m="1" x="134"/>
        <item m="1" x="146"/>
        <item m="1" x="74"/>
        <item m="1" x="126"/>
        <item m="1" x="136"/>
        <item m="1" x="52"/>
        <item m="1" x="197"/>
        <item m="1" x="118"/>
        <item m="1" x="131"/>
        <item m="1" x="139"/>
        <item m="1" x="104"/>
        <item m="1" x="158"/>
        <item x="0"/>
        <item x="1"/>
        <item x="2"/>
        <item x="3"/>
        <item x="4"/>
        <item x="5"/>
        <item x="6"/>
        <item x="7"/>
        <item x="8"/>
        <item x="9"/>
        <item x="10"/>
        <item x="11"/>
        <item x="12"/>
      </items>
    </pivotField>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9">
        <item x="0"/>
        <item x="1"/>
        <item x="2"/>
        <item x="3"/>
        <item x="4"/>
        <item x="5"/>
        <item x="6"/>
        <item x="7"/>
        <item x="8"/>
      </items>
    </pivotField>
  </pivotFields>
  <rowFields count="3">
    <field x="0"/>
    <field x="3"/>
    <field x="2"/>
  </rowFields>
  <rowItems count="1">
    <i t="grand">
      <x/>
    </i>
  </rowItems>
  <colItems count="1">
    <i/>
  </colItems>
  <dataFields count="1">
    <dataField name="Summe von Amount" fld="4" baseField="3" baseItem="51" numFmtId="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035997-AEC2-4974-9949-B4560B4C6928}" name="PivotTable3" cacheId="16"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8">
  <location ref="A3:B9" firstHeaderRow="1" firstDataRow="1" firstDataCol="1"/>
  <pivotFields count="2">
    <pivotField axis="axisRow" compact="0" allDrilled="1" outline="0" subtotalTop="0" showAll="0" sortType="descending" defaultSubtotal="0" defaultAttributeDrillState="1">
      <items count="5">
        <item s="1" x="0"/>
        <item s="1" x="1"/>
        <item s="1" x="2"/>
        <item s="1" x="3"/>
        <item s="1" x="4"/>
      </items>
      <autoSortScope>
        <pivotArea dataOnly="0" outline="0" fieldPosition="0">
          <references count="1">
            <reference field="4294967294" count="1" selected="0">
              <x v="0"/>
            </reference>
          </references>
        </pivotArea>
      </autoSortScope>
    </pivotField>
    <pivotField dataField="1" compact="0" outline="0" subtotalTop="0" showAll="0" defaultSubtotal="0"/>
  </pivotFields>
  <rowFields count="1">
    <field x="0"/>
  </rowFields>
  <rowItems count="6">
    <i>
      <x v="4"/>
    </i>
    <i>
      <x/>
    </i>
    <i>
      <x v="2"/>
    </i>
    <i>
      <x v="1"/>
    </i>
    <i>
      <x v="3"/>
    </i>
    <i t="grand">
      <x/>
    </i>
  </rowItems>
  <colItems count="1">
    <i/>
  </colItems>
  <dataFields count="1">
    <dataField fld="1" subtotal="count" baseField="0" baseItem="7" numFmtId="8"/>
  </dataFields>
  <formats count="1">
    <format dxfId="112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Geld 2020.xlsx!source_file">
        <x15:activeTabTopLevelEntity name="[source_fi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CE1139-C854-4DED-85AB-0EF53BB9A941}"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6">
  <location ref="A3:B10" firstHeaderRow="1" firstDataRow="1" firstDataCol="1" rowPageCount="1" colPageCount="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pivotField axis="axisRow" compact="0" outline="0" subtotalTop="0" showAll="0" sortType="descending" defaultSubtotal="0">
      <items count="22">
        <item m="1" x="11"/>
        <item m="1" x="21"/>
        <item x="0"/>
        <item m="1" x="9"/>
        <item m="1" x="20"/>
        <item x="6"/>
        <item x="3"/>
        <item h="1" m="1" x="12"/>
        <item h="1" x="1"/>
        <item m="1" x="17"/>
        <item m="1" x="13"/>
        <item m="1" x="10"/>
        <item m="1" x="18"/>
        <item m="1" x="14"/>
        <item m="1" x="15"/>
        <item x="7"/>
        <item x="5"/>
        <item m="1" x="19"/>
        <item m="1" x="8"/>
        <item m="1" x="16"/>
        <item h="1" x="2"/>
        <item x="4"/>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axis="axisPage"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pivotField>
    <pivotField compact="0" outline="0" subtotalTop="0" showAll="0" defaultSubtotal="0">
      <items count="9">
        <item x="3"/>
        <item h="1" x="1"/>
        <item x="2"/>
        <item h="1" x="0"/>
        <item x="4"/>
        <item h="1" x="5"/>
        <item h="1" x="6"/>
        <item h="1" x="7"/>
        <item h="1" x="8"/>
      </items>
    </pivotField>
  </pivotFields>
  <rowFields count="1">
    <field x="2"/>
  </rowFields>
  <rowItems count="7">
    <i>
      <x v="16"/>
    </i>
    <i>
      <x v="2"/>
    </i>
    <i>
      <x v="6"/>
    </i>
    <i>
      <x v="5"/>
    </i>
    <i>
      <x v="21"/>
    </i>
    <i>
      <x v="15"/>
    </i>
    <i t="grand">
      <x/>
    </i>
  </rowItems>
  <colItems count="1">
    <i/>
  </colItems>
  <pageFields count="1">
    <pageField fld="8" hier="-1"/>
  </pageFields>
  <dataFields count="1">
    <dataField name="Summe von Absolut" fld="7" baseField="2" baseItem="1" numFmtId="165"/>
  </dataFields>
  <formats count="2">
    <format dxfId="897">
      <pivotArea outline="0" fieldPosition="0">
        <references count="1">
          <reference field="2" count="1" selected="0">
            <x v="9"/>
          </reference>
        </references>
      </pivotArea>
    </format>
    <format dxfId="898">
      <pivotArea outline="0" collapsedLevelsAreSubtotals="1" fieldPosition="0"/>
    </format>
  </formats>
  <chartFormats count="8">
    <chartFormat chart="1" format="0" series="1">
      <pivotArea type="data" outline="0" fieldPosition="0">
        <references count="2">
          <reference field="4294967294" count="1" selected="0">
            <x v="0"/>
          </reference>
          <reference field="8" count="1" selected="0">
            <x v="1"/>
          </reference>
        </references>
      </pivotArea>
    </chartFormat>
    <chartFormat chart="1" format="1" series="1">
      <pivotArea type="data" outline="0" fieldPosition="0">
        <references count="2">
          <reference field="4294967294" count="1" selected="0">
            <x v="0"/>
          </reference>
          <reference field="8" count="1" selected="0">
            <x v="2"/>
          </reference>
        </references>
      </pivotArea>
    </chartFormat>
    <chartFormat chart="1" format="2" series="1">
      <pivotArea type="data" outline="0" fieldPosition="0">
        <references count="2">
          <reference field="4294967294" count="1" selected="0">
            <x v="0"/>
          </reference>
          <reference field="8" count="1" selected="0">
            <x v="3"/>
          </reference>
        </references>
      </pivotArea>
    </chartFormat>
    <chartFormat chart="1" format="3" series="1">
      <pivotArea type="data" outline="0" fieldPosition="0">
        <references count="2">
          <reference field="4294967294" count="1" selected="0">
            <x v="0"/>
          </reference>
          <reference field="8" count="1" selected="0">
            <x v="4"/>
          </reference>
        </references>
      </pivotArea>
    </chartFormat>
    <chartFormat chart="1" format="4" series="1">
      <pivotArea type="data" outline="0" fieldPosition="0">
        <references count="2">
          <reference field="4294967294" count="1" selected="0">
            <x v="0"/>
          </reference>
          <reference field="8" count="1" selected="0">
            <x v="5"/>
          </reference>
        </references>
      </pivotArea>
    </chartFormat>
    <chartFormat chart="1" format="5" series="1">
      <pivotArea type="data" outline="0" fieldPosition="0">
        <references count="2">
          <reference field="4294967294" count="1" selected="0">
            <x v="0"/>
          </reference>
          <reference field="8" count="1" selected="0">
            <x v="6"/>
          </reference>
        </references>
      </pivotArea>
    </chartFormat>
    <chartFormat chart="1" format="6"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C647CD-807D-4561-9C64-6534EB266C75}"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0">
  <location ref="A3:L10" firstHeaderRow="1" firstDataRow="2" firstDataCol="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pivotField axis="axisRow" compact="0" outline="0" subtotalTop="0" showAll="0" defaultSubtotal="0">
      <items count="22">
        <item m="1" x="11"/>
        <item m="1" x="21"/>
        <item x="0"/>
        <item h="1" m="1" x="9"/>
        <item m="1" x="20"/>
        <item x="6"/>
        <item x="3"/>
        <item h="1" m="1" x="12"/>
        <item h="1" x="1"/>
        <item m="1" x="17"/>
        <item m="1" x="13"/>
        <item m="1" x="10"/>
        <item m="1" x="18"/>
        <item h="1" m="1" x="14"/>
        <item m="1" x="15"/>
        <item x="7"/>
        <item x="5"/>
        <item h="1" m="1" x="19"/>
        <item h="1" m="1" x="8"/>
        <item h="1" m="1" x="16"/>
        <item h="1" x="2"/>
        <item h="1" x="4"/>
      </items>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Col"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9">
        <item x="3"/>
        <item h="1" x="1"/>
        <item x="2"/>
        <item h="1" x="0"/>
        <item x="4"/>
        <item h="1" x="5"/>
        <item h="1" x="6"/>
        <item h="1" x="7"/>
        <item h="1" x="8"/>
      </items>
    </pivotField>
  </pivotFields>
  <rowFields count="1">
    <field x="2"/>
  </rowFields>
  <rowItems count="6">
    <i>
      <x v="2"/>
    </i>
    <i>
      <x v="5"/>
    </i>
    <i>
      <x v="6"/>
    </i>
    <i>
      <x v="15"/>
    </i>
    <i>
      <x v="16"/>
    </i>
    <i t="grand">
      <x/>
    </i>
  </rowItems>
  <colFields count="1">
    <field x="8"/>
  </colFields>
  <colItems count="11">
    <i>
      <x v="1"/>
    </i>
    <i>
      <x v="2"/>
    </i>
    <i>
      <x v="4"/>
    </i>
    <i>
      <x v="5"/>
    </i>
    <i>
      <x v="6"/>
    </i>
    <i>
      <x v="8"/>
    </i>
    <i>
      <x v="9"/>
    </i>
    <i>
      <x v="10"/>
    </i>
    <i>
      <x v="11"/>
    </i>
    <i>
      <x v="12"/>
    </i>
    <i t="grand">
      <x/>
    </i>
  </colItems>
  <dataFields count="1">
    <dataField name="Summe von Amount" fld="4" baseField="0" baseItem="0"/>
  </dataFields>
  <chartFormats count="164">
    <chartFormat chart="6" format="131" series="1">
      <pivotArea type="data" outline="0" fieldPosition="0">
        <references count="2">
          <reference field="4294967294" count="1" selected="0">
            <x v="0"/>
          </reference>
          <reference field="8" count="1" selected="0">
            <x v="4"/>
          </reference>
        </references>
      </pivotArea>
    </chartFormat>
    <chartFormat chart="6" format="132" series="1">
      <pivotArea type="data" outline="0" fieldPosition="0">
        <references count="2">
          <reference field="4294967294" count="1" selected="0">
            <x v="0"/>
          </reference>
          <reference field="8" count="1" selected="0">
            <x v="5"/>
          </reference>
        </references>
      </pivotArea>
    </chartFormat>
    <chartFormat chart="6" format="133" series="1">
      <pivotArea type="data" outline="0" fieldPosition="0">
        <references count="2">
          <reference field="4294967294" count="1" selected="0">
            <x v="0"/>
          </reference>
          <reference field="8" count="1" selected="0">
            <x v="6"/>
          </reference>
        </references>
      </pivotArea>
    </chartFormat>
    <chartFormat chart="6" format="134" series="1">
      <pivotArea type="data" outline="0" fieldPosition="0">
        <references count="2">
          <reference field="4294967294" count="1" selected="0">
            <x v="0"/>
          </reference>
          <reference field="8" count="1" selected="0">
            <x v="1"/>
          </reference>
        </references>
      </pivotArea>
    </chartFormat>
    <chartFormat chart="6" format="135" series="1">
      <pivotArea type="data" outline="0" fieldPosition="0">
        <references count="2">
          <reference field="4294967294" count="1" selected="0">
            <x v="0"/>
          </reference>
          <reference field="8" count="1" selected="0">
            <x v="2"/>
          </reference>
        </references>
      </pivotArea>
    </chartFormat>
    <chartFormat chart="6" format="136" series="1">
      <pivotArea type="data" outline="0" fieldPosition="0">
        <references count="2">
          <reference field="4294967294" count="1" selected="0">
            <x v="0"/>
          </reference>
          <reference field="8" count="1" selected="0">
            <x v="3"/>
          </reference>
        </references>
      </pivotArea>
    </chartFormat>
    <chartFormat chart="8" format="85" series="1">
      <pivotArea type="data" outline="0" fieldPosition="0">
        <references count="2">
          <reference field="4294967294" count="1" selected="0">
            <x v="0"/>
          </reference>
          <reference field="8" count="1" selected="0">
            <x v="4"/>
          </reference>
        </references>
      </pivotArea>
    </chartFormat>
    <chartFormat chart="8" format="86" series="1">
      <pivotArea type="data" outline="0" fieldPosition="0">
        <references count="2">
          <reference field="4294967294" count="1" selected="0">
            <x v="0"/>
          </reference>
          <reference field="8" count="1" selected="0">
            <x v="5"/>
          </reference>
        </references>
      </pivotArea>
    </chartFormat>
    <chartFormat chart="8" format="87" series="1">
      <pivotArea type="data" outline="0" fieldPosition="0">
        <references count="2">
          <reference field="4294967294" count="1" selected="0">
            <x v="0"/>
          </reference>
          <reference field="8" count="1" selected="0">
            <x v="6"/>
          </reference>
        </references>
      </pivotArea>
    </chartFormat>
    <chartFormat chart="8" format="88" series="1">
      <pivotArea type="data" outline="0" fieldPosition="0">
        <references count="2">
          <reference field="4294967294" count="1" selected="0">
            <x v="0"/>
          </reference>
          <reference field="8" count="1" selected="0">
            <x v="1"/>
          </reference>
        </references>
      </pivotArea>
    </chartFormat>
    <chartFormat chart="8" format="89" series="1">
      <pivotArea type="data" outline="0" fieldPosition="0">
        <references count="2">
          <reference field="4294967294" count="1" selected="0">
            <x v="0"/>
          </reference>
          <reference field="8" count="1" selected="0">
            <x v="2"/>
          </reference>
        </references>
      </pivotArea>
    </chartFormat>
    <chartFormat chart="8" format="90" series="1">
      <pivotArea type="data" outline="0" fieldPosition="0">
        <references count="2">
          <reference field="4294967294" count="1" selected="0">
            <x v="0"/>
          </reference>
          <reference field="8" count="1" selected="0">
            <x v="3"/>
          </reference>
        </references>
      </pivotArea>
    </chartFormat>
    <chartFormat chart="6" format="137">
      <pivotArea type="data" outline="0" fieldPosition="0">
        <references count="3">
          <reference field="4294967294" count="1" selected="0">
            <x v="0"/>
          </reference>
          <reference field="2" count="1" selected="0">
            <x v="0"/>
          </reference>
          <reference field="8" count="1" selected="0">
            <x v="4"/>
          </reference>
        </references>
      </pivotArea>
    </chartFormat>
    <chartFormat chart="6" format="138">
      <pivotArea type="data" outline="0" fieldPosition="0">
        <references count="3">
          <reference field="4294967294" count="1" selected="0">
            <x v="0"/>
          </reference>
          <reference field="2" count="1" selected="0">
            <x v="1"/>
          </reference>
          <reference field="8" count="1" selected="0">
            <x v="4"/>
          </reference>
        </references>
      </pivotArea>
    </chartFormat>
    <chartFormat chart="6" format="139">
      <pivotArea type="data" outline="0" fieldPosition="0">
        <references count="3">
          <reference field="4294967294" count="1" selected="0">
            <x v="0"/>
          </reference>
          <reference field="2" count="1" selected="0">
            <x v="2"/>
          </reference>
          <reference field="8" count="1" selected="0">
            <x v="4"/>
          </reference>
        </references>
      </pivotArea>
    </chartFormat>
    <chartFormat chart="6" format="140">
      <pivotArea type="data" outline="0" fieldPosition="0">
        <references count="3">
          <reference field="4294967294" count="1" selected="0">
            <x v="0"/>
          </reference>
          <reference field="2" count="1" selected="0">
            <x v="4"/>
          </reference>
          <reference field="8" count="1" selected="0">
            <x v="4"/>
          </reference>
        </references>
      </pivotArea>
    </chartFormat>
    <chartFormat chart="6" format="141">
      <pivotArea type="data" outline="0" fieldPosition="0">
        <references count="3">
          <reference field="4294967294" count="1" selected="0">
            <x v="0"/>
          </reference>
          <reference field="2" count="1" selected="0">
            <x v="5"/>
          </reference>
          <reference field="8" count="1" selected="0">
            <x v="4"/>
          </reference>
        </references>
      </pivotArea>
    </chartFormat>
    <chartFormat chart="6" format="142">
      <pivotArea type="data" outline="0" fieldPosition="0">
        <references count="3">
          <reference field="4294967294" count="1" selected="0">
            <x v="0"/>
          </reference>
          <reference field="2" count="1" selected="0">
            <x v="6"/>
          </reference>
          <reference field="8" count="1" selected="0">
            <x v="4"/>
          </reference>
        </references>
      </pivotArea>
    </chartFormat>
    <chartFormat chart="6" format="143">
      <pivotArea type="data" outline="0" fieldPosition="0">
        <references count="3">
          <reference field="4294967294" count="1" selected="0">
            <x v="0"/>
          </reference>
          <reference field="2" count="1" selected="0">
            <x v="9"/>
          </reference>
          <reference field="8" count="1" selected="0">
            <x v="4"/>
          </reference>
        </references>
      </pivotArea>
    </chartFormat>
    <chartFormat chart="6" format="144">
      <pivotArea type="data" outline="0" fieldPosition="0">
        <references count="3">
          <reference field="4294967294" count="1" selected="0">
            <x v="0"/>
          </reference>
          <reference field="2" count="1" selected="0">
            <x v="10"/>
          </reference>
          <reference field="8" count="1" selected="0">
            <x v="4"/>
          </reference>
        </references>
      </pivotArea>
    </chartFormat>
    <chartFormat chart="6" format="145">
      <pivotArea type="data" outline="0" fieldPosition="0">
        <references count="3">
          <reference field="4294967294" count="1" selected="0">
            <x v="0"/>
          </reference>
          <reference field="2" count="1" selected="0">
            <x v="11"/>
          </reference>
          <reference field="8" count="1" selected="0">
            <x v="4"/>
          </reference>
        </references>
      </pivotArea>
    </chartFormat>
    <chartFormat chart="6" format="146">
      <pivotArea type="data" outline="0" fieldPosition="0">
        <references count="3">
          <reference field="4294967294" count="1" selected="0">
            <x v="0"/>
          </reference>
          <reference field="2" count="1" selected="0">
            <x v="12"/>
          </reference>
          <reference field="8" count="1" selected="0">
            <x v="4"/>
          </reference>
        </references>
      </pivotArea>
    </chartFormat>
    <chartFormat chart="6" format="147">
      <pivotArea type="data" outline="0" fieldPosition="0">
        <references count="3">
          <reference field="4294967294" count="1" selected="0">
            <x v="0"/>
          </reference>
          <reference field="2" count="1" selected="0">
            <x v="14"/>
          </reference>
          <reference field="8" count="1" selected="0">
            <x v="4"/>
          </reference>
        </references>
      </pivotArea>
    </chartFormat>
    <chartFormat chart="6" format="148">
      <pivotArea type="data" outline="0" fieldPosition="0">
        <references count="3">
          <reference field="4294967294" count="1" selected="0">
            <x v="0"/>
          </reference>
          <reference field="2" count="1" selected="0">
            <x v="15"/>
          </reference>
          <reference field="8" count="1" selected="0">
            <x v="4"/>
          </reference>
        </references>
      </pivotArea>
    </chartFormat>
    <chartFormat chart="6" format="149">
      <pivotArea type="data" outline="0" fieldPosition="0">
        <references count="3">
          <reference field="4294967294" count="1" selected="0">
            <x v="0"/>
          </reference>
          <reference field="2" count="1" selected="0">
            <x v="16"/>
          </reference>
          <reference field="8" count="1" selected="0">
            <x v="4"/>
          </reference>
        </references>
      </pivotArea>
    </chartFormat>
    <chartFormat chart="6" format="150">
      <pivotArea type="data" outline="0" fieldPosition="0">
        <references count="3">
          <reference field="4294967294" count="1" selected="0">
            <x v="0"/>
          </reference>
          <reference field="2" count="1" selected="0">
            <x v="0"/>
          </reference>
          <reference field="8" count="1" selected="0">
            <x v="5"/>
          </reference>
        </references>
      </pivotArea>
    </chartFormat>
    <chartFormat chart="6" format="151">
      <pivotArea type="data" outline="0" fieldPosition="0">
        <references count="3">
          <reference field="4294967294" count="1" selected="0">
            <x v="0"/>
          </reference>
          <reference field="2" count="1" selected="0">
            <x v="1"/>
          </reference>
          <reference field="8" count="1" selected="0">
            <x v="5"/>
          </reference>
        </references>
      </pivotArea>
    </chartFormat>
    <chartFormat chart="6" format="152">
      <pivotArea type="data" outline="0" fieldPosition="0">
        <references count="3">
          <reference field="4294967294" count="1" selected="0">
            <x v="0"/>
          </reference>
          <reference field="2" count="1" selected="0">
            <x v="2"/>
          </reference>
          <reference field="8" count="1" selected="0">
            <x v="5"/>
          </reference>
        </references>
      </pivotArea>
    </chartFormat>
    <chartFormat chart="6" format="153">
      <pivotArea type="data" outline="0" fieldPosition="0">
        <references count="3">
          <reference field="4294967294" count="1" selected="0">
            <x v="0"/>
          </reference>
          <reference field="2" count="1" selected="0">
            <x v="4"/>
          </reference>
          <reference field="8" count="1" selected="0">
            <x v="5"/>
          </reference>
        </references>
      </pivotArea>
    </chartFormat>
    <chartFormat chart="6" format="154">
      <pivotArea type="data" outline="0" fieldPosition="0">
        <references count="3">
          <reference field="4294967294" count="1" selected="0">
            <x v="0"/>
          </reference>
          <reference field="2" count="1" selected="0">
            <x v="5"/>
          </reference>
          <reference field="8" count="1" selected="0">
            <x v="5"/>
          </reference>
        </references>
      </pivotArea>
    </chartFormat>
    <chartFormat chart="6" format="155">
      <pivotArea type="data" outline="0" fieldPosition="0">
        <references count="3">
          <reference field="4294967294" count="1" selected="0">
            <x v="0"/>
          </reference>
          <reference field="2" count="1" selected="0">
            <x v="6"/>
          </reference>
          <reference field="8" count="1" selected="0">
            <x v="5"/>
          </reference>
        </references>
      </pivotArea>
    </chartFormat>
    <chartFormat chart="6" format="156">
      <pivotArea type="data" outline="0" fieldPosition="0">
        <references count="3">
          <reference field="4294967294" count="1" selected="0">
            <x v="0"/>
          </reference>
          <reference field="2" count="1" selected="0">
            <x v="9"/>
          </reference>
          <reference field="8" count="1" selected="0">
            <x v="5"/>
          </reference>
        </references>
      </pivotArea>
    </chartFormat>
    <chartFormat chart="6" format="157">
      <pivotArea type="data" outline="0" fieldPosition="0">
        <references count="3">
          <reference field="4294967294" count="1" selected="0">
            <x v="0"/>
          </reference>
          <reference field="2" count="1" selected="0">
            <x v="10"/>
          </reference>
          <reference field="8" count="1" selected="0">
            <x v="5"/>
          </reference>
        </references>
      </pivotArea>
    </chartFormat>
    <chartFormat chart="6" format="158">
      <pivotArea type="data" outline="0" fieldPosition="0">
        <references count="3">
          <reference field="4294967294" count="1" selected="0">
            <x v="0"/>
          </reference>
          <reference field="2" count="1" selected="0">
            <x v="11"/>
          </reference>
          <reference field="8" count="1" selected="0">
            <x v="5"/>
          </reference>
        </references>
      </pivotArea>
    </chartFormat>
    <chartFormat chart="6" format="159">
      <pivotArea type="data" outline="0" fieldPosition="0">
        <references count="3">
          <reference field="4294967294" count="1" selected="0">
            <x v="0"/>
          </reference>
          <reference field="2" count="1" selected="0">
            <x v="12"/>
          </reference>
          <reference field="8" count="1" selected="0">
            <x v="5"/>
          </reference>
        </references>
      </pivotArea>
    </chartFormat>
    <chartFormat chart="6" format="160">
      <pivotArea type="data" outline="0" fieldPosition="0">
        <references count="3">
          <reference field="4294967294" count="1" selected="0">
            <x v="0"/>
          </reference>
          <reference field="2" count="1" selected="0">
            <x v="14"/>
          </reference>
          <reference field="8" count="1" selected="0">
            <x v="5"/>
          </reference>
        </references>
      </pivotArea>
    </chartFormat>
    <chartFormat chart="6" format="161">
      <pivotArea type="data" outline="0" fieldPosition="0">
        <references count="3">
          <reference field="4294967294" count="1" selected="0">
            <x v="0"/>
          </reference>
          <reference field="2" count="1" selected="0">
            <x v="15"/>
          </reference>
          <reference field="8" count="1" selected="0">
            <x v="5"/>
          </reference>
        </references>
      </pivotArea>
    </chartFormat>
    <chartFormat chart="6" format="162">
      <pivotArea type="data" outline="0" fieldPosition="0">
        <references count="3">
          <reference field="4294967294" count="1" selected="0">
            <x v="0"/>
          </reference>
          <reference field="2" count="1" selected="0">
            <x v="16"/>
          </reference>
          <reference field="8" count="1" selected="0">
            <x v="5"/>
          </reference>
        </references>
      </pivotArea>
    </chartFormat>
    <chartFormat chart="6" format="163">
      <pivotArea type="data" outline="0" fieldPosition="0">
        <references count="3">
          <reference field="4294967294" count="1" selected="0">
            <x v="0"/>
          </reference>
          <reference field="2" count="1" selected="0">
            <x v="0"/>
          </reference>
          <reference field="8" count="1" selected="0">
            <x v="6"/>
          </reference>
        </references>
      </pivotArea>
    </chartFormat>
    <chartFormat chart="6" format="164">
      <pivotArea type="data" outline="0" fieldPosition="0">
        <references count="3">
          <reference field="4294967294" count="1" selected="0">
            <x v="0"/>
          </reference>
          <reference field="2" count="1" selected="0">
            <x v="1"/>
          </reference>
          <reference field="8" count="1" selected="0">
            <x v="6"/>
          </reference>
        </references>
      </pivotArea>
    </chartFormat>
    <chartFormat chart="6" format="165">
      <pivotArea type="data" outline="0" fieldPosition="0">
        <references count="3">
          <reference field="4294967294" count="1" selected="0">
            <x v="0"/>
          </reference>
          <reference field="2" count="1" selected="0">
            <x v="2"/>
          </reference>
          <reference field="8" count="1" selected="0">
            <x v="6"/>
          </reference>
        </references>
      </pivotArea>
    </chartFormat>
    <chartFormat chart="6" format="166">
      <pivotArea type="data" outline="0" fieldPosition="0">
        <references count="3">
          <reference field="4294967294" count="1" selected="0">
            <x v="0"/>
          </reference>
          <reference field="2" count="1" selected="0">
            <x v="4"/>
          </reference>
          <reference field="8" count="1" selected="0">
            <x v="6"/>
          </reference>
        </references>
      </pivotArea>
    </chartFormat>
    <chartFormat chart="6" format="167">
      <pivotArea type="data" outline="0" fieldPosition="0">
        <references count="3">
          <reference field="4294967294" count="1" selected="0">
            <x v="0"/>
          </reference>
          <reference field="2" count="1" selected="0">
            <x v="5"/>
          </reference>
          <reference field="8" count="1" selected="0">
            <x v="6"/>
          </reference>
        </references>
      </pivotArea>
    </chartFormat>
    <chartFormat chart="6" format="168">
      <pivotArea type="data" outline="0" fieldPosition="0">
        <references count="3">
          <reference field="4294967294" count="1" selected="0">
            <x v="0"/>
          </reference>
          <reference field="2" count="1" selected="0">
            <x v="6"/>
          </reference>
          <reference field="8" count="1" selected="0">
            <x v="6"/>
          </reference>
        </references>
      </pivotArea>
    </chartFormat>
    <chartFormat chart="6" format="169">
      <pivotArea type="data" outline="0" fieldPosition="0">
        <references count="3">
          <reference field="4294967294" count="1" selected="0">
            <x v="0"/>
          </reference>
          <reference field="2" count="1" selected="0">
            <x v="9"/>
          </reference>
          <reference field="8" count="1" selected="0">
            <x v="6"/>
          </reference>
        </references>
      </pivotArea>
    </chartFormat>
    <chartFormat chart="6" format="170">
      <pivotArea type="data" outline="0" fieldPosition="0">
        <references count="3">
          <reference field="4294967294" count="1" selected="0">
            <x v="0"/>
          </reference>
          <reference field="2" count="1" selected="0">
            <x v="10"/>
          </reference>
          <reference field="8" count="1" selected="0">
            <x v="6"/>
          </reference>
        </references>
      </pivotArea>
    </chartFormat>
    <chartFormat chart="6" format="171">
      <pivotArea type="data" outline="0" fieldPosition="0">
        <references count="3">
          <reference field="4294967294" count="1" selected="0">
            <x v="0"/>
          </reference>
          <reference field="2" count="1" selected="0">
            <x v="11"/>
          </reference>
          <reference field="8" count="1" selected="0">
            <x v="6"/>
          </reference>
        </references>
      </pivotArea>
    </chartFormat>
    <chartFormat chart="6" format="172">
      <pivotArea type="data" outline="0" fieldPosition="0">
        <references count="3">
          <reference field="4294967294" count="1" selected="0">
            <x v="0"/>
          </reference>
          <reference field="2" count="1" selected="0">
            <x v="12"/>
          </reference>
          <reference field="8" count="1" selected="0">
            <x v="6"/>
          </reference>
        </references>
      </pivotArea>
    </chartFormat>
    <chartFormat chart="6" format="173">
      <pivotArea type="data" outline="0" fieldPosition="0">
        <references count="3">
          <reference field="4294967294" count="1" selected="0">
            <x v="0"/>
          </reference>
          <reference field="2" count="1" selected="0">
            <x v="14"/>
          </reference>
          <reference field="8" count="1" selected="0">
            <x v="6"/>
          </reference>
        </references>
      </pivotArea>
    </chartFormat>
    <chartFormat chart="6" format="174">
      <pivotArea type="data" outline="0" fieldPosition="0">
        <references count="3">
          <reference field="4294967294" count="1" selected="0">
            <x v="0"/>
          </reference>
          <reference field="2" count="1" selected="0">
            <x v="15"/>
          </reference>
          <reference field="8" count="1" selected="0">
            <x v="6"/>
          </reference>
        </references>
      </pivotArea>
    </chartFormat>
    <chartFormat chart="6" format="175">
      <pivotArea type="data" outline="0" fieldPosition="0">
        <references count="3">
          <reference field="4294967294" count="1" selected="0">
            <x v="0"/>
          </reference>
          <reference field="2" count="1" selected="0">
            <x v="16"/>
          </reference>
          <reference field="8" count="1" selected="0">
            <x v="6"/>
          </reference>
        </references>
      </pivotArea>
    </chartFormat>
    <chartFormat chart="9" format="176" series="1">
      <pivotArea type="data" outline="0" fieldPosition="0">
        <references count="2">
          <reference field="4294967294" count="1" selected="0">
            <x v="0"/>
          </reference>
          <reference field="8" count="1" selected="0">
            <x v="1"/>
          </reference>
        </references>
      </pivotArea>
    </chartFormat>
    <chartFormat chart="9" format="177">
      <pivotArea type="data" outline="0" fieldPosition="0">
        <references count="3">
          <reference field="4294967294" count="1" selected="0">
            <x v="0"/>
          </reference>
          <reference field="2" count="1" selected="0">
            <x v="0"/>
          </reference>
          <reference field="8" count="1" selected="0">
            <x v="1"/>
          </reference>
        </references>
      </pivotArea>
    </chartFormat>
    <chartFormat chart="9" format="178">
      <pivotArea type="data" outline="0" fieldPosition="0">
        <references count="3">
          <reference field="4294967294" count="1" selected="0">
            <x v="0"/>
          </reference>
          <reference field="2" count="1" selected="0">
            <x v="1"/>
          </reference>
          <reference field="8" count="1" selected="0">
            <x v="1"/>
          </reference>
        </references>
      </pivotArea>
    </chartFormat>
    <chartFormat chart="9" format="179">
      <pivotArea type="data" outline="0" fieldPosition="0">
        <references count="3">
          <reference field="4294967294" count="1" selected="0">
            <x v="0"/>
          </reference>
          <reference field="2" count="1" selected="0">
            <x v="2"/>
          </reference>
          <reference field="8" count="1" selected="0">
            <x v="1"/>
          </reference>
        </references>
      </pivotArea>
    </chartFormat>
    <chartFormat chart="9" format="180">
      <pivotArea type="data" outline="0" fieldPosition="0">
        <references count="3">
          <reference field="4294967294" count="1" selected="0">
            <x v="0"/>
          </reference>
          <reference field="2" count="1" selected="0">
            <x v="4"/>
          </reference>
          <reference field="8" count="1" selected="0">
            <x v="1"/>
          </reference>
        </references>
      </pivotArea>
    </chartFormat>
    <chartFormat chart="9" format="181">
      <pivotArea type="data" outline="0" fieldPosition="0">
        <references count="3">
          <reference field="4294967294" count="1" selected="0">
            <x v="0"/>
          </reference>
          <reference field="2" count="1" selected="0">
            <x v="5"/>
          </reference>
          <reference field="8" count="1" selected="0">
            <x v="1"/>
          </reference>
        </references>
      </pivotArea>
    </chartFormat>
    <chartFormat chart="9" format="182">
      <pivotArea type="data" outline="0" fieldPosition="0">
        <references count="3">
          <reference field="4294967294" count="1" selected="0">
            <x v="0"/>
          </reference>
          <reference field="2" count="1" selected="0">
            <x v="6"/>
          </reference>
          <reference field="8" count="1" selected="0">
            <x v="1"/>
          </reference>
        </references>
      </pivotArea>
    </chartFormat>
    <chartFormat chart="9" format="183">
      <pivotArea type="data" outline="0" fieldPosition="0">
        <references count="3">
          <reference field="4294967294" count="1" selected="0">
            <x v="0"/>
          </reference>
          <reference field="2" count="1" selected="0">
            <x v="9"/>
          </reference>
          <reference field="8" count="1" selected="0">
            <x v="1"/>
          </reference>
        </references>
      </pivotArea>
    </chartFormat>
    <chartFormat chart="9" format="184">
      <pivotArea type="data" outline="0" fieldPosition="0">
        <references count="3">
          <reference field="4294967294" count="1" selected="0">
            <x v="0"/>
          </reference>
          <reference field="2" count="1" selected="0">
            <x v="10"/>
          </reference>
          <reference field="8" count="1" selected="0">
            <x v="1"/>
          </reference>
        </references>
      </pivotArea>
    </chartFormat>
    <chartFormat chart="9" format="185">
      <pivotArea type="data" outline="0" fieldPosition="0">
        <references count="3">
          <reference field="4294967294" count="1" selected="0">
            <x v="0"/>
          </reference>
          <reference field="2" count="1" selected="0">
            <x v="11"/>
          </reference>
          <reference field="8" count="1" selected="0">
            <x v="1"/>
          </reference>
        </references>
      </pivotArea>
    </chartFormat>
    <chartFormat chart="9" format="186">
      <pivotArea type="data" outline="0" fieldPosition="0">
        <references count="3">
          <reference field="4294967294" count="1" selected="0">
            <x v="0"/>
          </reference>
          <reference field="2" count="1" selected="0">
            <x v="12"/>
          </reference>
          <reference field="8" count="1" selected="0">
            <x v="1"/>
          </reference>
        </references>
      </pivotArea>
    </chartFormat>
    <chartFormat chart="9" format="187">
      <pivotArea type="data" outline="0" fieldPosition="0">
        <references count="3">
          <reference field="4294967294" count="1" selected="0">
            <x v="0"/>
          </reference>
          <reference field="2" count="1" selected="0">
            <x v="14"/>
          </reference>
          <reference field="8" count="1" selected="0">
            <x v="1"/>
          </reference>
        </references>
      </pivotArea>
    </chartFormat>
    <chartFormat chart="9" format="188">
      <pivotArea type="data" outline="0" fieldPosition="0">
        <references count="3">
          <reference field="4294967294" count="1" selected="0">
            <x v="0"/>
          </reference>
          <reference field="2" count="1" selected="0">
            <x v="15"/>
          </reference>
          <reference field="8" count="1" selected="0">
            <x v="1"/>
          </reference>
        </references>
      </pivotArea>
    </chartFormat>
    <chartFormat chart="9" format="189">
      <pivotArea type="data" outline="0" fieldPosition="0">
        <references count="3">
          <reference field="4294967294" count="1" selected="0">
            <x v="0"/>
          </reference>
          <reference field="2" count="1" selected="0">
            <x v="16"/>
          </reference>
          <reference field="8" count="1" selected="0">
            <x v="1"/>
          </reference>
        </references>
      </pivotArea>
    </chartFormat>
    <chartFormat chart="9" format="190" series="1">
      <pivotArea type="data" outline="0" fieldPosition="0">
        <references count="2">
          <reference field="4294967294" count="1" selected="0">
            <x v="0"/>
          </reference>
          <reference field="8" count="1" selected="0">
            <x v="2"/>
          </reference>
        </references>
      </pivotArea>
    </chartFormat>
    <chartFormat chart="9" format="191">
      <pivotArea type="data" outline="0" fieldPosition="0">
        <references count="3">
          <reference field="4294967294" count="1" selected="0">
            <x v="0"/>
          </reference>
          <reference field="2" count="1" selected="0">
            <x v="0"/>
          </reference>
          <reference field="8" count="1" selected="0">
            <x v="2"/>
          </reference>
        </references>
      </pivotArea>
    </chartFormat>
    <chartFormat chart="9" format="192">
      <pivotArea type="data" outline="0" fieldPosition="0">
        <references count="3">
          <reference field="4294967294" count="1" selected="0">
            <x v="0"/>
          </reference>
          <reference field="2" count="1" selected="0">
            <x v="1"/>
          </reference>
          <reference field="8" count="1" selected="0">
            <x v="2"/>
          </reference>
        </references>
      </pivotArea>
    </chartFormat>
    <chartFormat chart="9" format="193">
      <pivotArea type="data" outline="0" fieldPosition="0">
        <references count="3">
          <reference field="4294967294" count="1" selected="0">
            <x v="0"/>
          </reference>
          <reference field="2" count="1" selected="0">
            <x v="2"/>
          </reference>
          <reference field="8" count="1" selected="0">
            <x v="2"/>
          </reference>
        </references>
      </pivotArea>
    </chartFormat>
    <chartFormat chart="9" format="194">
      <pivotArea type="data" outline="0" fieldPosition="0">
        <references count="3">
          <reference field="4294967294" count="1" selected="0">
            <x v="0"/>
          </reference>
          <reference field="2" count="1" selected="0">
            <x v="4"/>
          </reference>
          <reference field="8" count="1" selected="0">
            <x v="2"/>
          </reference>
        </references>
      </pivotArea>
    </chartFormat>
    <chartFormat chart="9" format="195">
      <pivotArea type="data" outline="0" fieldPosition="0">
        <references count="3">
          <reference field="4294967294" count="1" selected="0">
            <x v="0"/>
          </reference>
          <reference field="2" count="1" selected="0">
            <x v="5"/>
          </reference>
          <reference field="8" count="1" selected="0">
            <x v="2"/>
          </reference>
        </references>
      </pivotArea>
    </chartFormat>
    <chartFormat chart="9" format="196">
      <pivotArea type="data" outline="0" fieldPosition="0">
        <references count="3">
          <reference field="4294967294" count="1" selected="0">
            <x v="0"/>
          </reference>
          <reference field="2" count="1" selected="0">
            <x v="6"/>
          </reference>
          <reference field="8" count="1" selected="0">
            <x v="2"/>
          </reference>
        </references>
      </pivotArea>
    </chartFormat>
    <chartFormat chart="9" format="197">
      <pivotArea type="data" outline="0" fieldPosition="0">
        <references count="3">
          <reference field="4294967294" count="1" selected="0">
            <x v="0"/>
          </reference>
          <reference field="2" count="1" selected="0">
            <x v="9"/>
          </reference>
          <reference field="8" count="1" selected="0">
            <x v="2"/>
          </reference>
        </references>
      </pivotArea>
    </chartFormat>
    <chartFormat chart="9" format="198">
      <pivotArea type="data" outline="0" fieldPosition="0">
        <references count="3">
          <reference field="4294967294" count="1" selected="0">
            <x v="0"/>
          </reference>
          <reference field="2" count="1" selected="0">
            <x v="10"/>
          </reference>
          <reference field="8" count="1" selected="0">
            <x v="2"/>
          </reference>
        </references>
      </pivotArea>
    </chartFormat>
    <chartFormat chart="9" format="199">
      <pivotArea type="data" outline="0" fieldPosition="0">
        <references count="3">
          <reference field="4294967294" count="1" selected="0">
            <x v="0"/>
          </reference>
          <reference field="2" count="1" selected="0">
            <x v="11"/>
          </reference>
          <reference field="8" count="1" selected="0">
            <x v="2"/>
          </reference>
        </references>
      </pivotArea>
    </chartFormat>
    <chartFormat chart="9" format="200">
      <pivotArea type="data" outline="0" fieldPosition="0">
        <references count="3">
          <reference field="4294967294" count="1" selected="0">
            <x v="0"/>
          </reference>
          <reference field="2" count="1" selected="0">
            <x v="12"/>
          </reference>
          <reference field="8" count="1" selected="0">
            <x v="2"/>
          </reference>
        </references>
      </pivotArea>
    </chartFormat>
    <chartFormat chart="9" format="201">
      <pivotArea type="data" outline="0" fieldPosition="0">
        <references count="3">
          <reference field="4294967294" count="1" selected="0">
            <x v="0"/>
          </reference>
          <reference field="2" count="1" selected="0">
            <x v="14"/>
          </reference>
          <reference field="8" count="1" selected="0">
            <x v="2"/>
          </reference>
        </references>
      </pivotArea>
    </chartFormat>
    <chartFormat chart="9" format="202">
      <pivotArea type="data" outline="0" fieldPosition="0">
        <references count="3">
          <reference field="4294967294" count="1" selected="0">
            <x v="0"/>
          </reference>
          <reference field="2" count="1" selected="0">
            <x v="15"/>
          </reference>
          <reference field="8" count="1" selected="0">
            <x v="2"/>
          </reference>
        </references>
      </pivotArea>
    </chartFormat>
    <chartFormat chart="9" format="203">
      <pivotArea type="data" outline="0" fieldPosition="0">
        <references count="3">
          <reference field="4294967294" count="1" selected="0">
            <x v="0"/>
          </reference>
          <reference field="2" count="1" selected="0">
            <x v="16"/>
          </reference>
          <reference field="8" count="1" selected="0">
            <x v="2"/>
          </reference>
        </references>
      </pivotArea>
    </chartFormat>
    <chartFormat chart="9" format="204" series="1">
      <pivotArea type="data" outline="0" fieldPosition="0">
        <references count="2">
          <reference field="4294967294" count="1" selected="0">
            <x v="0"/>
          </reference>
          <reference field="8" count="1" selected="0">
            <x v="3"/>
          </reference>
        </references>
      </pivotArea>
    </chartFormat>
    <chartFormat chart="9" format="205">
      <pivotArea type="data" outline="0" fieldPosition="0">
        <references count="3">
          <reference field="4294967294" count="1" selected="0">
            <x v="0"/>
          </reference>
          <reference field="2" count="1" selected="0">
            <x v="0"/>
          </reference>
          <reference field="8" count="1" selected="0">
            <x v="3"/>
          </reference>
        </references>
      </pivotArea>
    </chartFormat>
    <chartFormat chart="9" format="206">
      <pivotArea type="data" outline="0" fieldPosition="0">
        <references count="3">
          <reference field="4294967294" count="1" selected="0">
            <x v="0"/>
          </reference>
          <reference field="2" count="1" selected="0">
            <x v="1"/>
          </reference>
          <reference field="8" count="1" selected="0">
            <x v="3"/>
          </reference>
        </references>
      </pivotArea>
    </chartFormat>
    <chartFormat chart="9" format="207">
      <pivotArea type="data" outline="0" fieldPosition="0">
        <references count="3">
          <reference field="4294967294" count="1" selected="0">
            <x v="0"/>
          </reference>
          <reference field="2" count="1" selected="0">
            <x v="2"/>
          </reference>
          <reference field="8" count="1" selected="0">
            <x v="3"/>
          </reference>
        </references>
      </pivotArea>
    </chartFormat>
    <chartFormat chart="9" format="208">
      <pivotArea type="data" outline="0" fieldPosition="0">
        <references count="3">
          <reference field="4294967294" count="1" selected="0">
            <x v="0"/>
          </reference>
          <reference field="2" count="1" selected="0">
            <x v="4"/>
          </reference>
          <reference field="8" count="1" selected="0">
            <x v="3"/>
          </reference>
        </references>
      </pivotArea>
    </chartFormat>
    <chartFormat chart="9" format="209">
      <pivotArea type="data" outline="0" fieldPosition="0">
        <references count="3">
          <reference field="4294967294" count="1" selected="0">
            <x v="0"/>
          </reference>
          <reference field="2" count="1" selected="0">
            <x v="5"/>
          </reference>
          <reference field="8" count="1" selected="0">
            <x v="3"/>
          </reference>
        </references>
      </pivotArea>
    </chartFormat>
    <chartFormat chart="9" format="210">
      <pivotArea type="data" outline="0" fieldPosition="0">
        <references count="3">
          <reference field="4294967294" count="1" selected="0">
            <x v="0"/>
          </reference>
          <reference field="2" count="1" selected="0">
            <x v="6"/>
          </reference>
          <reference field="8" count="1" selected="0">
            <x v="3"/>
          </reference>
        </references>
      </pivotArea>
    </chartFormat>
    <chartFormat chart="9" format="211">
      <pivotArea type="data" outline="0" fieldPosition="0">
        <references count="3">
          <reference field="4294967294" count="1" selected="0">
            <x v="0"/>
          </reference>
          <reference field="2" count="1" selected="0">
            <x v="9"/>
          </reference>
          <reference field="8" count="1" selected="0">
            <x v="3"/>
          </reference>
        </references>
      </pivotArea>
    </chartFormat>
    <chartFormat chart="9" format="212">
      <pivotArea type="data" outline="0" fieldPosition="0">
        <references count="3">
          <reference field="4294967294" count="1" selected="0">
            <x v="0"/>
          </reference>
          <reference field="2" count="1" selected="0">
            <x v="10"/>
          </reference>
          <reference field="8" count="1" selected="0">
            <x v="3"/>
          </reference>
        </references>
      </pivotArea>
    </chartFormat>
    <chartFormat chart="9" format="213">
      <pivotArea type="data" outline="0" fieldPosition="0">
        <references count="3">
          <reference field="4294967294" count="1" selected="0">
            <x v="0"/>
          </reference>
          <reference field="2" count="1" selected="0">
            <x v="11"/>
          </reference>
          <reference field="8" count="1" selected="0">
            <x v="3"/>
          </reference>
        </references>
      </pivotArea>
    </chartFormat>
    <chartFormat chart="9" format="214">
      <pivotArea type="data" outline="0" fieldPosition="0">
        <references count="3">
          <reference field="4294967294" count="1" selected="0">
            <x v="0"/>
          </reference>
          <reference field="2" count="1" selected="0">
            <x v="12"/>
          </reference>
          <reference field="8" count="1" selected="0">
            <x v="3"/>
          </reference>
        </references>
      </pivotArea>
    </chartFormat>
    <chartFormat chart="9" format="215">
      <pivotArea type="data" outline="0" fieldPosition="0">
        <references count="3">
          <reference field="4294967294" count="1" selected="0">
            <x v="0"/>
          </reference>
          <reference field="2" count="1" selected="0">
            <x v="14"/>
          </reference>
          <reference field="8" count="1" selected="0">
            <x v="3"/>
          </reference>
        </references>
      </pivotArea>
    </chartFormat>
    <chartFormat chart="9" format="216">
      <pivotArea type="data" outline="0" fieldPosition="0">
        <references count="3">
          <reference field="4294967294" count="1" selected="0">
            <x v="0"/>
          </reference>
          <reference field="2" count="1" selected="0">
            <x v="15"/>
          </reference>
          <reference field="8" count="1" selected="0">
            <x v="3"/>
          </reference>
        </references>
      </pivotArea>
    </chartFormat>
    <chartFormat chart="9" format="217">
      <pivotArea type="data" outline="0" fieldPosition="0">
        <references count="3">
          <reference field="4294967294" count="1" selected="0">
            <x v="0"/>
          </reference>
          <reference field="2" count="1" selected="0">
            <x v="16"/>
          </reference>
          <reference field="8" count="1" selected="0">
            <x v="3"/>
          </reference>
        </references>
      </pivotArea>
    </chartFormat>
    <chartFormat chart="9" format="218" series="1">
      <pivotArea type="data" outline="0" fieldPosition="0">
        <references count="2">
          <reference field="4294967294" count="1" selected="0">
            <x v="0"/>
          </reference>
          <reference field="8" count="1" selected="0">
            <x v="4"/>
          </reference>
        </references>
      </pivotArea>
    </chartFormat>
    <chartFormat chart="9" format="219">
      <pivotArea type="data" outline="0" fieldPosition="0">
        <references count="3">
          <reference field="4294967294" count="1" selected="0">
            <x v="0"/>
          </reference>
          <reference field="2" count="1" selected="0">
            <x v="0"/>
          </reference>
          <reference field="8" count="1" selected="0">
            <x v="4"/>
          </reference>
        </references>
      </pivotArea>
    </chartFormat>
    <chartFormat chart="9" format="220">
      <pivotArea type="data" outline="0" fieldPosition="0">
        <references count="3">
          <reference field="4294967294" count="1" selected="0">
            <x v="0"/>
          </reference>
          <reference field="2" count="1" selected="0">
            <x v="1"/>
          </reference>
          <reference field="8" count="1" selected="0">
            <x v="4"/>
          </reference>
        </references>
      </pivotArea>
    </chartFormat>
    <chartFormat chart="9" format="221">
      <pivotArea type="data" outline="0" fieldPosition="0">
        <references count="3">
          <reference field="4294967294" count="1" selected="0">
            <x v="0"/>
          </reference>
          <reference field="2" count="1" selected="0">
            <x v="2"/>
          </reference>
          <reference field="8" count="1" selected="0">
            <x v="4"/>
          </reference>
        </references>
      </pivotArea>
    </chartFormat>
    <chartFormat chart="9" format="222">
      <pivotArea type="data" outline="0" fieldPosition="0">
        <references count="3">
          <reference field="4294967294" count="1" selected="0">
            <x v="0"/>
          </reference>
          <reference field="2" count="1" selected="0">
            <x v="4"/>
          </reference>
          <reference field="8" count="1" selected="0">
            <x v="4"/>
          </reference>
        </references>
      </pivotArea>
    </chartFormat>
    <chartFormat chart="9" format="223">
      <pivotArea type="data" outline="0" fieldPosition="0">
        <references count="3">
          <reference field="4294967294" count="1" selected="0">
            <x v="0"/>
          </reference>
          <reference field="2" count="1" selected="0">
            <x v="5"/>
          </reference>
          <reference field="8" count="1" selected="0">
            <x v="4"/>
          </reference>
        </references>
      </pivotArea>
    </chartFormat>
    <chartFormat chart="9" format="224">
      <pivotArea type="data" outline="0" fieldPosition="0">
        <references count="3">
          <reference field="4294967294" count="1" selected="0">
            <x v="0"/>
          </reference>
          <reference field="2" count="1" selected="0">
            <x v="6"/>
          </reference>
          <reference field="8" count="1" selected="0">
            <x v="4"/>
          </reference>
        </references>
      </pivotArea>
    </chartFormat>
    <chartFormat chart="9" format="225">
      <pivotArea type="data" outline="0" fieldPosition="0">
        <references count="3">
          <reference field="4294967294" count="1" selected="0">
            <x v="0"/>
          </reference>
          <reference field="2" count="1" selected="0">
            <x v="9"/>
          </reference>
          <reference field="8" count="1" selected="0">
            <x v="4"/>
          </reference>
        </references>
      </pivotArea>
    </chartFormat>
    <chartFormat chart="9" format="226">
      <pivotArea type="data" outline="0" fieldPosition="0">
        <references count="3">
          <reference field="4294967294" count="1" selected="0">
            <x v="0"/>
          </reference>
          <reference field="2" count="1" selected="0">
            <x v="10"/>
          </reference>
          <reference field="8" count="1" selected="0">
            <x v="4"/>
          </reference>
        </references>
      </pivotArea>
    </chartFormat>
    <chartFormat chart="9" format="227">
      <pivotArea type="data" outline="0" fieldPosition="0">
        <references count="3">
          <reference field="4294967294" count="1" selected="0">
            <x v="0"/>
          </reference>
          <reference field="2" count="1" selected="0">
            <x v="11"/>
          </reference>
          <reference field="8" count="1" selected="0">
            <x v="4"/>
          </reference>
        </references>
      </pivotArea>
    </chartFormat>
    <chartFormat chart="9" format="228">
      <pivotArea type="data" outline="0" fieldPosition="0">
        <references count="3">
          <reference field="4294967294" count="1" selected="0">
            <x v="0"/>
          </reference>
          <reference field="2" count="1" selected="0">
            <x v="12"/>
          </reference>
          <reference field="8" count="1" selected="0">
            <x v="4"/>
          </reference>
        </references>
      </pivotArea>
    </chartFormat>
    <chartFormat chart="9" format="229">
      <pivotArea type="data" outline="0" fieldPosition="0">
        <references count="3">
          <reference field="4294967294" count="1" selected="0">
            <x v="0"/>
          </reference>
          <reference field="2" count="1" selected="0">
            <x v="14"/>
          </reference>
          <reference field="8" count="1" selected="0">
            <x v="4"/>
          </reference>
        </references>
      </pivotArea>
    </chartFormat>
    <chartFormat chart="9" format="230">
      <pivotArea type="data" outline="0" fieldPosition="0">
        <references count="3">
          <reference field="4294967294" count="1" selected="0">
            <x v="0"/>
          </reference>
          <reference field="2" count="1" selected="0">
            <x v="15"/>
          </reference>
          <reference field="8" count="1" selected="0">
            <x v="4"/>
          </reference>
        </references>
      </pivotArea>
    </chartFormat>
    <chartFormat chart="9" format="231">
      <pivotArea type="data" outline="0" fieldPosition="0">
        <references count="3">
          <reference field="4294967294" count="1" selected="0">
            <x v="0"/>
          </reference>
          <reference field="2" count="1" selected="0">
            <x v="16"/>
          </reference>
          <reference field="8" count="1" selected="0">
            <x v="4"/>
          </reference>
        </references>
      </pivotArea>
    </chartFormat>
    <chartFormat chart="9" format="232" series="1">
      <pivotArea type="data" outline="0" fieldPosition="0">
        <references count="2">
          <reference field="4294967294" count="1" selected="0">
            <x v="0"/>
          </reference>
          <reference field="8" count="1" selected="0">
            <x v="5"/>
          </reference>
        </references>
      </pivotArea>
    </chartFormat>
    <chartFormat chart="9" format="233">
      <pivotArea type="data" outline="0" fieldPosition="0">
        <references count="3">
          <reference field="4294967294" count="1" selected="0">
            <x v="0"/>
          </reference>
          <reference field="2" count="1" selected="0">
            <x v="0"/>
          </reference>
          <reference field="8" count="1" selected="0">
            <x v="5"/>
          </reference>
        </references>
      </pivotArea>
    </chartFormat>
    <chartFormat chart="9" format="234">
      <pivotArea type="data" outline="0" fieldPosition="0">
        <references count="3">
          <reference field="4294967294" count="1" selected="0">
            <x v="0"/>
          </reference>
          <reference field="2" count="1" selected="0">
            <x v="1"/>
          </reference>
          <reference field="8" count="1" selected="0">
            <x v="5"/>
          </reference>
        </references>
      </pivotArea>
    </chartFormat>
    <chartFormat chart="9" format="235">
      <pivotArea type="data" outline="0" fieldPosition="0">
        <references count="3">
          <reference field="4294967294" count="1" selected="0">
            <x v="0"/>
          </reference>
          <reference field="2" count="1" selected="0">
            <x v="2"/>
          </reference>
          <reference field="8" count="1" selected="0">
            <x v="5"/>
          </reference>
        </references>
      </pivotArea>
    </chartFormat>
    <chartFormat chart="9" format="236">
      <pivotArea type="data" outline="0" fieldPosition="0">
        <references count="3">
          <reference field="4294967294" count="1" selected="0">
            <x v="0"/>
          </reference>
          <reference field="2" count="1" selected="0">
            <x v="4"/>
          </reference>
          <reference field="8" count="1" selected="0">
            <x v="5"/>
          </reference>
        </references>
      </pivotArea>
    </chartFormat>
    <chartFormat chart="9" format="237">
      <pivotArea type="data" outline="0" fieldPosition="0">
        <references count="3">
          <reference field="4294967294" count="1" selected="0">
            <x v="0"/>
          </reference>
          <reference field="2" count="1" selected="0">
            <x v="5"/>
          </reference>
          <reference field="8" count="1" selected="0">
            <x v="5"/>
          </reference>
        </references>
      </pivotArea>
    </chartFormat>
    <chartFormat chart="9" format="238">
      <pivotArea type="data" outline="0" fieldPosition="0">
        <references count="3">
          <reference field="4294967294" count="1" selected="0">
            <x v="0"/>
          </reference>
          <reference field="2" count="1" selected="0">
            <x v="6"/>
          </reference>
          <reference field="8" count="1" selected="0">
            <x v="5"/>
          </reference>
        </references>
      </pivotArea>
    </chartFormat>
    <chartFormat chart="9" format="239">
      <pivotArea type="data" outline="0" fieldPosition="0">
        <references count="3">
          <reference field="4294967294" count="1" selected="0">
            <x v="0"/>
          </reference>
          <reference field="2" count="1" selected="0">
            <x v="9"/>
          </reference>
          <reference field="8" count="1" selected="0">
            <x v="5"/>
          </reference>
        </references>
      </pivotArea>
    </chartFormat>
    <chartFormat chart="9" format="240">
      <pivotArea type="data" outline="0" fieldPosition="0">
        <references count="3">
          <reference field="4294967294" count="1" selected="0">
            <x v="0"/>
          </reference>
          <reference field="2" count="1" selected="0">
            <x v="10"/>
          </reference>
          <reference field="8" count="1" selected="0">
            <x v="5"/>
          </reference>
        </references>
      </pivotArea>
    </chartFormat>
    <chartFormat chart="9" format="241">
      <pivotArea type="data" outline="0" fieldPosition="0">
        <references count="3">
          <reference field="4294967294" count="1" selected="0">
            <x v="0"/>
          </reference>
          <reference field="2" count="1" selected="0">
            <x v="11"/>
          </reference>
          <reference field="8" count="1" selected="0">
            <x v="5"/>
          </reference>
        </references>
      </pivotArea>
    </chartFormat>
    <chartFormat chart="9" format="242">
      <pivotArea type="data" outline="0" fieldPosition="0">
        <references count="3">
          <reference field="4294967294" count="1" selected="0">
            <x v="0"/>
          </reference>
          <reference field="2" count="1" selected="0">
            <x v="12"/>
          </reference>
          <reference field="8" count="1" selected="0">
            <x v="5"/>
          </reference>
        </references>
      </pivotArea>
    </chartFormat>
    <chartFormat chart="9" format="243">
      <pivotArea type="data" outline="0" fieldPosition="0">
        <references count="3">
          <reference field="4294967294" count="1" selected="0">
            <x v="0"/>
          </reference>
          <reference field="2" count="1" selected="0">
            <x v="14"/>
          </reference>
          <reference field="8" count="1" selected="0">
            <x v="5"/>
          </reference>
        </references>
      </pivotArea>
    </chartFormat>
    <chartFormat chart="9" format="244">
      <pivotArea type="data" outline="0" fieldPosition="0">
        <references count="3">
          <reference field="4294967294" count="1" selected="0">
            <x v="0"/>
          </reference>
          <reference field="2" count="1" selected="0">
            <x v="15"/>
          </reference>
          <reference field="8" count="1" selected="0">
            <x v="5"/>
          </reference>
        </references>
      </pivotArea>
    </chartFormat>
    <chartFormat chart="9" format="245">
      <pivotArea type="data" outline="0" fieldPosition="0">
        <references count="3">
          <reference field="4294967294" count="1" selected="0">
            <x v="0"/>
          </reference>
          <reference field="2" count="1" selected="0">
            <x v="16"/>
          </reference>
          <reference field="8" count="1" selected="0">
            <x v="5"/>
          </reference>
        </references>
      </pivotArea>
    </chartFormat>
    <chartFormat chart="9" format="246" series="1">
      <pivotArea type="data" outline="0" fieldPosition="0">
        <references count="2">
          <reference field="4294967294" count="1" selected="0">
            <x v="0"/>
          </reference>
          <reference field="8" count="1" selected="0">
            <x v="6"/>
          </reference>
        </references>
      </pivotArea>
    </chartFormat>
    <chartFormat chart="9" format="247">
      <pivotArea type="data" outline="0" fieldPosition="0">
        <references count="3">
          <reference field="4294967294" count="1" selected="0">
            <x v="0"/>
          </reference>
          <reference field="2" count="1" selected="0">
            <x v="0"/>
          </reference>
          <reference field="8" count="1" selected="0">
            <x v="6"/>
          </reference>
        </references>
      </pivotArea>
    </chartFormat>
    <chartFormat chart="9" format="248">
      <pivotArea type="data" outline="0" fieldPosition="0">
        <references count="3">
          <reference field="4294967294" count="1" selected="0">
            <x v="0"/>
          </reference>
          <reference field="2" count="1" selected="0">
            <x v="1"/>
          </reference>
          <reference field="8" count="1" selected="0">
            <x v="6"/>
          </reference>
        </references>
      </pivotArea>
    </chartFormat>
    <chartFormat chart="9" format="249">
      <pivotArea type="data" outline="0" fieldPosition="0">
        <references count="3">
          <reference field="4294967294" count="1" selected="0">
            <x v="0"/>
          </reference>
          <reference field="2" count="1" selected="0">
            <x v="2"/>
          </reference>
          <reference field="8" count="1" selected="0">
            <x v="6"/>
          </reference>
        </references>
      </pivotArea>
    </chartFormat>
    <chartFormat chart="9" format="250">
      <pivotArea type="data" outline="0" fieldPosition="0">
        <references count="3">
          <reference field="4294967294" count="1" selected="0">
            <x v="0"/>
          </reference>
          <reference field="2" count="1" selected="0">
            <x v="4"/>
          </reference>
          <reference field="8" count="1" selected="0">
            <x v="6"/>
          </reference>
        </references>
      </pivotArea>
    </chartFormat>
    <chartFormat chart="9" format="251">
      <pivotArea type="data" outline="0" fieldPosition="0">
        <references count="3">
          <reference field="4294967294" count="1" selected="0">
            <x v="0"/>
          </reference>
          <reference field="2" count="1" selected="0">
            <x v="5"/>
          </reference>
          <reference field="8" count="1" selected="0">
            <x v="6"/>
          </reference>
        </references>
      </pivotArea>
    </chartFormat>
    <chartFormat chart="9" format="252">
      <pivotArea type="data" outline="0" fieldPosition="0">
        <references count="3">
          <reference field="4294967294" count="1" selected="0">
            <x v="0"/>
          </reference>
          <reference field="2" count="1" selected="0">
            <x v="6"/>
          </reference>
          <reference field="8" count="1" selected="0">
            <x v="6"/>
          </reference>
        </references>
      </pivotArea>
    </chartFormat>
    <chartFormat chart="9" format="253">
      <pivotArea type="data" outline="0" fieldPosition="0">
        <references count="3">
          <reference field="4294967294" count="1" selected="0">
            <x v="0"/>
          </reference>
          <reference field="2" count="1" selected="0">
            <x v="9"/>
          </reference>
          <reference field="8" count="1" selected="0">
            <x v="6"/>
          </reference>
        </references>
      </pivotArea>
    </chartFormat>
    <chartFormat chart="9" format="254">
      <pivotArea type="data" outline="0" fieldPosition="0">
        <references count="3">
          <reference field="4294967294" count="1" selected="0">
            <x v="0"/>
          </reference>
          <reference field="2" count="1" selected="0">
            <x v="10"/>
          </reference>
          <reference field="8" count="1" selected="0">
            <x v="6"/>
          </reference>
        </references>
      </pivotArea>
    </chartFormat>
    <chartFormat chart="9" format="255">
      <pivotArea type="data" outline="0" fieldPosition="0">
        <references count="3">
          <reference field="4294967294" count="1" selected="0">
            <x v="0"/>
          </reference>
          <reference field="2" count="1" selected="0">
            <x v="11"/>
          </reference>
          <reference field="8" count="1" selected="0">
            <x v="6"/>
          </reference>
        </references>
      </pivotArea>
    </chartFormat>
    <chartFormat chart="9" format="256">
      <pivotArea type="data" outline="0" fieldPosition="0">
        <references count="3">
          <reference field="4294967294" count="1" selected="0">
            <x v="0"/>
          </reference>
          <reference field="2" count="1" selected="0">
            <x v="12"/>
          </reference>
          <reference field="8" count="1" selected="0">
            <x v="6"/>
          </reference>
        </references>
      </pivotArea>
    </chartFormat>
    <chartFormat chart="9" format="257">
      <pivotArea type="data" outline="0" fieldPosition="0">
        <references count="3">
          <reference field="4294967294" count="1" selected="0">
            <x v="0"/>
          </reference>
          <reference field="2" count="1" selected="0">
            <x v="14"/>
          </reference>
          <reference field="8" count="1" selected="0">
            <x v="6"/>
          </reference>
        </references>
      </pivotArea>
    </chartFormat>
    <chartFormat chart="9" format="258">
      <pivotArea type="data" outline="0" fieldPosition="0">
        <references count="3">
          <reference field="4294967294" count="1" selected="0">
            <x v="0"/>
          </reference>
          <reference field="2" count="1" selected="0">
            <x v="15"/>
          </reference>
          <reference field="8" count="1" selected="0">
            <x v="6"/>
          </reference>
        </references>
      </pivotArea>
    </chartFormat>
    <chartFormat chart="9" format="259">
      <pivotArea type="data" outline="0" fieldPosition="0">
        <references count="3">
          <reference field="4294967294" count="1" selected="0">
            <x v="0"/>
          </reference>
          <reference field="2" count="1" selected="0">
            <x v="16"/>
          </reference>
          <reference field="8" count="1" selected="0">
            <x v="6"/>
          </reference>
        </references>
      </pivotArea>
    </chartFormat>
    <chartFormat chart="9" format="338" series="1">
      <pivotArea type="data" outline="0" fieldPosition="0">
        <references count="2">
          <reference field="4294967294" count="1" selected="0">
            <x v="0"/>
          </reference>
          <reference field="8" count="1" selected="0">
            <x v="7"/>
          </reference>
        </references>
      </pivotArea>
    </chartFormat>
    <chartFormat chart="9" format="339">
      <pivotArea type="data" outline="0" fieldPosition="0">
        <references count="3">
          <reference field="4294967294" count="1" selected="0">
            <x v="0"/>
          </reference>
          <reference field="2" count="1" selected="0">
            <x v="0"/>
          </reference>
          <reference field="8" count="1" selected="0">
            <x v="7"/>
          </reference>
        </references>
      </pivotArea>
    </chartFormat>
    <chartFormat chart="9" format="340">
      <pivotArea type="data" outline="0" fieldPosition="0">
        <references count="3">
          <reference field="4294967294" count="1" selected="0">
            <x v="0"/>
          </reference>
          <reference field="2" count="1" selected="0">
            <x v="1"/>
          </reference>
          <reference field="8" count="1" selected="0">
            <x v="7"/>
          </reference>
        </references>
      </pivotArea>
    </chartFormat>
    <chartFormat chart="9" format="341">
      <pivotArea type="data" outline="0" fieldPosition="0">
        <references count="3">
          <reference field="4294967294" count="1" selected="0">
            <x v="0"/>
          </reference>
          <reference field="2" count="1" selected="0">
            <x v="2"/>
          </reference>
          <reference field="8" count="1" selected="0">
            <x v="7"/>
          </reference>
        </references>
      </pivotArea>
    </chartFormat>
    <chartFormat chart="9" format="342">
      <pivotArea type="data" outline="0" fieldPosition="0">
        <references count="3">
          <reference field="4294967294" count="1" selected="0">
            <x v="0"/>
          </reference>
          <reference field="2" count="1" selected="0">
            <x v="4"/>
          </reference>
          <reference field="8" count="1" selected="0">
            <x v="7"/>
          </reference>
        </references>
      </pivotArea>
    </chartFormat>
    <chartFormat chart="9" format="343">
      <pivotArea type="data" outline="0" fieldPosition="0">
        <references count="3">
          <reference field="4294967294" count="1" selected="0">
            <x v="0"/>
          </reference>
          <reference field="2" count="1" selected="0">
            <x v="5"/>
          </reference>
          <reference field="8" count="1" selected="0">
            <x v="7"/>
          </reference>
        </references>
      </pivotArea>
    </chartFormat>
    <chartFormat chart="9" format="344">
      <pivotArea type="data" outline="0" fieldPosition="0">
        <references count="3">
          <reference field="4294967294" count="1" selected="0">
            <x v="0"/>
          </reference>
          <reference field="2" count="1" selected="0">
            <x v="6"/>
          </reference>
          <reference field="8" count="1" selected="0">
            <x v="7"/>
          </reference>
        </references>
      </pivotArea>
    </chartFormat>
    <chartFormat chart="9" format="345">
      <pivotArea type="data" outline="0" fieldPosition="0">
        <references count="3">
          <reference field="4294967294" count="1" selected="0">
            <x v="0"/>
          </reference>
          <reference field="2" count="1" selected="0">
            <x v="9"/>
          </reference>
          <reference field="8" count="1" selected="0">
            <x v="7"/>
          </reference>
        </references>
      </pivotArea>
    </chartFormat>
    <chartFormat chart="9" format="346">
      <pivotArea type="data" outline="0" fieldPosition="0">
        <references count="3">
          <reference field="4294967294" count="1" selected="0">
            <x v="0"/>
          </reference>
          <reference field="2" count="1" selected="0">
            <x v="10"/>
          </reference>
          <reference field="8" count="1" selected="0">
            <x v="7"/>
          </reference>
        </references>
      </pivotArea>
    </chartFormat>
    <chartFormat chart="9" format="347">
      <pivotArea type="data" outline="0" fieldPosition="0">
        <references count="3">
          <reference field="4294967294" count="1" selected="0">
            <x v="0"/>
          </reference>
          <reference field="2" count="1" selected="0">
            <x v="11"/>
          </reference>
          <reference field="8" count="1" selected="0">
            <x v="7"/>
          </reference>
        </references>
      </pivotArea>
    </chartFormat>
    <chartFormat chart="9" format="348">
      <pivotArea type="data" outline="0" fieldPosition="0">
        <references count="3">
          <reference field="4294967294" count="1" selected="0">
            <x v="0"/>
          </reference>
          <reference field="2" count="1" selected="0">
            <x v="12"/>
          </reference>
          <reference field="8" count="1" selected="0">
            <x v="7"/>
          </reference>
        </references>
      </pivotArea>
    </chartFormat>
    <chartFormat chart="9" format="349">
      <pivotArea type="data" outline="0" fieldPosition="0">
        <references count="3">
          <reference field="4294967294" count="1" selected="0">
            <x v="0"/>
          </reference>
          <reference field="2" count="1" selected="0">
            <x v="14"/>
          </reference>
          <reference field="8" count="1" selected="0">
            <x v="7"/>
          </reference>
        </references>
      </pivotArea>
    </chartFormat>
    <chartFormat chart="9" format="350">
      <pivotArea type="data" outline="0" fieldPosition="0">
        <references count="3">
          <reference field="4294967294" count="1" selected="0">
            <x v="0"/>
          </reference>
          <reference field="2" count="1" selected="0">
            <x v="15"/>
          </reference>
          <reference field="8" count="1" selected="0">
            <x v="7"/>
          </reference>
        </references>
      </pivotArea>
    </chartFormat>
    <chartFormat chart="9" format="351">
      <pivotArea type="data" outline="0" fieldPosition="0">
        <references count="3">
          <reference field="4294967294" count="1" selected="0">
            <x v="0"/>
          </reference>
          <reference field="2" count="1" selected="0">
            <x v="16"/>
          </reference>
          <reference field="8" count="1" selected="0">
            <x v="7"/>
          </reference>
        </references>
      </pivotArea>
    </chartFormat>
    <chartFormat chart="9" format="352" series="1">
      <pivotArea type="data" outline="0" fieldPosition="0">
        <references count="2">
          <reference field="4294967294" count="1" selected="0">
            <x v="0"/>
          </reference>
          <reference field="8" count="1" selected="0">
            <x v="8"/>
          </reference>
        </references>
      </pivotArea>
    </chartFormat>
    <chartFormat chart="9" format="353" series="1">
      <pivotArea type="data" outline="0" fieldPosition="0">
        <references count="2">
          <reference field="4294967294" count="1" selected="0">
            <x v="0"/>
          </reference>
          <reference field="8" count="1" selected="0">
            <x v="9"/>
          </reference>
        </references>
      </pivotArea>
    </chartFormat>
    <chartFormat chart="9" format="354">
      <pivotArea type="data" outline="0" fieldPosition="0">
        <references count="3">
          <reference field="4294967294" count="1" selected="0">
            <x v="0"/>
          </reference>
          <reference field="2" count="1" selected="0">
            <x v="2"/>
          </reference>
          <reference field="8" count="1" selected="0">
            <x v="8"/>
          </reference>
        </references>
      </pivotArea>
    </chartFormat>
    <chartFormat chart="9" format="355">
      <pivotArea type="data" outline="0" fieldPosition="0">
        <references count="3">
          <reference field="4294967294" count="1" selected="0">
            <x v="0"/>
          </reference>
          <reference field="2" count="1" selected="0">
            <x v="5"/>
          </reference>
          <reference field="8" count="1" selected="0">
            <x v="8"/>
          </reference>
        </references>
      </pivotArea>
    </chartFormat>
    <chartFormat chart="9" format="356">
      <pivotArea type="data" outline="0" fieldPosition="0">
        <references count="3">
          <reference field="4294967294" count="1" selected="0">
            <x v="0"/>
          </reference>
          <reference field="2" count="1" selected="0">
            <x v="6"/>
          </reference>
          <reference field="8" count="1" selected="0">
            <x v="8"/>
          </reference>
        </references>
      </pivotArea>
    </chartFormat>
    <chartFormat chart="9" format="357">
      <pivotArea type="data" outline="0" fieldPosition="0">
        <references count="3">
          <reference field="4294967294" count="1" selected="0">
            <x v="0"/>
          </reference>
          <reference field="2" count="1" selected="0">
            <x v="15"/>
          </reference>
          <reference field="8" count="1" selected="0">
            <x v="8"/>
          </reference>
        </references>
      </pivotArea>
    </chartFormat>
    <chartFormat chart="9" format="358">
      <pivotArea type="data" outline="0" fieldPosition="0">
        <references count="3">
          <reference field="4294967294" count="1" selected="0">
            <x v="0"/>
          </reference>
          <reference field="2" count="1" selected="0">
            <x v="16"/>
          </reference>
          <reference field="8" count="1" selected="0">
            <x v="8"/>
          </reference>
        </references>
      </pivotArea>
    </chartFormat>
    <chartFormat chart="9" format="359">
      <pivotArea type="data" outline="0" fieldPosition="0">
        <references count="3">
          <reference field="4294967294" count="1" selected="0">
            <x v="0"/>
          </reference>
          <reference field="2" count="1" selected="0">
            <x v="2"/>
          </reference>
          <reference field="8" count="1" selected="0">
            <x v="9"/>
          </reference>
        </references>
      </pivotArea>
    </chartFormat>
    <chartFormat chart="9" format="360">
      <pivotArea type="data" outline="0" fieldPosition="0">
        <references count="3">
          <reference field="4294967294" count="1" selected="0">
            <x v="0"/>
          </reference>
          <reference field="2" count="1" selected="0">
            <x v="5"/>
          </reference>
          <reference field="8" count="1" selected="0">
            <x v="9"/>
          </reference>
        </references>
      </pivotArea>
    </chartFormat>
    <chartFormat chart="9" format="361">
      <pivotArea type="data" outline="0" fieldPosition="0">
        <references count="3">
          <reference field="4294967294" count="1" selected="0">
            <x v="0"/>
          </reference>
          <reference field="2" count="1" selected="0">
            <x v="6"/>
          </reference>
          <reference field="8" count="1" selected="0">
            <x v="9"/>
          </reference>
        </references>
      </pivotArea>
    </chartFormat>
    <chartFormat chart="9" format="362">
      <pivotArea type="data" outline="0" fieldPosition="0">
        <references count="3">
          <reference field="4294967294" count="1" selected="0">
            <x v="0"/>
          </reference>
          <reference field="2" count="1" selected="0">
            <x v="15"/>
          </reference>
          <reference field="8" count="1" selected="0">
            <x v="9"/>
          </reference>
        </references>
      </pivotArea>
    </chartFormat>
    <chartFormat chart="9" format="363">
      <pivotArea type="data" outline="0" fieldPosition="0">
        <references count="3">
          <reference field="4294967294" count="1" selected="0">
            <x v="0"/>
          </reference>
          <reference field="2" count="1" selected="0">
            <x v="16"/>
          </reference>
          <reference field="8" count="1" selected="0">
            <x v="9"/>
          </reference>
        </references>
      </pivotArea>
    </chartFormat>
    <chartFormat chart="9" format="364" series="1">
      <pivotArea type="data" outline="0" fieldPosition="0">
        <references count="2">
          <reference field="4294967294" count="1" selected="0">
            <x v="0"/>
          </reference>
          <reference field="8" count="1" selected="0">
            <x v="10"/>
          </reference>
        </references>
      </pivotArea>
    </chartFormat>
    <chartFormat chart="9" format="365" series="1">
      <pivotArea type="data" outline="0" fieldPosition="0">
        <references count="2">
          <reference field="4294967294" count="1" selected="0">
            <x v="0"/>
          </reference>
          <reference field="8" count="1" selected="0">
            <x v="11"/>
          </reference>
        </references>
      </pivotArea>
    </chartFormat>
    <chartFormat chart="9" format="366" series="1">
      <pivotArea type="data" outline="0" fieldPosition="0">
        <references count="2">
          <reference field="4294967294" count="1" selected="0">
            <x v="0"/>
          </reference>
          <reference field="8"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05C3AE-9967-4313-A79B-BCD58C209CFA}"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3">
  <location ref="A3:B14" firstHeaderRow="1" firstDataRow="1" firstDataCol="1" rowPageCount="1" colPageCount="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pivotField axis="axisPage" compact="0" outline="0" subtotalTop="0" multipleItemSelectionAllowed="1" showAll="0" defaultSubtotal="0">
      <items count="22">
        <item m="1" x="11"/>
        <item m="1" x="21"/>
        <item x="0"/>
        <item h="1" m="1" x="9"/>
        <item m="1" x="20"/>
        <item x="6"/>
        <item x="3"/>
        <item h="1" m="1" x="12"/>
        <item h="1" x="1"/>
        <item m="1" x="17"/>
        <item m="1" x="13"/>
        <item m="1" x="10"/>
        <item m="1" x="18"/>
        <item h="1" m="1" x="14"/>
        <item m="1" x="15"/>
        <item x="7"/>
        <item x="5"/>
        <item h="1" m="1" x="19"/>
        <item h="1" m="1" x="8"/>
        <item h="1" m="1" x="16"/>
        <item h="1" x="2"/>
        <item h="1" x="4"/>
      </items>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9">
        <item x="3"/>
        <item x="1"/>
        <item x="2"/>
        <item x="0"/>
        <item x="4"/>
        <item x="5"/>
        <item x="6"/>
        <item x="7"/>
        <item x="8"/>
      </items>
    </pivotField>
  </pivotFields>
  <rowFields count="1">
    <field x="8"/>
  </rowFields>
  <rowItems count="11">
    <i>
      <x v="1"/>
    </i>
    <i>
      <x v="2"/>
    </i>
    <i>
      <x v="4"/>
    </i>
    <i>
      <x v="5"/>
    </i>
    <i>
      <x v="6"/>
    </i>
    <i>
      <x v="8"/>
    </i>
    <i>
      <x v="9"/>
    </i>
    <i>
      <x v="10"/>
    </i>
    <i>
      <x v="11"/>
    </i>
    <i>
      <x v="12"/>
    </i>
    <i t="grand">
      <x/>
    </i>
  </rowItems>
  <colItems count="1">
    <i/>
  </colItems>
  <pageFields count="1">
    <pageField fld="2" hier="-1"/>
  </pageFields>
  <dataFields count="1">
    <dataField name="Summe von Amount" fld="4" baseField="0" baseItem="0"/>
  </dataFields>
  <chartFormats count="2">
    <chartFormat chart="8" format="14" series="1">
      <pivotArea type="data" outline="0" fieldPosition="0">
        <references count="1">
          <reference field="4294967294" count="1" selected="0">
            <x v="0"/>
          </reference>
        </references>
      </pivotArea>
    </chartFormat>
    <chartFormat chart="12"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8A1569-8B95-4E9F-B03F-F7E6CD2F8B80}"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4">
  <location ref="A3:B16" firstHeaderRow="1" firstDataRow="1" firstDataCol="1" rowPageCount="1" colPageCount="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pivotField axis="axisPage" compact="0" outline="0" subtotalTop="0" multipleItemSelectionAllowed="1" showAll="0" defaultSubtotal="0">
      <items count="22">
        <item h="1" m="1" x="11"/>
        <item h="1" m="1" x="21"/>
        <item h="1" x="0"/>
        <item h="1" m="1" x="9"/>
        <item h="1" m="1" x="20"/>
        <item h="1" x="6"/>
        <item h="1" x="3"/>
        <item h="1" m="1" x="12"/>
        <item x="1"/>
        <item h="1" m="1" x="17"/>
        <item h="1" m="1" x="13"/>
        <item h="1" m="1" x="10"/>
        <item h="1" m="1" x="18"/>
        <item m="1" x="14"/>
        <item h="1" m="1" x="15"/>
        <item h="1" x="7"/>
        <item h="1" x="5"/>
        <item m="1" x="19"/>
        <item h="1" m="1" x="8"/>
        <item h="1" m="1" x="16"/>
        <item h="1" x="2"/>
        <item h="1" x="4"/>
      </items>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showAll="0" defaultSubtotal="0">
      <items count="9">
        <item x="3"/>
        <item h="1" x="1"/>
        <item h="1" x="2"/>
        <item h="1" x="0"/>
        <item x="4"/>
        <item h="1" x="5"/>
        <item h="1" x="6"/>
        <item h="1" x="7"/>
        <item h="1" x="8"/>
      </items>
    </pivotField>
  </pivotFields>
  <rowFields count="1">
    <field x="8"/>
  </rowFields>
  <rowItems count="13">
    <i>
      <x v="1"/>
    </i>
    <i>
      <x v="2"/>
    </i>
    <i>
      <x v="3"/>
    </i>
    <i>
      <x v="4"/>
    </i>
    <i>
      <x v="5"/>
    </i>
    <i>
      <x v="6"/>
    </i>
    <i>
      <x v="7"/>
    </i>
    <i>
      <x v="8"/>
    </i>
    <i>
      <x v="9"/>
    </i>
    <i>
      <x v="10"/>
    </i>
    <i>
      <x v="11"/>
    </i>
    <i>
      <x v="12"/>
    </i>
    <i t="grand">
      <x/>
    </i>
  </rowItems>
  <colItems count="1">
    <i/>
  </colItems>
  <pageFields count="1">
    <pageField fld="2" hier="-1"/>
  </pageFields>
  <dataFields count="1">
    <dataField name="Summe von Amount" fld="4" baseField="0" baseItem="0"/>
  </dataFields>
  <chartFormats count="3">
    <chartFormat chart="8" format="14"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 chart="1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BCAFD2-86FC-4E05-9853-F9DD9BD444FA}" name="PivotTable1" cacheId="34" applyNumberFormats="0" applyBorderFormats="0" applyFontFormats="0" applyPatternFormats="0" applyAlignmentFormats="0" applyWidthHeightFormats="1" dataCaption="Werte" updatedVersion="8" minRefreshableVersion="3" useAutoFormatting="1" itemPrintTitles="1" createdVersion="6" indent="0" compact="0" compactData="0" multipleFieldFilters="0" chartFormat="18">
  <location ref="A3:B16" firstHeaderRow="1" firstDataRow="1" firstDataCol="1" rowPageCount="1" colPageCount="1"/>
  <pivotFields count="10">
    <pivotField compact="0" numFmtId="14" outline="0" subtotalTop="0" showAll="0" defaultSubtotal="0">
      <items count="36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s>
    </pivotField>
    <pivotField compact="0" outline="0" subtotalTop="0" showAll="0" defaultSubtotal="0"/>
    <pivotField axis="axisPage" compact="0" outline="0" subtotalTop="0" multipleItemSelectionAllowed="1" showAll="0" defaultSubtotal="0">
      <items count="22">
        <item m="1" x="11"/>
        <item m="1" x="21"/>
        <item x="0"/>
        <item h="1" m="1" x="9"/>
        <item m="1" x="20"/>
        <item x="6"/>
        <item x="3"/>
        <item h="1" m="1" x="12"/>
        <item x="1"/>
        <item m="1" x="17"/>
        <item m="1" x="13"/>
        <item m="1" x="10"/>
        <item m="1" x="18"/>
        <item m="1" x="14"/>
        <item m="1" x="15"/>
        <item x="7"/>
        <item x="5"/>
        <item m="1" x="19"/>
        <item m="1" x="8"/>
        <item m="1" x="16"/>
        <item h="1" x="2"/>
        <item h="1" x="4"/>
      </items>
    </pivotField>
    <pivotField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multipleItemSelectionAllowed="1"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 compact="0" outline="0" subtotalTop="0" multipleItemSelectionAllowed="1" showAll="0" defaultSubtotal="0">
      <items count="9">
        <item x="3"/>
        <item h="1" x="1"/>
        <item h="1" x="2"/>
        <item h="1" x="0"/>
        <item x="4"/>
        <item h="1" x="5"/>
        <item h="1" x="6"/>
        <item h="1" x="7"/>
        <item h="1" x="8"/>
      </items>
    </pivotField>
  </pivotFields>
  <rowFields count="1">
    <field x="8"/>
  </rowFields>
  <rowItems count="13">
    <i>
      <x v="1"/>
    </i>
    <i>
      <x v="2"/>
    </i>
    <i>
      <x v="3"/>
    </i>
    <i>
      <x v="4"/>
    </i>
    <i>
      <x v="5"/>
    </i>
    <i>
      <x v="6"/>
    </i>
    <i>
      <x v="7"/>
    </i>
    <i>
      <x v="8"/>
    </i>
    <i>
      <x v="9"/>
    </i>
    <i>
      <x v="10"/>
    </i>
    <i>
      <x v="11"/>
    </i>
    <i>
      <x v="12"/>
    </i>
    <i t="grand">
      <x/>
    </i>
  </rowItems>
  <colItems count="1">
    <i/>
  </colItems>
  <pageFields count="1">
    <pageField fld="2" hier="-1"/>
  </pageFields>
  <dataFields count="1">
    <dataField name="Summe von Amount" fld="4" baseField="8" baseItem="2" numFmtId="8"/>
  </dataFields>
  <chartFormats count="7">
    <chartFormat chart="8" format="14"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 chart="10" format="16" series="1">
      <pivotArea type="data" outline="0" fieldPosition="0">
        <references count="1">
          <reference field="4294967294" count="1" selected="0">
            <x v="0"/>
          </reference>
        </references>
      </pivotArea>
    </chartFormat>
    <chartFormat chart="12" format="18" series="1">
      <pivotArea type="data" outline="0" fieldPosition="0">
        <references count="1">
          <reference field="4294967294" count="1" selected="0">
            <x v="0"/>
          </reference>
        </references>
      </pivotArea>
    </chartFormat>
    <chartFormat chart="15" format="18" series="1">
      <pivotArea type="data" outline="0" fieldPosition="0">
        <references count="1">
          <reference field="4294967294" count="1" selected="0">
            <x v="0"/>
          </reference>
        </references>
      </pivotArea>
    </chartFormat>
    <chartFormat chart="16" format="17" series="1">
      <pivotArea type="data" outline="0" fieldPosition="0">
        <references count="1">
          <reference field="4294967294" count="1" selected="0">
            <x v="0"/>
          </reference>
        </references>
      </pivotArea>
    </chartFormat>
    <chartFormat chart="17"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Monate" xr10:uid="{1225DF00-7BE4-46A8-BC08-9B59E73C1AAA}" sourceName="Monate">
  <pivotTables>
    <pivotTable tabId="6" name="PivotTable1"/>
    <pivotTable tabId="8" name="PivotTable1"/>
  </pivotTables>
  <data>
    <tabular pivotCacheId="697114666">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Category" xr10:uid="{3B8331E7-207A-4A3C-9353-1B39BD032EBA}" sourceName="Category">
  <pivotTables>
    <pivotTable tabId="8" name="PivotTable1"/>
  </pivotTables>
  <data>
    <tabular pivotCacheId="697114666">
      <items count="22">
        <i x="0" s="1"/>
        <i x="6" s="1"/>
        <i x="3" s="1"/>
        <i x="1" s="1"/>
        <i x="4" s="1"/>
        <i x="2" s="1"/>
        <i x="7" s="1"/>
        <i x="5" s="1"/>
        <i x="11" s="1" nd="1"/>
        <i x="16" s="1" nd="1"/>
        <i x="21" s="1" nd="1"/>
        <i x="9" s="1" nd="1"/>
        <i x="20" s="1" nd="1"/>
        <i x="12" s="1" nd="1"/>
        <i x="17" s="1" nd="1"/>
        <i x="13" s="1" nd="1"/>
        <i x="10" s="1" nd="1"/>
        <i x="18" s="1" nd="1"/>
        <i x="14" s="1" nd="1"/>
        <i x="15" s="1" nd="1"/>
        <i x="8"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ate 1" xr10:uid="{3344681F-D1DB-4314-AD4C-1A5B6766379F}" cache="Datenschnitt_Monate" caption="Monate" style="SlicerStyleDark5" rowHeight="241300"/>
  <slicer name="Category" xr10:uid="{D8EEB817-9F9F-4897-AE0C-93FAD324FB4F}" cache="Datenschnitt_Category" caption="Category" startItem="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ate" xr10:uid="{BC4CE2E0-A728-465D-A939-DAFDCD526EF3}" cache="Datenschnitt_Monate" caption="Mon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962B1F-D4F1-4F4C-BB45-9C4F777201AD}" name="Tabelle2" displayName="Tabelle2" ref="G4:L11" totalsRowShown="0" headerRowDxfId="1137" dataDxfId="1136">
  <autoFilter ref="G4:L11" xr:uid="{9B7B42F4-F262-4A82-B373-20E483F453FE}"/>
  <tableColumns count="6">
    <tableColumn id="1" xr3:uid="{C21804C8-F291-43AA-BDDE-FA3D0AFC215C}" name="Monat" dataDxfId="1135">
      <calculatedColumnFormula>A5</calculatedColumnFormula>
    </tableColumn>
    <tableColumn id="2" xr3:uid="{CA040BFE-2403-4706-BEFA-40B1424BB752}" name="CreditCard" dataDxfId="1134"/>
    <tableColumn id="3" xr3:uid="{41DC4156-E29B-4E4D-BAD0-CE87D95859C8}" name="Postbank" dataDxfId="1133"/>
    <tableColumn id="4" xr3:uid="{E2737E73-A0A8-4CA6-AFC8-6B3F4E6892D4}" name="Targobank" dataDxfId="1132"/>
    <tableColumn id="5" xr3:uid="{04515889-9556-40A8-99CF-C206C9C67C46}" name="Bar" dataDxfId="1131">
      <calculatedColumnFormula>K1+GETPIVOTDATA("Amount",$A$3,"Monate",1)</calculatedColumnFormula>
    </tableColumn>
    <tableColumn id="6" xr3:uid="{8C77E6F2-A63A-46A7-A794-DC670EFD32BC}" name="Ges" dataDxfId="1130">
      <calculatedColumnFormula>Tabelle2[[#This Row],[CreditCard]]+Tabelle2[[#This Row],[Postbank]]+Tabelle2[[#This Row],[Targobank]]+Tabelle2[[#This Row],[Bar]]</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9AD36-7F0F-4087-AC99-F5AD25D24A26}" name="source_file" displayName="source_file" ref="A1:H33" totalsRowShown="0">
  <autoFilter ref="A1:H33" xr:uid="{B9EF9A83-4F12-4E8F-96EC-1FCA721E9ABC}"/>
  <sortState xmlns:xlrd2="http://schemas.microsoft.com/office/spreadsheetml/2017/richdata2" ref="A2:H344">
    <sortCondition ref="A1:A344"/>
  </sortState>
  <tableColumns count="8">
    <tableColumn id="8" xr3:uid="{F32329D7-CCD0-4213-9F66-614028661377}" name="Date" dataDxfId="1129"/>
    <tableColumn id="9" xr3:uid="{A6E827FF-A6D3-4670-9B99-DA2F985ED218}" name="Bank" dataDxfId="1128"/>
    <tableColumn id="10" xr3:uid="{0BFE3BB4-3C1A-427C-B9A9-D909A8DD0C3A}" name="Category" dataDxfId="1127"/>
    <tableColumn id="11" xr3:uid="{99E9BFE2-5A3E-43D0-B275-18BCB496B216}" name="Description" dataDxfId="1126"/>
    <tableColumn id="12" xr3:uid="{38B3E7A8-4A9C-409B-8D5B-11026AAFE57F}" name="Amount"/>
    <tableColumn id="13" xr3:uid="{6F1A9BBA-A5C5-4DC5-9527-8203DA7F7405}" name="Description 2" dataDxfId="1125"/>
    <tableColumn id="14" xr3:uid="{CA1E4112-5BFD-43A5-9347-CDD78D1F68DB}" name="Description 3" dataDxfId="1124"/>
    <tableColumn id="1" xr3:uid="{A82A60EA-8B8D-45AE-A358-B94CBCF0F0B4}" name="Absolut" dataDxfId="1123">
      <calculatedColumnFormula>ABS(source_file[[#This Row],[Amount]])</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A263-6C36-415B-9A72-329536E761EF}">
  <dimension ref="A1:D255"/>
  <sheetViews>
    <sheetView tabSelected="1" topLeftCell="F1" zoomScaleNormal="100" workbookViewId="0">
      <selection activeCell="R23" sqref="R23"/>
    </sheetView>
  </sheetViews>
  <sheetFormatPr baseColWidth="10" defaultColWidth="11.453125" defaultRowHeight="14.5" x14ac:dyDescent="0.35"/>
  <cols>
    <col min="1" max="1" width="13.26953125" style="7" hidden="1" customWidth="1"/>
    <col min="2" max="2" width="22.1796875" style="7" hidden="1" customWidth="1"/>
    <col min="3" max="3" width="30" style="7" hidden="1" customWidth="1"/>
    <col min="4" max="4" width="22.90625" style="7" hidden="1" customWidth="1"/>
    <col min="5" max="5" width="9.26953125" style="7" customWidth="1"/>
    <col min="6" max="7" width="10.26953125" style="7" bestFit="1" customWidth="1"/>
    <col min="8" max="8" width="15.54296875" style="7" bestFit="1" customWidth="1"/>
    <col min="9" max="77" width="21" style="7" bestFit="1" customWidth="1"/>
    <col min="78" max="78" width="15.54296875" style="7" bestFit="1" customWidth="1"/>
    <col min="79" max="16384" width="11.453125" style="7"/>
  </cols>
  <sheetData>
    <row r="1" spans="1:4" x14ac:dyDescent="0.35">
      <c r="A1" s="8" t="s">
        <v>17</v>
      </c>
      <c r="B1" s="8" t="s">
        <v>85</v>
      </c>
    </row>
    <row r="3" spans="1:4" x14ac:dyDescent="0.35">
      <c r="A3" s="8" t="s">
        <v>7</v>
      </c>
      <c r="B3" s="8" t="s">
        <v>9</v>
      </c>
      <c r="C3" s="8" t="s">
        <v>14</v>
      </c>
      <c r="D3" s="8" t="s">
        <v>15</v>
      </c>
    </row>
    <row r="4" spans="1:4" x14ac:dyDescent="0.35">
      <c r="A4" s="9" t="s">
        <v>59</v>
      </c>
      <c r="B4" s="8" t="s">
        <v>2</v>
      </c>
      <c r="C4" s="8" t="s">
        <v>42</v>
      </c>
      <c r="D4" s="10">
        <v>-61.96</v>
      </c>
    </row>
    <row r="5" spans="1:4" x14ac:dyDescent="0.35">
      <c r="A5" s="9" t="s">
        <v>60</v>
      </c>
      <c r="B5" s="8" t="s">
        <v>6</v>
      </c>
      <c r="C5" s="8" t="s">
        <v>43</v>
      </c>
      <c r="D5" s="10">
        <v>1000</v>
      </c>
    </row>
    <row r="6" spans="1:4" x14ac:dyDescent="0.35">
      <c r="A6" s="9" t="s">
        <v>61</v>
      </c>
      <c r="B6" s="8" t="s">
        <v>40</v>
      </c>
      <c r="C6" s="8" t="s">
        <v>44</v>
      </c>
      <c r="D6" s="10">
        <v>-260.24</v>
      </c>
    </row>
    <row r="7" spans="1:4" x14ac:dyDescent="0.35">
      <c r="A7" s="9" t="s">
        <v>62</v>
      </c>
      <c r="B7" s="8" t="s">
        <v>6</v>
      </c>
      <c r="C7" s="8" t="s">
        <v>43</v>
      </c>
      <c r="D7" s="10">
        <v>1000</v>
      </c>
    </row>
    <row r="8" spans="1:4" x14ac:dyDescent="0.35">
      <c r="A8" s="9" t="s">
        <v>63</v>
      </c>
      <c r="B8" s="8" t="s">
        <v>2</v>
      </c>
      <c r="C8" s="8" t="s">
        <v>42</v>
      </c>
      <c r="D8" s="10">
        <v>-10.02</v>
      </c>
    </row>
    <row r="9" spans="1:4" x14ac:dyDescent="0.35">
      <c r="A9" s="9" t="s">
        <v>64</v>
      </c>
      <c r="B9" s="8" t="s">
        <v>5</v>
      </c>
      <c r="C9" s="8" t="s">
        <v>45</v>
      </c>
      <c r="D9" s="10">
        <v>-148.5</v>
      </c>
    </row>
    <row r="10" spans="1:4" x14ac:dyDescent="0.35">
      <c r="A10" s="9" t="s">
        <v>65</v>
      </c>
      <c r="B10" s="8" t="s">
        <v>6</v>
      </c>
      <c r="C10" s="8" t="s">
        <v>43</v>
      </c>
      <c r="D10" s="10">
        <v>1000</v>
      </c>
    </row>
    <row r="11" spans="1:4" x14ac:dyDescent="0.35">
      <c r="A11" s="9" t="s">
        <v>16</v>
      </c>
      <c r="B11" s="8" t="s">
        <v>40</v>
      </c>
      <c r="C11" s="8" t="s">
        <v>46</v>
      </c>
      <c r="D11" s="10">
        <v>325.64</v>
      </c>
    </row>
    <row r="12" spans="1:4" x14ac:dyDescent="0.35">
      <c r="A12" s="9" t="s">
        <v>66</v>
      </c>
      <c r="B12" s="8" t="s">
        <v>6</v>
      </c>
      <c r="C12" s="8" t="s">
        <v>43</v>
      </c>
      <c r="D12" s="10">
        <v>1000</v>
      </c>
    </row>
    <row r="13" spans="1:4" x14ac:dyDescent="0.35">
      <c r="A13" s="9" t="s">
        <v>67</v>
      </c>
      <c r="B13" s="8" t="s">
        <v>2</v>
      </c>
      <c r="C13" s="8" t="s">
        <v>47</v>
      </c>
      <c r="D13" s="10">
        <v>-91.61</v>
      </c>
    </row>
    <row r="14" spans="1:4" x14ac:dyDescent="0.35">
      <c r="A14" s="9" t="s">
        <v>68</v>
      </c>
      <c r="B14" s="8" t="s">
        <v>41</v>
      </c>
      <c r="C14" s="8" t="s">
        <v>48</v>
      </c>
      <c r="D14" s="10">
        <v>-7</v>
      </c>
    </row>
    <row r="15" spans="1:4" x14ac:dyDescent="0.35">
      <c r="A15" s="9" t="s">
        <v>54</v>
      </c>
      <c r="B15" s="8" t="s">
        <v>6</v>
      </c>
      <c r="C15" s="8" t="s">
        <v>43</v>
      </c>
      <c r="D15" s="10">
        <v>1000</v>
      </c>
    </row>
    <row r="16" spans="1:4" x14ac:dyDescent="0.35">
      <c r="A16" s="9" t="s">
        <v>55</v>
      </c>
      <c r="B16" s="8" t="s">
        <v>2</v>
      </c>
      <c r="C16" s="8" t="s">
        <v>42</v>
      </c>
      <c r="D16" s="10">
        <v>-84.45</v>
      </c>
    </row>
    <row r="17" spans="1:4" x14ac:dyDescent="0.35">
      <c r="A17" s="9" t="s">
        <v>69</v>
      </c>
      <c r="B17" s="8" t="s">
        <v>2</v>
      </c>
      <c r="C17" s="8" t="s">
        <v>49</v>
      </c>
      <c r="D17" s="10">
        <v>-19.21</v>
      </c>
    </row>
    <row r="18" spans="1:4" x14ac:dyDescent="0.35">
      <c r="A18" s="9" t="s">
        <v>70</v>
      </c>
      <c r="B18" s="8" t="s">
        <v>1</v>
      </c>
      <c r="C18" s="8" t="s">
        <v>1</v>
      </c>
      <c r="D18" s="10">
        <v>-427</v>
      </c>
    </row>
    <row r="19" spans="1:4" x14ac:dyDescent="0.35">
      <c r="A19" s="9" t="s">
        <v>29</v>
      </c>
      <c r="B19" s="8" t="s">
        <v>6</v>
      </c>
      <c r="C19" s="8" t="s">
        <v>43</v>
      </c>
      <c r="D19" s="10">
        <v>1000</v>
      </c>
    </row>
    <row r="20" spans="1:4" x14ac:dyDescent="0.35">
      <c r="A20" s="9" t="s">
        <v>71</v>
      </c>
      <c r="B20" s="8" t="s">
        <v>6</v>
      </c>
      <c r="C20" s="8" t="s">
        <v>43</v>
      </c>
      <c r="D20" s="10">
        <v>1000</v>
      </c>
    </row>
    <row r="21" spans="1:4" x14ac:dyDescent="0.35">
      <c r="A21" s="9" t="s">
        <v>72</v>
      </c>
      <c r="B21" s="8" t="s">
        <v>2</v>
      </c>
      <c r="C21" s="8" t="s">
        <v>49</v>
      </c>
      <c r="D21" s="10">
        <v>-7.26</v>
      </c>
    </row>
    <row r="22" spans="1:4" x14ac:dyDescent="0.35">
      <c r="A22" s="9" t="s">
        <v>36</v>
      </c>
      <c r="B22" s="8" t="s">
        <v>41</v>
      </c>
      <c r="C22" s="8" t="s">
        <v>50</v>
      </c>
      <c r="D22" s="10">
        <v>-82.98</v>
      </c>
    </row>
    <row r="23" spans="1:4" x14ac:dyDescent="0.35">
      <c r="A23" s="9" t="s">
        <v>73</v>
      </c>
      <c r="B23" s="8" t="s">
        <v>6</v>
      </c>
      <c r="C23" s="8" t="s">
        <v>43</v>
      </c>
      <c r="D23" s="10">
        <v>1000</v>
      </c>
    </row>
    <row r="24" spans="1:4" x14ac:dyDescent="0.35">
      <c r="A24" s="9" t="s">
        <v>74</v>
      </c>
      <c r="B24" s="8" t="s">
        <v>4</v>
      </c>
      <c r="C24" s="8" t="s">
        <v>51</v>
      </c>
      <c r="D24" s="10">
        <v>-100</v>
      </c>
    </row>
    <row r="25" spans="1:4" x14ac:dyDescent="0.35">
      <c r="A25" s="9" t="s">
        <v>75</v>
      </c>
      <c r="B25" s="8" t="s">
        <v>5</v>
      </c>
      <c r="C25" s="8" t="s">
        <v>45</v>
      </c>
      <c r="D25" s="10">
        <v>-9.99</v>
      </c>
    </row>
    <row r="26" spans="1:4" x14ac:dyDescent="0.35">
      <c r="A26" s="9" t="s">
        <v>76</v>
      </c>
      <c r="B26" s="8" t="s">
        <v>6</v>
      </c>
      <c r="C26" s="8" t="s">
        <v>43</v>
      </c>
      <c r="D26" s="10">
        <v>1000</v>
      </c>
    </row>
    <row r="27" spans="1:4" x14ac:dyDescent="0.35">
      <c r="A27" s="9" t="s">
        <v>77</v>
      </c>
      <c r="B27" s="8" t="s">
        <v>2</v>
      </c>
      <c r="C27" s="8" t="s">
        <v>49</v>
      </c>
      <c r="D27" s="10">
        <v>-45.15</v>
      </c>
    </row>
    <row r="28" spans="1:4" x14ac:dyDescent="0.35">
      <c r="A28" s="9" t="s">
        <v>77</v>
      </c>
      <c r="B28" s="8" t="s">
        <v>6</v>
      </c>
      <c r="C28" s="8" t="s">
        <v>43</v>
      </c>
      <c r="D28" s="10">
        <v>1000</v>
      </c>
    </row>
    <row r="29" spans="1:4" x14ac:dyDescent="0.35">
      <c r="A29" s="9" t="s">
        <v>78</v>
      </c>
      <c r="B29" s="8" t="s">
        <v>41</v>
      </c>
      <c r="C29" s="8" t="s">
        <v>50</v>
      </c>
      <c r="D29" s="10">
        <v>-4.99</v>
      </c>
    </row>
    <row r="30" spans="1:4" x14ac:dyDescent="0.35">
      <c r="A30" s="9" t="s">
        <v>79</v>
      </c>
      <c r="B30" s="8" t="s">
        <v>2</v>
      </c>
      <c r="C30" s="8" t="s">
        <v>52</v>
      </c>
      <c r="D30" s="10">
        <v>-83.37</v>
      </c>
    </row>
    <row r="31" spans="1:4" x14ac:dyDescent="0.35">
      <c r="A31" s="9" t="s">
        <v>80</v>
      </c>
      <c r="B31" s="8" t="s">
        <v>6</v>
      </c>
      <c r="C31" s="8" t="s">
        <v>43</v>
      </c>
      <c r="D31" s="10">
        <v>1000</v>
      </c>
    </row>
    <row r="32" spans="1:4" x14ac:dyDescent="0.35">
      <c r="A32" s="9" t="s">
        <v>81</v>
      </c>
      <c r="B32" s="8" t="s">
        <v>0</v>
      </c>
      <c r="C32" s="8" t="s">
        <v>53</v>
      </c>
      <c r="D32" s="10">
        <v>-2.0699999999999998</v>
      </c>
    </row>
    <row r="33" spans="1:4" x14ac:dyDescent="0.35">
      <c r="A33" s="9" t="s">
        <v>82</v>
      </c>
      <c r="B33" s="8" t="s">
        <v>6</v>
      </c>
      <c r="C33" s="8" t="s">
        <v>43</v>
      </c>
      <c r="D33" s="10">
        <v>1000</v>
      </c>
    </row>
    <row r="34" spans="1:4" x14ac:dyDescent="0.35">
      <c r="A34" s="9" t="s">
        <v>83</v>
      </c>
      <c r="B34" s="8" t="s">
        <v>5</v>
      </c>
      <c r="C34" s="8" t="s">
        <v>45</v>
      </c>
      <c r="D34" s="10">
        <v>-12.99</v>
      </c>
    </row>
    <row r="35" spans="1:4" x14ac:dyDescent="0.35">
      <c r="A35" s="9" t="s">
        <v>84</v>
      </c>
      <c r="B35" s="8" t="s">
        <v>40</v>
      </c>
      <c r="C35" s="8" t="s">
        <v>46</v>
      </c>
      <c r="D35" s="10">
        <v>431.05</v>
      </c>
    </row>
    <row r="36" spans="1:4" x14ac:dyDescent="0.35">
      <c r="A36" s="9" t="s">
        <v>13</v>
      </c>
      <c r="B36" s="8"/>
      <c r="C36" s="8"/>
      <c r="D36" s="10">
        <v>11297.9</v>
      </c>
    </row>
    <row r="37" spans="1:4" x14ac:dyDescent="0.35">
      <c r="A37"/>
      <c r="B37"/>
      <c r="C37"/>
      <c r="D37"/>
    </row>
    <row r="38" spans="1:4" x14ac:dyDescent="0.35">
      <c r="A38"/>
      <c r="B38"/>
      <c r="C38"/>
      <c r="D38"/>
    </row>
    <row r="39" spans="1:4" x14ac:dyDescent="0.35">
      <c r="A39"/>
      <c r="B39"/>
      <c r="C39"/>
      <c r="D39"/>
    </row>
    <row r="40" spans="1:4" x14ac:dyDescent="0.35">
      <c r="A40"/>
      <c r="B40"/>
      <c r="C40"/>
      <c r="D40"/>
    </row>
    <row r="41" spans="1:4" x14ac:dyDescent="0.35">
      <c r="A41"/>
      <c r="B41"/>
      <c r="C41"/>
      <c r="D41"/>
    </row>
    <row r="42" spans="1:4" x14ac:dyDescent="0.35">
      <c r="A42"/>
      <c r="B42"/>
      <c r="C42"/>
      <c r="D42"/>
    </row>
    <row r="43" spans="1:4" x14ac:dyDescent="0.35">
      <c r="A43"/>
      <c r="B43"/>
      <c r="C43"/>
      <c r="D43"/>
    </row>
    <row r="44" spans="1:4" x14ac:dyDescent="0.35">
      <c r="A44"/>
      <c r="B44"/>
      <c r="C44"/>
      <c r="D44"/>
    </row>
    <row r="45" spans="1:4" x14ac:dyDescent="0.35">
      <c r="A45"/>
      <c r="B45"/>
      <c r="C45"/>
      <c r="D45"/>
    </row>
    <row r="46" spans="1:4" x14ac:dyDescent="0.35">
      <c r="A46"/>
      <c r="B46"/>
      <c r="C46"/>
      <c r="D46"/>
    </row>
    <row r="47" spans="1:4" x14ac:dyDescent="0.35">
      <c r="A47"/>
      <c r="B47"/>
      <c r="C47"/>
      <c r="D47"/>
    </row>
    <row r="48" spans="1:4" x14ac:dyDescent="0.35">
      <c r="A48"/>
      <c r="B48"/>
      <c r="C48"/>
      <c r="D48"/>
    </row>
    <row r="49" spans="1:4" x14ac:dyDescent="0.35">
      <c r="A49"/>
      <c r="B49"/>
      <c r="C49"/>
      <c r="D49"/>
    </row>
    <row r="50" spans="1:4" x14ac:dyDescent="0.35">
      <c r="A50"/>
      <c r="B50"/>
      <c r="C50"/>
      <c r="D50"/>
    </row>
    <row r="51" spans="1:4" x14ac:dyDescent="0.35">
      <c r="A51"/>
      <c r="B51"/>
      <c r="C51"/>
      <c r="D51"/>
    </row>
    <row r="52" spans="1:4" x14ac:dyDescent="0.35">
      <c r="A52"/>
      <c r="B52"/>
      <c r="C52"/>
      <c r="D52"/>
    </row>
    <row r="53" spans="1:4" x14ac:dyDescent="0.35">
      <c r="A53"/>
      <c r="B53"/>
      <c r="C53"/>
      <c r="D53"/>
    </row>
    <row r="54" spans="1:4" x14ac:dyDescent="0.35">
      <c r="A54"/>
      <c r="B54"/>
      <c r="C54"/>
      <c r="D54"/>
    </row>
    <row r="55" spans="1:4" x14ac:dyDescent="0.35">
      <c r="A55"/>
      <c r="B55"/>
      <c r="C55"/>
      <c r="D55"/>
    </row>
    <row r="56" spans="1:4" x14ac:dyDescent="0.35">
      <c r="A56"/>
      <c r="B56"/>
      <c r="C56"/>
      <c r="D56"/>
    </row>
    <row r="57" spans="1:4" x14ac:dyDescent="0.35">
      <c r="A57"/>
      <c r="B57"/>
      <c r="C57"/>
      <c r="D57"/>
    </row>
    <row r="58" spans="1:4" x14ac:dyDescent="0.35">
      <c r="A58"/>
      <c r="B58"/>
      <c r="C58"/>
      <c r="D58"/>
    </row>
    <row r="59" spans="1:4" x14ac:dyDescent="0.35">
      <c r="A59"/>
      <c r="B59"/>
      <c r="C59"/>
      <c r="D59"/>
    </row>
    <row r="60" spans="1:4" x14ac:dyDescent="0.35">
      <c r="A60"/>
      <c r="B60"/>
      <c r="C60"/>
      <c r="D60"/>
    </row>
    <row r="61" spans="1:4" x14ac:dyDescent="0.35">
      <c r="A61"/>
      <c r="B61"/>
      <c r="C61"/>
      <c r="D61"/>
    </row>
    <row r="62" spans="1:4" x14ac:dyDescent="0.35">
      <c r="A62"/>
      <c r="B62"/>
      <c r="C62"/>
      <c r="D62"/>
    </row>
    <row r="63" spans="1:4" x14ac:dyDescent="0.35">
      <c r="A63"/>
      <c r="B63"/>
      <c r="C63"/>
      <c r="D63"/>
    </row>
    <row r="64" spans="1:4" x14ac:dyDescent="0.35">
      <c r="A64"/>
      <c r="B64"/>
      <c r="C64"/>
      <c r="D64"/>
    </row>
    <row r="65" spans="1:4" x14ac:dyDescent="0.35">
      <c r="A65"/>
      <c r="B65"/>
      <c r="C65"/>
      <c r="D65"/>
    </row>
    <row r="66" spans="1:4" x14ac:dyDescent="0.35">
      <c r="A66"/>
      <c r="B66"/>
      <c r="C66"/>
      <c r="D66"/>
    </row>
    <row r="67" spans="1:4" x14ac:dyDescent="0.35">
      <c r="A67"/>
      <c r="B67"/>
      <c r="C67"/>
      <c r="D67"/>
    </row>
    <row r="68" spans="1:4" x14ac:dyDescent="0.35">
      <c r="A68"/>
      <c r="B68"/>
      <c r="C68"/>
      <c r="D68"/>
    </row>
    <row r="69" spans="1:4" x14ac:dyDescent="0.35">
      <c r="A69"/>
      <c r="B69"/>
      <c r="C69"/>
      <c r="D69"/>
    </row>
    <row r="70" spans="1:4" x14ac:dyDescent="0.35">
      <c r="A70"/>
      <c r="B70"/>
      <c r="C70"/>
      <c r="D70"/>
    </row>
    <row r="71" spans="1:4" x14ac:dyDescent="0.35">
      <c r="A71"/>
      <c r="B71"/>
      <c r="C71"/>
      <c r="D71"/>
    </row>
    <row r="72" spans="1:4" x14ac:dyDescent="0.35">
      <c r="A72"/>
      <c r="B72"/>
      <c r="C72"/>
      <c r="D72"/>
    </row>
    <row r="73" spans="1:4" x14ac:dyDescent="0.35">
      <c r="A73"/>
      <c r="B73"/>
      <c r="C73"/>
      <c r="D73"/>
    </row>
    <row r="74" spans="1:4" x14ac:dyDescent="0.35">
      <c r="A74"/>
      <c r="B74"/>
      <c r="C74"/>
      <c r="D74"/>
    </row>
    <row r="75" spans="1:4" x14ac:dyDescent="0.35">
      <c r="A75"/>
      <c r="B75"/>
      <c r="C75"/>
      <c r="D75"/>
    </row>
    <row r="76" spans="1:4" x14ac:dyDescent="0.35">
      <c r="A76"/>
      <c r="B76"/>
      <c r="C76"/>
      <c r="D76"/>
    </row>
    <row r="77" spans="1:4" x14ac:dyDescent="0.35">
      <c r="A77"/>
      <c r="B77"/>
      <c r="C77"/>
      <c r="D77"/>
    </row>
    <row r="78" spans="1:4" x14ac:dyDescent="0.35">
      <c r="A78"/>
      <c r="B78"/>
      <c r="C78"/>
      <c r="D78"/>
    </row>
    <row r="79" spans="1:4" x14ac:dyDescent="0.35">
      <c r="A79"/>
      <c r="B79"/>
      <c r="C79"/>
      <c r="D79"/>
    </row>
    <row r="80" spans="1:4" x14ac:dyDescent="0.35">
      <c r="A80"/>
      <c r="B80"/>
      <c r="C80"/>
      <c r="D80"/>
    </row>
    <row r="81" spans="1:4" x14ac:dyDescent="0.35">
      <c r="A81"/>
      <c r="B81"/>
      <c r="C81"/>
      <c r="D81"/>
    </row>
    <row r="82" spans="1:4" x14ac:dyDescent="0.35">
      <c r="A82"/>
      <c r="B82"/>
      <c r="C82"/>
      <c r="D82"/>
    </row>
    <row r="83" spans="1:4" x14ac:dyDescent="0.35">
      <c r="A83"/>
      <c r="B83"/>
      <c r="C83"/>
      <c r="D83"/>
    </row>
    <row r="84" spans="1:4" x14ac:dyDescent="0.35">
      <c r="A84"/>
      <c r="B84"/>
      <c r="C84"/>
      <c r="D84"/>
    </row>
    <row r="85" spans="1:4" x14ac:dyDescent="0.35">
      <c r="A85"/>
      <c r="B85"/>
      <c r="C85"/>
      <c r="D85"/>
    </row>
    <row r="86" spans="1:4" x14ac:dyDescent="0.35">
      <c r="A86"/>
      <c r="B86"/>
      <c r="C86"/>
      <c r="D86"/>
    </row>
    <row r="87" spans="1:4" x14ac:dyDescent="0.35">
      <c r="A87"/>
      <c r="B87"/>
      <c r="C87"/>
      <c r="D87"/>
    </row>
    <row r="88" spans="1:4" x14ac:dyDescent="0.35">
      <c r="A88"/>
      <c r="B88"/>
      <c r="C88"/>
      <c r="D88"/>
    </row>
    <row r="89" spans="1:4" x14ac:dyDescent="0.35">
      <c r="A89"/>
      <c r="B89"/>
      <c r="C89"/>
      <c r="D89"/>
    </row>
    <row r="90" spans="1:4" x14ac:dyDescent="0.35">
      <c r="A90"/>
      <c r="B90"/>
      <c r="C90"/>
      <c r="D90"/>
    </row>
    <row r="91" spans="1:4" x14ac:dyDescent="0.35">
      <c r="A91"/>
      <c r="B91"/>
      <c r="C91"/>
      <c r="D91"/>
    </row>
    <row r="92" spans="1:4" x14ac:dyDescent="0.35">
      <c r="A92"/>
      <c r="B92"/>
      <c r="C92"/>
      <c r="D92"/>
    </row>
    <row r="93" spans="1:4" x14ac:dyDescent="0.35">
      <c r="A93"/>
      <c r="B93"/>
      <c r="C93"/>
      <c r="D93"/>
    </row>
    <row r="94" spans="1:4" x14ac:dyDescent="0.35">
      <c r="A94"/>
      <c r="B94"/>
      <c r="C94"/>
      <c r="D94"/>
    </row>
    <row r="95" spans="1:4" x14ac:dyDescent="0.35">
      <c r="A95"/>
      <c r="B95"/>
      <c r="C95"/>
      <c r="D95"/>
    </row>
    <row r="96" spans="1:4" x14ac:dyDescent="0.35">
      <c r="A96"/>
      <c r="B96"/>
      <c r="C96"/>
      <c r="D96"/>
    </row>
    <row r="97" spans="1:4" x14ac:dyDescent="0.35">
      <c r="A97"/>
      <c r="B97"/>
      <c r="C97"/>
      <c r="D97"/>
    </row>
    <row r="98" spans="1:4" x14ac:dyDescent="0.35">
      <c r="A98"/>
      <c r="B98"/>
      <c r="C98"/>
      <c r="D98"/>
    </row>
    <row r="99" spans="1:4" x14ac:dyDescent="0.35">
      <c r="A99"/>
      <c r="B99"/>
      <c r="C99"/>
      <c r="D99"/>
    </row>
    <row r="100" spans="1:4" x14ac:dyDescent="0.35">
      <c r="A100"/>
      <c r="B100"/>
      <c r="C100"/>
      <c r="D100"/>
    </row>
    <row r="101" spans="1:4" x14ac:dyDescent="0.35">
      <c r="A101"/>
      <c r="B101"/>
      <c r="C101"/>
      <c r="D101"/>
    </row>
    <row r="102" spans="1:4" x14ac:dyDescent="0.35">
      <c r="A102"/>
      <c r="B102"/>
      <c r="C102"/>
      <c r="D102"/>
    </row>
    <row r="103" spans="1:4" x14ac:dyDescent="0.35">
      <c r="A103"/>
      <c r="B103"/>
      <c r="C103"/>
      <c r="D103"/>
    </row>
    <row r="104" spans="1:4" x14ac:dyDescent="0.35">
      <c r="A104"/>
      <c r="B104"/>
      <c r="C104"/>
      <c r="D104"/>
    </row>
    <row r="105" spans="1:4" x14ac:dyDescent="0.35">
      <c r="A105"/>
      <c r="B105"/>
      <c r="C105"/>
      <c r="D105"/>
    </row>
    <row r="106" spans="1:4" x14ac:dyDescent="0.35">
      <c r="A106"/>
      <c r="B106"/>
      <c r="C106"/>
      <c r="D106"/>
    </row>
    <row r="107" spans="1:4" x14ac:dyDescent="0.35">
      <c r="A107"/>
      <c r="B107"/>
      <c r="C107"/>
      <c r="D107"/>
    </row>
    <row r="108" spans="1:4" x14ac:dyDescent="0.35">
      <c r="A108"/>
      <c r="B108"/>
      <c r="C108"/>
      <c r="D108"/>
    </row>
    <row r="109" spans="1:4" x14ac:dyDescent="0.35">
      <c r="A109"/>
      <c r="B109"/>
      <c r="C109"/>
      <c r="D109"/>
    </row>
    <row r="110" spans="1:4" x14ac:dyDescent="0.35">
      <c r="A110"/>
      <c r="B110"/>
      <c r="C110"/>
      <c r="D110"/>
    </row>
    <row r="111" spans="1:4" x14ac:dyDescent="0.35">
      <c r="A111"/>
      <c r="B111"/>
      <c r="C111"/>
      <c r="D111"/>
    </row>
    <row r="112" spans="1:4" x14ac:dyDescent="0.35">
      <c r="A112"/>
      <c r="B112"/>
      <c r="C112"/>
      <c r="D112"/>
    </row>
    <row r="113" spans="1:4" x14ac:dyDescent="0.35">
      <c r="A113"/>
      <c r="B113"/>
      <c r="C113"/>
      <c r="D113"/>
    </row>
    <row r="114" spans="1:4" x14ac:dyDescent="0.35">
      <c r="A114"/>
      <c r="B114"/>
      <c r="C114"/>
      <c r="D114"/>
    </row>
    <row r="115" spans="1:4" x14ac:dyDescent="0.35">
      <c r="A115"/>
      <c r="B115"/>
      <c r="C115"/>
      <c r="D115"/>
    </row>
    <row r="116" spans="1:4" x14ac:dyDescent="0.35">
      <c r="A116"/>
      <c r="B116"/>
      <c r="C116"/>
      <c r="D116"/>
    </row>
    <row r="117" spans="1:4" x14ac:dyDescent="0.35">
      <c r="A117"/>
      <c r="B117"/>
      <c r="C117"/>
      <c r="D117"/>
    </row>
    <row r="118" spans="1:4" x14ac:dyDescent="0.35">
      <c r="A118"/>
      <c r="B118"/>
      <c r="C118"/>
      <c r="D118"/>
    </row>
    <row r="119" spans="1:4" x14ac:dyDescent="0.35">
      <c r="A119"/>
      <c r="B119"/>
      <c r="C119"/>
      <c r="D119"/>
    </row>
    <row r="120" spans="1:4" x14ac:dyDescent="0.35">
      <c r="A120"/>
      <c r="B120"/>
      <c r="C120"/>
      <c r="D120"/>
    </row>
    <row r="121" spans="1:4" x14ac:dyDescent="0.35">
      <c r="A121"/>
      <c r="B121"/>
      <c r="C121"/>
      <c r="D121"/>
    </row>
    <row r="122" spans="1:4" x14ac:dyDescent="0.35">
      <c r="A122"/>
      <c r="B122"/>
      <c r="C122"/>
      <c r="D122"/>
    </row>
    <row r="123" spans="1:4" x14ac:dyDescent="0.35">
      <c r="A123"/>
      <c r="B123"/>
      <c r="C123"/>
      <c r="D123"/>
    </row>
    <row r="124" spans="1:4" x14ac:dyDescent="0.35">
      <c r="A124"/>
      <c r="B124"/>
      <c r="C124"/>
      <c r="D124"/>
    </row>
    <row r="125" spans="1:4" x14ac:dyDescent="0.35">
      <c r="A125"/>
      <c r="B125"/>
      <c r="C125"/>
      <c r="D125"/>
    </row>
    <row r="126" spans="1:4" x14ac:dyDescent="0.35">
      <c r="A126"/>
      <c r="B126"/>
      <c r="C126"/>
      <c r="D126"/>
    </row>
    <row r="127" spans="1:4" x14ac:dyDescent="0.35">
      <c r="A127"/>
      <c r="B127"/>
      <c r="C127"/>
      <c r="D127"/>
    </row>
    <row r="128" spans="1:4" x14ac:dyDescent="0.35">
      <c r="A128"/>
      <c r="B128"/>
      <c r="C128"/>
      <c r="D128"/>
    </row>
    <row r="129" spans="1:4" x14ac:dyDescent="0.35">
      <c r="A129"/>
      <c r="B129"/>
      <c r="C129"/>
      <c r="D129"/>
    </row>
    <row r="130" spans="1:4" x14ac:dyDescent="0.35">
      <c r="A130"/>
      <c r="B130"/>
      <c r="C130"/>
      <c r="D130"/>
    </row>
    <row r="131" spans="1:4" x14ac:dyDescent="0.35">
      <c r="A131"/>
      <c r="B131"/>
      <c r="C131"/>
      <c r="D131"/>
    </row>
    <row r="132" spans="1:4" x14ac:dyDescent="0.35">
      <c r="A132"/>
      <c r="B132"/>
      <c r="C132"/>
      <c r="D132"/>
    </row>
    <row r="133" spans="1:4" x14ac:dyDescent="0.35">
      <c r="A133"/>
      <c r="B133"/>
      <c r="C133"/>
      <c r="D133"/>
    </row>
    <row r="134" spans="1:4" x14ac:dyDescent="0.35">
      <c r="A134"/>
      <c r="B134"/>
      <c r="C134"/>
      <c r="D134"/>
    </row>
    <row r="135" spans="1:4" x14ac:dyDescent="0.35">
      <c r="A135"/>
      <c r="B135"/>
      <c r="C135"/>
      <c r="D135"/>
    </row>
    <row r="136" spans="1:4" x14ac:dyDescent="0.35">
      <c r="A136"/>
      <c r="B136"/>
      <c r="C136"/>
      <c r="D136"/>
    </row>
    <row r="137" spans="1:4" x14ac:dyDescent="0.35">
      <c r="A137"/>
      <c r="B137"/>
      <c r="C137"/>
      <c r="D137"/>
    </row>
    <row r="138" spans="1:4" x14ac:dyDescent="0.35">
      <c r="A138"/>
      <c r="B138"/>
      <c r="C138"/>
      <c r="D138"/>
    </row>
    <row r="139" spans="1:4" x14ac:dyDescent="0.35">
      <c r="A139"/>
      <c r="B139"/>
      <c r="C139"/>
      <c r="D139"/>
    </row>
    <row r="140" spans="1:4" x14ac:dyDescent="0.35">
      <c r="A140"/>
      <c r="B140"/>
      <c r="C140"/>
      <c r="D140"/>
    </row>
    <row r="141" spans="1:4" x14ac:dyDescent="0.35">
      <c r="A141"/>
      <c r="B141"/>
      <c r="C141"/>
      <c r="D141"/>
    </row>
    <row r="142" spans="1:4" x14ac:dyDescent="0.35">
      <c r="A142"/>
      <c r="B142"/>
      <c r="C142"/>
      <c r="D142"/>
    </row>
    <row r="143" spans="1:4" x14ac:dyDescent="0.35">
      <c r="A143"/>
      <c r="B143"/>
      <c r="C143"/>
      <c r="D143"/>
    </row>
    <row r="144" spans="1:4" x14ac:dyDescent="0.35">
      <c r="A144"/>
      <c r="B144"/>
      <c r="C144"/>
      <c r="D144"/>
    </row>
    <row r="145" spans="1:4" x14ac:dyDescent="0.35">
      <c r="A145"/>
      <c r="B145"/>
      <c r="C145"/>
      <c r="D145"/>
    </row>
    <row r="146" spans="1:4" x14ac:dyDescent="0.35">
      <c r="A146"/>
      <c r="B146"/>
      <c r="C146"/>
      <c r="D146"/>
    </row>
    <row r="147" spans="1:4" x14ac:dyDescent="0.35">
      <c r="A147"/>
      <c r="B147"/>
      <c r="C147"/>
      <c r="D147"/>
    </row>
    <row r="148" spans="1:4" x14ac:dyDescent="0.35">
      <c r="A148"/>
      <c r="B148"/>
      <c r="C148"/>
      <c r="D148"/>
    </row>
    <row r="149" spans="1:4" x14ac:dyDescent="0.35">
      <c r="A149"/>
      <c r="B149"/>
      <c r="C149"/>
      <c r="D149"/>
    </row>
    <row r="150" spans="1:4" x14ac:dyDescent="0.35">
      <c r="A150"/>
      <c r="B150"/>
      <c r="C150"/>
      <c r="D150"/>
    </row>
    <row r="151" spans="1:4" x14ac:dyDescent="0.35">
      <c r="A151"/>
      <c r="B151"/>
      <c r="C151"/>
      <c r="D151"/>
    </row>
    <row r="152" spans="1:4" x14ac:dyDescent="0.35">
      <c r="A152"/>
      <c r="B152"/>
      <c r="C152"/>
      <c r="D152"/>
    </row>
    <row r="153" spans="1:4" x14ac:dyDescent="0.35">
      <c r="A153"/>
      <c r="B153"/>
      <c r="C153"/>
      <c r="D153"/>
    </row>
    <row r="154" spans="1:4" x14ac:dyDescent="0.35">
      <c r="A154"/>
      <c r="B154"/>
      <c r="C154"/>
      <c r="D154"/>
    </row>
    <row r="155" spans="1:4" x14ac:dyDescent="0.35">
      <c r="A155"/>
      <c r="B155"/>
      <c r="C155"/>
      <c r="D155"/>
    </row>
    <row r="156" spans="1:4" x14ac:dyDescent="0.35">
      <c r="A156"/>
      <c r="B156"/>
      <c r="C156"/>
      <c r="D156"/>
    </row>
    <row r="157" spans="1:4" x14ac:dyDescent="0.35">
      <c r="A157"/>
      <c r="B157"/>
      <c r="C157"/>
      <c r="D157"/>
    </row>
    <row r="158" spans="1:4" x14ac:dyDescent="0.35">
      <c r="A158"/>
      <c r="B158"/>
      <c r="C158"/>
      <c r="D158"/>
    </row>
    <row r="159" spans="1:4" x14ac:dyDescent="0.35">
      <c r="A159"/>
      <c r="B159"/>
      <c r="C159"/>
      <c r="D159"/>
    </row>
    <row r="160" spans="1:4" x14ac:dyDescent="0.35">
      <c r="A160"/>
      <c r="B160"/>
      <c r="C160"/>
      <c r="D160"/>
    </row>
    <row r="161" spans="1:4" x14ac:dyDescent="0.35">
      <c r="A161"/>
      <c r="B161"/>
      <c r="C161"/>
      <c r="D161"/>
    </row>
    <row r="162" spans="1:4" x14ac:dyDescent="0.35">
      <c r="A162"/>
      <c r="B162"/>
      <c r="C162"/>
      <c r="D162"/>
    </row>
    <row r="163" spans="1:4" x14ac:dyDescent="0.35">
      <c r="A163"/>
      <c r="B163"/>
      <c r="C163"/>
      <c r="D163"/>
    </row>
    <row r="164" spans="1:4" x14ac:dyDescent="0.35">
      <c r="A164"/>
      <c r="B164"/>
      <c r="C164"/>
      <c r="D164"/>
    </row>
    <row r="165" spans="1:4" x14ac:dyDescent="0.35">
      <c r="A165"/>
      <c r="B165"/>
      <c r="C165"/>
      <c r="D165"/>
    </row>
    <row r="166" spans="1:4" x14ac:dyDescent="0.35">
      <c r="A166"/>
      <c r="B166"/>
      <c r="C166"/>
      <c r="D166"/>
    </row>
    <row r="167" spans="1:4" x14ac:dyDescent="0.35">
      <c r="A167"/>
      <c r="B167"/>
      <c r="C167"/>
      <c r="D167"/>
    </row>
    <row r="168" spans="1:4" x14ac:dyDescent="0.35">
      <c r="A168"/>
      <c r="B168"/>
      <c r="C168"/>
      <c r="D168"/>
    </row>
    <row r="169" spans="1:4" x14ac:dyDescent="0.35">
      <c r="A169"/>
      <c r="B169"/>
      <c r="C169"/>
      <c r="D169"/>
    </row>
    <row r="170" spans="1:4" x14ac:dyDescent="0.35">
      <c r="A170"/>
      <c r="B170"/>
      <c r="C170"/>
      <c r="D170"/>
    </row>
    <row r="171" spans="1:4" x14ac:dyDescent="0.35">
      <c r="A171"/>
      <c r="B171"/>
      <c r="C171"/>
      <c r="D171"/>
    </row>
    <row r="172" spans="1:4" x14ac:dyDescent="0.35">
      <c r="A172"/>
      <c r="B172"/>
      <c r="C172"/>
      <c r="D172"/>
    </row>
    <row r="173" spans="1:4" x14ac:dyDescent="0.35">
      <c r="A173"/>
      <c r="B173"/>
      <c r="C173"/>
      <c r="D173"/>
    </row>
    <row r="174" spans="1:4" x14ac:dyDescent="0.35">
      <c r="A174"/>
      <c r="B174"/>
      <c r="C174"/>
      <c r="D174"/>
    </row>
    <row r="175" spans="1:4" x14ac:dyDescent="0.35">
      <c r="A175"/>
      <c r="B175"/>
      <c r="C175"/>
      <c r="D175"/>
    </row>
    <row r="176" spans="1:4" x14ac:dyDescent="0.35">
      <c r="A176"/>
      <c r="B176"/>
      <c r="C176"/>
      <c r="D176"/>
    </row>
    <row r="177" spans="1:4" x14ac:dyDescent="0.35">
      <c r="A177"/>
      <c r="B177"/>
      <c r="C177"/>
      <c r="D177"/>
    </row>
    <row r="178" spans="1:4" x14ac:dyDescent="0.35">
      <c r="A178"/>
      <c r="B178"/>
      <c r="C178"/>
      <c r="D178"/>
    </row>
    <row r="179" spans="1:4" x14ac:dyDescent="0.35">
      <c r="A179"/>
      <c r="B179"/>
      <c r="C179"/>
      <c r="D179"/>
    </row>
    <row r="180" spans="1:4" x14ac:dyDescent="0.35">
      <c r="A180"/>
      <c r="B180"/>
      <c r="C180"/>
      <c r="D180"/>
    </row>
    <row r="181" spans="1:4" x14ac:dyDescent="0.35">
      <c r="A181"/>
      <c r="B181"/>
      <c r="C181"/>
      <c r="D181"/>
    </row>
    <row r="182" spans="1:4" x14ac:dyDescent="0.35">
      <c r="A182"/>
      <c r="B182"/>
      <c r="C182"/>
      <c r="D182"/>
    </row>
    <row r="183" spans="1:4" x14ac:dyDescent="0.35">
      <c r="A183"/>
      <c r="B183"/>
      <c r="C183"/>
      <c r="D183"/>
    </row>
    <row r="184" spans="1:4" x14ac:dyDescent="0.35">
      <c r="A184"/>
      <c r="B184"/>
      <c r="C184"/>
      <c r="D184"/>
    </row>
    <row r="185" spans="1:4" x14ac:dyDescent="0.35">
      <c r="A185"/>
      <c r="B185"/>
      <c r="C185"/>
      <c r="D185"/>
    </row>
    <row r="186" spans="1:4" x14ac:dyDescent="0.35">
      <c r="A186"/>
      <c r="B186"/>
      <c r="C186"/>
      <c r="D186"/>
    </row>
    <row r="187" spans="1:4" x14ac:dyDescent="0.35">
      <c r="A187"/>
      <c r="B187"/>
      <c r="C187"/>
      <c r="D187"/>
    </row>
    <row r="188" spans="1:4" x14ac:dyDescent="0.35">
      <c r="A188"/>
      <c r="B188"/>
      <c r="C188"/>
      <c r="D188"/>
    </row>
    <row r="189" spans="1:4" x14ac:dyDescent="0.35">
      <c r="A189"/>
      <c r="B189"/>
      <c r="C189"/>
      <c r="D189"/>
    </row>
    <row r="190" spans="1:4" x14ac:dyDescent="0.35">
      <c r="A190"/>
      <c r="B190"/>
      <c r="C190"/>
      <c r="D190"/>
    </row>
    <row r="191" spans="1:4" x14ac:dyDescent="0.35">
      <c r="A191"/>
      <c r="B191"/>
      <c r="C191"/>
      <c r="D191"/>
    </row>
    <row r="192" spans="1:4" x14ac:dyDescent="0.35">
      <c r="A192"/>
      <c r="B192"/>
      <c r="C192"/>
      <c r="D192"/>
    </row>
    <row r="193" spans="1:4" x14ac:dyDescent="0.35">
      <c r="A193"/>
      <c r="B193"/>
      <c r="C193"/>
      <c r="D193"/>
    </row>
    <row r="194" spans="1:4" x14ac:dyDescent="0.35">
      <c r="A194"/>
      <c r="B194"/>
      <c r="C194"/>
      <c r="D194"/>
    </row>
    <row r="195" spans="1:4" x14ac:dyDescent="0.35">
      <c r="A195"/>
      <c r="B195"/>
      <c r="C195"/>
      <c r="D195"/>
    </row>
    <row r="196" spans="1:4" x14ac:dyDescent="0.35">
      <c r="A196"/>
      <c r="B196"/>
      <c r="C196"/>
      <c r="D196"/>
    </row>
    <row r="197" spans="1:4" x14ac:dyDescent="0.35">
      <c r="A197"/>
      <c r="B197"/>
      <c r="C197"/>
      <c r="D197"/>
    </row>
    <row r="198" spans="1:4" x14ac:dyDescent="0.35">
      <c r="A198"/>
      <c r="B198"/>
      <c r="C198"/>
      <c r="D198"/>
    </row>
    <row r="199" spans="1:4" x14ac:dyDescent="0.35">
      <c r="A199"/>
      <c r="B199"/>
      <c r="C199"/>
      <c r="D199"/>
    </row>
    <row r="200" spans="1:4" x14ac:dyDescent="0.35">
      <c r="A200"/>
      <c r="B200"/>
      <c r="C200"/>
      <c r="D200"/>
    </row>
    <row r="201" spans="1:4" x14ac:dyDescent="0.35">
      <c r="A201"/>
      <c r="B201"/>
      <c r="C201"/>
      <c r="D201"/>
    </row>
    <row r="202" spans="1:4" x14ac:dyDescent="0.35">
      <c r="A202"/>
      <c r="B202"/>
      <c r="C202"/>
      <c r="D202"/>
    </row>
    <row r="203" spans="1:4" x14ac:dyDescent="0.35">
      <c r="A203"/>
      <c r="B203"/>
      <c r="C203"/>
      <c r="D203"/>
    </row>
    <row r="204" spans="1:4" x14ac:dyDescent="0.35">
      <c r="A204"/>
      <c r="B204"/>
      <c r="C204"/>
      <c r="D204"/>
    </row>
    <row r="205" spans="1:4" x14ac:dyDescent="0.35">
      <c r="A205"/>
      <c r="B205"/>
      <c r="C205"/>
      <c r="D205"/>
    </row>
    <row r="206" spans="1:4" x14ac:dyDescent="0.35">
      <c r="A206"/>
      <c r="B206"/>
      <c r="C206"/>
      <c r="D206"/>
    </row>
    <row r="207" spans="1:4" x14ac:dyDescent="0.35">
      <c r="A207"/>
      <c r="B207"/>
      <c r="C207"/>
      <c r="D207"/>
    </row>
    <row r="208" spans="1:4" x14ac:dyDescent="0.35">
      <c r="A208"/>
      <c r="B208"/>
      <c r="C208"/>
      <c r="D208"/>
    </row>
    <row r="209" spans="1:4" x14ac:dyDescent="0.35">
      <c r="A209"/>
      <c r="B209"/>
      <c r="C209"/>
      <c r="D209"/>
    </row>
    <row r="210" spans="1:4" x14ac:dyDescent="0.35">
      <c r="A210"/>
      <c r="B210"/>
      <c r="C210"/>
      <c r="D210"/>
    </row>
    <row r="211" spans="1:4" x14ac:dyDescent="0.35">
      <c r="A211"/>
      <c r="B211"/>
      <c r="C211"/>
      <c r="D211"/>
    </row>
    <row r="212" spans="1:4" x14ac:dyDescent="0.35">
      <c r="A212"/>
      <c r="B212"/>
      <c r="C212"/>
      <c r="D212"/>
    </row>
    <row r="213" spans="1:4" x14ac:dyDescent="0.35">
      <c r="A213"/>
      <c r="B213"/>
      <c r="C213"/>
      <c r="D213"/>
    </row>
    <row r="214" spans="1:4" x14ac:dyDescent="0.35">
      <c r="A214"/>
      <c r="B214"/>
      <c r="C214"/>
      <c r="D214"/>
    </row>
    <row r="215" spans="1:4" x14ac:dyDescent="0.35">
      <c r="A215"/>
      <c r="B215"/>
      <c r="C215"/>
      <c r="D215"/>
    </row>
    <row r="216" spans="1:4" x14ac:dyDescent="0.35">
      <c r="A216"/>
      <c r="B216"/>
      <c r="C216"/>
      <c r="D216"/>
    </row>
    <row r="217" spans="1:4" x14ac:dyDescent="0.35">
      <c r="A217"/>
      <c r="B217"/>
      <c r="C217"/>
      <c r="D217"/>
    </row>
    <row r="218" spans="1:4" x14ac:dyDescent="0.35">
      <c r="A218"/>
      <c r="B218"/>
      <c r="C218"/>
      <c r="D218"/>
    </row>
    <row r="219" spans="1:4" x14ac:dyDescent="0.35">
      <c r="A219"/>
      <c r="B219"/>
      <c r="C219"/>
      <c r="D219"/>
    </row>
    <row r="220" spans="1:4" x14ac:dyDescent="0.35">
      <c r="A220"/>
      <c r="B220"/>
      <c r="C220"/>
      <c r="D220"/>
    </row>
    <row r="221" spans="1:4" x14ac:dyDescent="0.35">
      <c r="A221"/>
      <c r="B221"/>
      <c r="C221"/>
      <c r="D221"/>
    </row>
    <row r="222" spans="1:4" x14ac:dyDescent="0.35">
      <c r="A222"/>
      <c r="B222"/>
      <c r="C222"/>
      <c r="D222"/>
    </row>
    <row r="223" spans="1:4" x14ac:dyDescent="0.35">
      <c r="A223"/>
      <c r="B223"/>
      <c r="C223"/>
      <c r="D223"/>
    </row>
    <row r="224" spans="1:4" x14ac:dyDescent="0.35">
      <c r="A224"/>
      <c r="B224"/>
      <c r="C224"/>
      <c r="D224"/>
    </row>
    <row r="225" spans="1:4" x14ac:dyDescent="0.35">
      <c r="A225"/>
      <c r="B225"/>
      <c r="C225"/>
      <c r="D225"/>
    </row>
    <row r="226" spans="1:4" x14ac:dyDescent="0.35">
      <c r="A226"/>
      <c r="B226"/>
      <c r="C226"/>
      <c r="D226"/>
    </row>
    <row r="227" spans="1:4" x14ac:dyDescent="0.35">
      <c r="A227"/>
      <c r="B227"/>
      <c r="C227"/>
      <c r="D227"/>
    </row>
    <row r="228" spans="1:4" x14ac:dyDescent="0.35">
      <c r="A228"/>
      <c r="B228"/>
      <c r="C228"/>
      <c r="D228"/>
    </row>
    <row r="229" spans="1:4" x14ac:dyDescent="0.35">
      <c r="A229"/>
      <c r="B229"/>
      <c r="C229"/>
      <c r="D229"/>
    </row>
    <row r="230" spans="1:4" x14ac:dyDescent="0.35">
      <c r="A230"/>
      <c r="B230"/>
      <c r="C230"/>
      <c r="D230"/>
    </row>
    <row r="231" spans="1:4" x14ac:dyDescent="0.35">
      <c r="A231"/>
      <c r="B231"/>
      <c r="C231"/>
      <c r="D231"/>
    </row>
    <row r="232" spans="1:4" x14ac:dyDescent="0.35">
      <c r="A232"/>
      <c r="B232"/>
      <c r="C232"/>
      <c r="D232"/>
    </row>
    <row r="233" spans="1:4" x14ac:dyDescent="0.35">
      <c r="A233"/>
      <c r="B233"/>
      <c r="C233"/>
      <c r="D233"/>
    </row>
    <row r="234" spans="1:4" x14ac:dyDescent="0.35">
      <c r="A234"/>
      <c r="B234"/>
      <c r="C234"/>
      <c r="D234"/>
    </row>
    <row r="235" spans="1:4" x14ac:dyDescent="0.35">
      <c r="A235"/>
      <c r="B235"/>
      <c r="C235"/>
      <c r="D235"/>
    </row>
    <row r="236" spans="1:4" x14ac:dyDescent="0.35">
      <c r="A236"/>
      <c r="B236"/>
      <c r="C236"/>
      <c r="D236"/>
    </row>
    <row r="237" spans="1:4" x14ac:dyDescent="0.35">
      <c r="A237"/>
      <c r="B237"/>
      <c r="C237"/>
      <c r="D237"/>
    </row>
    <row r="238" spans="1:4" x14ac:dyDescent="0.35">
      <c r="A238"/>
      <c r="B238"/>
      <c r="C238"/>
      <c r="D238"/>
    </row>
    <row r="239" spans="1:4" x14ac:dyDescent="0.35">
      <c r="A239"/>
      <c r="B239"/>
      <c r="C239"/>
      <c r="D239"/>
    </row>
    <row r="240" spans="1:4" x14ac:dyDescent="0.35">
      <c r="A240"/>
      <c r="B240"/>
      <c r="C240"/>
      <c r="D240"/>
    </row>
    <row r="241" spans="1:4" x14ac:dyDescent="0.35">
      <c r="A241"/>
      <c r="B241"/>
      <c r="C241"/>
      <c r="D241"/>
    </row>
    <row r="242" spans="1:4" x14ac:dyDescent="0.35">
      <c r="A242"/>
      <c r="B242"/>
      <c r="C242"/>
      <c r="D242"/>
    </row>
    <row r="243" spans="1:4" x14ac:dyDescent="0.35">
      <c r="A243"/>
      <c r="B243"/>
      <c r="C243"/>
      <c r="D243"/>
    </row>
    <row r="244" spans="1:4" x14ac:dyDescent="0.35">
      <c r="A244"/>
      <c r="B244"/>
      <c r="C244"/>
      <c r="D244"/>
    </row>
    <row r="245" spans="1:4" x14ac:dyDescent="0.35">
      <c r="A245"/>
      <c r="B245"/>
      <c r="C245"/>
      <c r="D245"/>
    </row>
    <row r="246" spans="1:4" x14ac:dyDescent="0.35">
      <c r="A246"/>
      <c r="B246"/>
      <c r="C246"/>
      <c r="D246"/>
    </row>
    <row r="247" spans="1:4" x14ac:dyDescent="0.35">
      <c r="A247"/>
      <c r="B247"/>
      <c r="C247"/>
      <c r="D247"/>
    </row>
    <row r="248" spans="1:4" x14ac:dyDescent="0.35">
      <c r="A248"/>
      <c r="B248"/>
      <c r="C248"/>
      <c r="D248"/>
    </row>
    <row r="249" spans="1:4" x14ac:dyDescent="0.35">
      <c r="A249"/>
      <c r="B249"/>
      <c r="C249"/>
      <c r="D249"/>
    </row>
    <row r="250" spans="1:4" x14ac:dyDescent="0.35">
      <c r="A250"/>
      <c r="B250"/>
      <c r="C250"/>
      <c r="D250"/>
    </row>
    <row r="251" spans="1:4" x14ac:dyDescent="0.35">
      <c r="A251"/>
      <c r="B251"/>
      <c r="C251"/>
      <c r="D251"/>
    </row>
    <row r="252" spans="1:4" x14ac:dyDescent="0.35">
      <c r="A252"/>
      <c r="B252"/>
      <c r="C252"/>
      <c r="D252"/>
    </row>
    <row r="253" spans="1:4" x14ac:dyDescent="0.35">
      <c r="A253"/>
      <c r="B253"/>
      <c r="C253"/>
      <c r="D253"/>
    </row>
    <row r="254" spans="1:4" x14ac:dyDescent="0.35">
      <c r="A254"/>
      <c r="B254"/>
      <c r="C254"/>
      <c r="D254"/>
    </row>
    <row r="255" spans="1:4" x14ac:dyDescent="0.35">
      <c r="A255"/>
      <c r="B255"/>
      <c r="C255"/>
      <c r="D255"/>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0A20-0E66-4153-A0FC-6B8AEAA63DDD}">
  <dimension ref="A1:L17"/>
  <sheetViews>
    <sheetView workbookViewId="0">
      <selection activeCell="K7" sqref="K7"/>
    </sheetView>
  </sheetViews>
  <sheetFormatPr baseColWidth="10" defaultColWidth="11.453125" defaultRowHeight="14.5" x14ac:dyDescent="0.35"/>
  <cols>
    <col min="1" max="1" width="18.26953125" style="7" bestFit="1" customWidth="1"/>
    <col min="2" max="4" width="10.36328125" style="7" bestFit="1" customWidth="1"/>
    <col min="5" max="5" width="14.7265625" style="7" bestFit="1" customWidth="1"/>
    <col min="6" max="6" width="15.54296875" style="7" bestFit="1" customWidth="1"/>
    <col min="7" max="7" width="17.26953125" style="7" customWidth="1"/>
    <col min="8" max="8" width="14.81640625" style="7" customWidth="1"/>
    <col min="9" max="9" width="16.1796875" style="7" customWidth="1"/>
    <col min="10" max="10" width="14.81640625" style="7" customWidth="1"/>
    <col min="11" max="11" width="20.1796875" style="7" customWidth="1"/>
    <col min="12" max="12" width="15.7265625" style="7" customWidth="1"/>
    <col min="13" max="126" width="8.26953125" style="7" bestFit="1" customWidth="1"/>
    <col min="127" max="127" width="15.54296875" style="7" bestFit="1" customWidth="1"/>
    <col min="128" max="16384" width="11.453125" style="7"/>
  </cols>
  <sheetData>
    <row r="1" spans="1:12" x14ac:dyDescent="0.35">
      <c r="B1" s="11"/>
      <c r="C1" s="11"/>
      <c r="D1" s="11"/>
      <c r="E1" s="11"/>
      <c r="G1" s="7" t="s">
        <v>30</v>
      </c>
      <c r="H1" s="11">
        <v>-282.95999999999998</v>
      </c>
      <c r="I1" s="11">
        <v>1667.4</v>
      </c>
      <c r="J1" s="11">
        <v>4821.87</v>
      </c>
      <c r="K1" s="11">
        <f>H1+I1+J1</f>
        <v>6206.3099999999995</v>
      </c>
    </row>
    <row r="3" spans="1:12" x14ac:dyDescent="0.35">
      <c r="A3" s="12" t="s">
        <v>15</v>
      </c>
      <c r="B3" s="12" t="s">
        <v>8</v>
      </c>
      <c r="C3" s="12"/>
      <c r="D3" s="12"/>
      <c r="E3" s="12"/>
    </row>
    <row r="4" spans="1:12" x14ac:dyDescent="0.35">
      <c r="A4" s="12" t="s">
        <v>17</v>
      </c>
      <c r="B4" s="12" t="s">
        <v>37</v>
      </c>
      <c r="C4" s="12" t="s">
        <v>38</v>
      </c>
      <c r="D4" s="12" t="s">
        <v>39</v>
      </c>
      <c r="E4" s="12" t="s">
        <v>13</v>
      </c>
      <c r="G4" t="s">
        <v>31</v>
      </c>
      <c r="H4" s="12" t="s">
        <v>37</v>
      </c>
      <c r="I4" s="12" t="s">
        <v>38</v>
      </c>
      <c r="J4" s="12" t="s">
        <v>39</v>
      </c>
      <c r="K4" t="s">
        <v>33</v>
      </c>
      <c r="L4" t="s">
        <v>32</v>
      </c>
    </row>
    <row r="5" spans="1:12" x14ac:dyDescent="0.35">
      <c r="A5" s="12" t="s">
        <v>21</v>
      </c>
      <c r="B5" s="13">
        <v>-61.96</v>
      </c>
      <c r="C5" s="13">
        <v>1000</v>
      </c>
      <c r="D5" s="13">
        <v>-260.24</v>
      </c>
      <c r="E5" s="13">
        <v>677.8</v>
      </c>
      <c r="G5" t="str">
        <f t="shared" ref="G5:G11" si="0">A5</f>
        <v>Jan</v>
      </c>
      <c r="H5" s="1" t="e">
        <f>H1+GETPIVOTDATA("Amount",$A$3,"Bank","Credit Card","Monate",1)</f>
        <v>#REF!</v>
      </c>
      <c r="I5" s="1" t="e">
        <f>I1+GETPIVOTDATA("Amount",$A$3,"Bank","DKB","Monate",1)</f>
        <v>#REF!</v>
      </c>
      <c r="J5" s="1" t="e">
        <f>J1+GETPIVOTDATA("Amount",$A$3,"Bank","KSK","Monate",1)</f>
        <v>#REF!</v>
      </c>
      <c r="K5" s="1">
        <v>1100</v>
      </c>
      <c r="L5" s="1" t="e">
        <f>Tabelle2[[#This Row],[CreditCard]]+Tabelle2[[#This Row],[Postbank]]+Tabelle2[[#This Row],[Targobank]]+Tabelle2[[#This Row],[Bar]]</f>
        <v>#REF!</v>
      </c>
    </row>
    <row r="6" spans="1:12" x14ac:dyDescent="0.35">
      <c r="A6" s="12" t="s">
        <v>22</v>
      </c>
      <c r="B6" s="13">
        <v>-10.02</v>
      </c>
      <c r="C6" s="13">
        <v>1000</v>
      </c>
      <c r="D6" s="13">
        <v>-148.5</v>
      </c>
      <c r="E6" s="13">
        <v>841.48</v>
      </c>
      <c r="G6" t="str">
        <f t="shared" si="0"/>
        <v>Feb</v>
      </c>
      <c r="H6" s="1" t="e">
        <f>H5+GETPIVOTDATA("Amount",$A$3,"Bank","Credit Card","Monate",2)</f>
        <v>#REF!</v>
      </c>
      <c r="I6" s="1" t="e">
        <f>I5+GETPIVOTDATA("Amount",$A$3,"Bank","DKB","Monate",2)</f>
        <v>#REF!</v>
      </c>
      <c r="J6" s="1" t="e">
        <f>J5+GETPIVOTDATA("Amount",$A$3,"Bank","KSK","Monate",2)</f>
        <v>#REF!</v>
      </c>
      <c r="K6" s="1">
        <v>1100</v>
      </c>
      <c r="L6" s="1" t="e">
        <f>Tabelle2[[#This Row],[CreditCard]]+Tabelle2[[#This Row],[Postbank]]+Tabelle2[[#This Row],[Targobank]]+Tabelle2[[#This Row],[Bar]]</f>
        <v>#REF!</v>
      </c>
    </row>
    <row r="7" spans="1:12" x14ac:dyDescent="0.35">
      <c r="A7" s="12" t="s">
        <v>18</v>
      </c>
      <c r="B7" s="13">
        <v>325.64</v>
      </c>
      <c r="C7" s="13">
        <v>1000</v>
      </c>
      <c r="D7" s="13"/>
      <c r="E7" s="13">
        <v>1325.6399999999999</v>
      </c>
      <c r="G7" t="str">
        <f t="shared" si="0"/>
        <v>Mrz</v>
      </c>
      <c r="H7" s="1" t="e">
        <f>H6+GETPIVOTDATA("Amount",$A$3,"Bank","Credit Card","Monate",3)</f>
        <v>#REF!</v>
      </c>
      <c r="I7" s="1" t="e">
        <f>I6+GETPIVOTDATA("Amount",$A$3,"Bank","DKB","Monate",3)</f>
        <v>#REF!</v>
      </c>
      <c r="J7" s="1" t="e">
        <f>J6+GETPIVOTDATA("Amount",$A$3,"Bank","KSK","Monate",3)</f>
        <v>#REF!</v>
      </c>
      <c r="K7" s="1">
        <v>1100</v>
      </c>
      <c r="L7" s="1" t="e">
        <f>Tabelle2[[#This Row],[CreditCard]]+Tabelle2[[#This Row],[Postbank]]+Tabelle2[[#This Row],[Targobank]]+Tabelle2[[#This Row],[Bar]]</f>
        <v>#REF!</v>
      </c>
    </row>
    <row r="8" spans="1:12" x14ac:dyDescent="0.35">
      <c r="A8" s="12" t="s">
        <v>19</v>
      </c>
      <c r="B8" s="13">
        <v>-91.61</v>
      </c>
      <c r="C8" s="13">
        <v>1000</v>
      </c>
      <c r="D8" s="13">
        <v>-7</v>
      </c>
      <c r="E8" s="13">
        <v>901.39</v>
      </c>
      <c r="G8" t="str">
        <f t="shared" si="0"/>
        <v>Apr</v>
      </c>
      <c r="H8" s="1" t="e">
        <f>H7+GETPIVOTDATA("Amount",$A$3,"Bank","Credit Card","Monate",4)</f>
        <v>#REF!</v>
      </c>
      <c r="I8" s="1" t="e">
        <f>I7+GETPIVOTDATA("Amount",$A$3,"Bank","DKB","Monate",4)</f>
        <v>#REF!</v>
      </c>
      <c r="J8" s="1" t="e">
        <f>J7+GETPIVOTDATA("Amount",$A$3,"Bank","KSK","Monate",4)</f>
        <v>#REF!</v>
      </c>
      <c r="K8" s="1">
        <v>1100</v>
      </c>
      <c r="L8" s="1" t="e">
        <f>Tabelle2[[#This Row],[CreditCard]]+Tabelle2[[#This Row],[Postbank]]+Tabelle2[[#This Row],[Targobank]]+Tabelle2[[#This Row],[Bar]]</f>
        <v>#REF!</v>
      </c>
    </row>
    <row r="9" spans="1:12" x14ac:dyDescent="0.35">
      <c r="A9" s="12" t="s">
        <v>23</v>
      </c>
      <c r="B9" s="13">
        <v>-84.45</v>
      </c>
      <c r="C9" s="13">
        <v>1000</v>
      </c>
      <c r="D9" s="13"/>
      <c r="E9" s="13">
        <v>915.55</v>
      </c>
      <c r="G9" t="str">
        <f t="shared" si="0"/>
        <v>Mai</v>
      </c>
      <c r="H9" s="1" t="e">
        <f>H8+GETPIVOTDATA("Amount",$A$3,"Bank","Credit Card","Monate",5)</f>
        <v>#REF!</v>
      </c>
      <c r="I9" s="1" t="e">
        <f>I8+GETPIVOTDATA("Amount",$A$3,"Bank","DKB","Monate",5)</f>
        <v>#REF!</v>
      </c>
      <c r="J9" s="1" t="e">
        <f>J8+GETPIVOTDATA("Amount",$A$3,"Bank","KSK","Monate",5)</f>
        <v>#REF!</v>
      </c>
      <c r="K9" s="1">
        <v>1100</v>
      </c>
      <c r="L9" s="1" t="e">
        <f>Tabelle2[[#This Row],[CreditCard]]+Tabelle2[[#This Row],[Postbank]]+Tabelle2[[#This Row],[Targobank]]+Tabelle2[[#This Row],[Bar]]</f>
        <v>#REF!</v>
      </c>
    </row>
    <row r="10" spans="1:12" x14ac:dyDescent="0.35">
      <c r="A10" s="12" t="s">
        <v>20</v>
      </c>
      <c r="B10" s="13">
        <v>-19.21</v>
      </c>
      <c r="C10" s="13">
        <v>1000</v>
      </c>
      <c r="D10" s="13">
        <v>-427</v>
      </c>
      <c r="E10" s="13">
        <v>553.79</v>
      </c>
      <c r="G10" t="str">
        <f t="shared" si="0"/>
        <v>Jun</v>
      </c>
      <c r="H10" s="1" t="e">
        <f>H9+GETPIVOTDATA("Amount",$A$3,"Bank","Credit Card","Monate",6)</f>
        <v>#REF!</v>
      </c>
      <c r="I10" s="1" t="e">
        <f>I9+GETPIVOTDATA("Amount",$A$3,"Bank","DKB","Monate",6)</f>
        <v>#REF!</v>
      </c>
      <c r="J10" s="1" t="e">
        <f>J9+GETPIVOTDATA("Amount",$A$3,"Bank","KSK","Monate",6)</f>
        <v>#REF!</v>
      </c>
      <c r="K10" s="1">
        <v>1100</v>
      </c>
      <c r="L10" s="1" t="e">
        <f>Tabelle2[[#This Row],[CreditCard]]+Tabelle2[[#This Row],[Postbank]]+Tabelle2[[#This Row],[Targobank]]+Tabelle2[[#This Row],[Bar]]</f>
        <v>#REF!</v>
      </c>
    </row>
    <row r="11" spans="1:12" x14ac:dyDescent="0.35">
      <c r="A11" s="12" t="s">
        <v>28</v>
      </c>
      <c r="B11" s="13"/>
      <c r="C11" s="13">
        <v>1000</v>
      </c>
      <c r="D11" s="13"/>
      <c r="E11" s="13">
        <v>1000</v>
      </c>
      <c r="G11" t="str">
        <f t="shared" si="0"/>
        <v>Jul</v>
      </c>
      <c r="H11" s="1" t="e">
        <f>H10+GETPIVOTDATA("Amount",$A$3,"Bank","Credit Card","Monate",7)</f>
        <v>#REF!</v>
      </c>
      <c r="I11" s="1" t="e">
        <f>I10+GETPIVOTDATA("Amount",$A$3,"Bank","DKB","Monate",7)</f>
        <v>#REF!</v>
      </c>
      <c r="J11" s="1" t="e">
        <f>J10+GETPIVOTDATA("Amount",$A$3,"Bank","KSK","Monate",7)</f>
        <v>#REF!</v>
      </c>
      <c r="K11" s="1">
        <v>1100</v>
      </c>
      <c r="L11" s="1" t="e">
        <f>Tabelle2[[#This Row],[CreditCard]]+Tabelle2[[#This Row],[Postbank]]+Tabelle2[[#This Row],[Targobank]]+Tabelle2[[#This Row],[Bar]]</f>
        <v>#REF!</v>
      </c>
    </row>
    <row r="12" spans="1:12" x14ac:dyDescent="0.35">
      <c r="A12" s="12" t="s">
        <v>34</v>
      </c>
      <c r="B12" s="13">
        <v>-7.26</v>
      </c>
      <c r="C12" s="13">
        <v>1000</v>
      </c>
      <c r="D12" s="13">
        <v>-82.98</v>
      </c>
      <c r="E12" s="13">
        <v>909.76</v>
      </c>
      <c r="H12" s="11"/>
      <c r="J12" s="11"/>
    </row>
    <row r="13" spans="1:12" x14ac:dyDescent="0.35">
      <c r="A13" s="12" t="s">
        <v>35</v>
      </c>
      <c r="B13" s="13">
        <v>-100</v>
      </c>
      <c r="C13" s="13">
        <v>1000</v>
      </c>
      <c r="D13" s="13">
        <v>-9.99</v>
      </c>
      <c r="E13" s="13">
        <v>890.01</v>
      </c>
    </row>
    <row r="14" spans="1:12" x14ac:dyDescent="0.35">
      <c r="A14" s="12" t="s">
        <v>56</v>
      </c>
      <c r="B14" s="13">
        <v>-45.15</v>
      </c>
      <c r="C14" s="13">
        <v>1000</v>
      </c>
      <c r="D14" s="13">
        <v>-4.99</v>
      </c>
      <c r="E14" s="13">
        <v>949.86</v>
      </c>
    </row>
    <row r="15" spans="1:12" x14ac:dyDescent="0.35">
      <c r="A15" s="12" t="s">
        <v>57</v>
      </c>
      <c r="B15" s="13">
        <v>-83.37</v>
      </c>
      <c r="C15" s="13">
        <v>1000</v>
      </c>
      <c r="D15" s="13">
        <v>-2.0699999999999998</v>
      </c>
      <c r="E15" s="13">
        <v>914.56</v>
      </c>
    </row>
    <row r="16" spans="1:12" x14ac:dyDescent="0.35">
      <c r="A16" s="12" t="s">
        <v>58</v>
      </c>
      <c r="B16" s="13">
        <v>431.05</v>
      </c>
      <c r="C16" s="13">
        <v>1000</v>
      </c>
      <c r="D16" s="13">
        <v>-12.99</v>
      </c>
      <c r="E16" s="13">
        <v>1418.06</v>
      </c>
    </row>
    <row r="17" spans="1:5" x14ac:dyDescent="0.35">
      <c r="A17" s="12" t="s">
        <v>13</v>
      </c>
      <c r="B17" s="13">
        <v>253.65999999999997</v>
      </c>
      <c r="C17" s="13">
        <v>12000</v>
      </c>
      <c r="D17" s="13">
        <v>-955.7600000000001</v>
      </c>
      <c r="E17" s="13">
        <v>11297.9</v>
      </c>
    </row>
  </sheetData>
  <pageMargins left="0.7" right="0.7" top="0.78740157499999996" bottom="0.78740157499999996" header="0.3" footer="0.3"/>
  <pageSetup paperSize="9" orientation="portrait" r:id="rId2"/>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EE35-3BB0-460E-9A39-D52A59642A1E}">
  <dimension ref="A1:L344"/>
  <sheetViews>
    <sheetView zoomScale="70" zoomScaleNormal="70" workbookViewId="0">
      <selection activeCell="D17" sqref="D17"/>
    </sheetView>
  </sheetViews>
  <sheetFormatPr baseColWidth="10" defaultRowHeight="14.5" x14ac:dyDescent="0.35"/>
  <cols>
    <col min="1" max="1" width="13.7265625" customWidth="1"/>
    <col min="2" max="2" width="10.81640625" bestFit="1" customWidth="1"/>
    <col min="3" max="3" width="19.1796875" bestFit="1" customWidth="1"/>
    <col min="4" max="4" width="28.7265625" bestFit="1" customWidth="1"/>
    <col min="5" max="5" width="10.453125" bestFit="1" customWidth="1"/>
    <col min="6" max="6" width="39.08984375" customWidth="1"/>
    <col min="7" max="7" width="69.7265625" bestFit="1" customWidth="1"/>
    <col min="8" max="8" width="10.1796875" style="4" bestFit="1" customWidth="1"/>
    <col min="9" max="9" width="11.1796875" bestFit="1" customWidth="1"/>
    <col min="10" max="10" width="19.1796875" bestFit="1" customWidth="1"/>
    <col min="11" max="11" width="53.81640625" bestFit="1" customWidth="1"/>
    <col min="12" max="12" width="11.1796875" style="1" bestFit="1" customWidth="1"/>
    <col min="13" max="14" width="81.1796875" bestFit="1" customWidth="1"/>
  </cols>
  <sheetData>
    <row r="1" spans="1:12" x14ac:dyDescent="0.35">
      <c r="A1" t="s">
        <v>7</v>
      </c>
      <c r="B1" t="s">
        <v>8</v>
      </c>
      <c r="C1" t="s">
        <v>9</v>
      </c>
      <c r="D1" t="s">
        <v>14</v>
      </c>
      <c r="E1" t="s">
        <v>10</v>
      </c>
      <c r="F1" t="s">
        <v>11</v>
      </c>
      <c r="G1" t="s">
        <v>12</v>
      </c>
      <c r="H1" t="s">
        <v>24</v>
      </c>
      <c r="L1"/>
    </row>
    <row r="2" spans="1:12" x14ac:dyDescent="0.35">
      <c r="A2" s="3">
        <v>43841</v>
      </c>
      <c r="B2" t="s">
        <v>37</v>
      </c>
      <c r="C2" t="s">
        <v>2</v>
      </c>
      <c r="D2" t="s">
        <v>42</v>
      </c>
      <c r="E2">
        <v>-61.96</v>
      </c>
      <c r="F2" t="s">
        <v>42</v>
      </c>
      <c r="G2" t="s">
        <v>3</v>
      </c>
      <c r="H2">
        <f>ABS(source_file[[#This Row],[Amount]])</f>
        <v>61.96</v>
      </c>
      <c r="L2"/>
    </row>
    <row r="3" spans="1:12" x14ac:dyDescent="0.35">
      <c r="A3" s="3">
        <v>43842</v>
      </c>
      <c r="B3" t="s">
        <v>38</v>
      </c>
      <c r="C3" t="s">
        <v>6</v>
      </c>
      <c r="D3" t="s">
        <v>43</v>
      </c>
      <c r="E3">
        <v>1000</v>
      </c>
      <c r="F3" t="s">
        <v>43</v>
      </c>
      <c r="G3" t="s">
        <v>3</v>
      </c>
      <c r="H3">
        <f>ABS(source_file[[#This Row],[Amount]])</f>
        <v>1000</v>
      </c>
      <c r="L3"/>
    </row>
    <row r="4" spans="1:12" x14ac:dyDescent="0.35">
      <c r="A4" s="3">
        <v>43856</v>
      </c>
      <c r="B4" t="s">
        <v>39</v>
      </c>
      <c r="C4" t="s">
        <v>40</v>
      </c>
      <c r="D4" t="s">
        <v>44</v>
      </c>
      <c r="E4">
        <v>-260.24</v>
      </c>
      <c r="F4" t="s">
        <v>44</v>
      </c>
      <c r="G4" t="s">
        <v>3</v>
      </c>
      <c r="H4">
        <f>ABS(source_file[[#This Row],[Amount]])</f>
        <v>260.24</v>
      </c>
      <c r="L4"/>
    </row>
    <row r="5" spans="1:12" x14ac:dyDescent="0.35">
      <c r="A5" s="3">
        <v>43873</v>
      </c>
      <c r="B5" t="s">
        <v>38</v>
      </c>
      <c r="C5" t="s">
        <v>6</v>
      </c>
      <c r="D5" t="s">
        <v>43</v>
      </c>
      <c r="E5">
        <v>1000</v>
      </c>
      <c r="F5" t="s">
        <v>43</v>
      </c>
      <c r="G5" t="s">
        <v>3</v>
      </c>
      <c r="H5">
        <f>ABS(source_file[[#This Row],[Amount]])</f>
        <v>1000</v>
      </c>
      <c r="L5"/>
    </row>
    <row r="6" spans="1:12" x14ac:dyDescent="0.35">
      <c r="A6" s="3">
        <v>43878</v>
      </c>
      <c r="B6" t="s">
        <v>37</v>
      </c>
      <c r="C6" t="s">
        <v>2</v>
      </c>
      <c r="D6" t="s">
        <v>42</v>
      </c>
      <c r="E6">
        <v>-10.02</v>
      </c>
      <c r="F6" t="s">
        <v>42</v>
      </c>
      <c r="G6" t="s">
        <v>3</v>
      </c>
      <c r="H6">
        <f>ABS(source_file[[#This Row],[Amount]])</f>
        <v>10.02</v>
      </c>
      <c r="L6"/>
    </row>
    <row r="7" spans="1:12" x14ac:dyDescent="0.35">
      <c r="A7" s="3">
        <v>43887</v>
      </c>
      <c r="B7" t="s">
        <v>39</v>
      </c>
      <c r="C7" t="s">
        <v>5</v>
      </c>
      <c r="D7" t="s">
        <v>45</v>
      </c>
      <c r="E7">
        <v>-148.5</v>
      </c>
      <c r="F7" t="s">
        <v>45</v>
      </c>
      <c r="G7" t="s">
        <v>3</v>
      </c>
      <c r="H7">
        <f>ABS(source_file[[#This Row],[Amount]])</f>
        <v>148.5</v>
      </c>
      <c r="L7"/>
    </row>
    <row r="8" spans="1:12" x14ac:dyDescent="0.35">
      <c r="A8" s="3">
        <v>43902</v>
      </c>
      <c r="B8" t="s">
        <v>38</v>
      </c>
      <c r="C8" t="s">
        <v>6</v>
      </c>
      <c r="D8" t="s">
        <v>43</v>
      </c>
      <c r="E8">
        <v>1000</v>
      </c>
      <c r="F8" t="s">
        <v>43</v>
      </c>
      <c r="G8" t="s">
        <v>3</v>
      </c>
      <c r="H8">
        <f>ABS(source_file[[#This Row],[Amount]])</f>
        <v>1000</v>
      </c>
      <c r="L8"/>
    </row>
    <row r="9" spans="1:12" x14ac:dyDescent="0.35">
      <c r="A9" s="3">
        <v>43910</v>
      </c>
      <c r="B9" t="s">
        <v>37</v>
      </c>
      <c r="C9" t="s">
        <v>40</v>
      </c>
      <c r="D9" t="s">
        <v>46</v>
      </c>
      <c r="E9">
        <v>325.64</v>
      </c>
      <c r="F9" t="s">
        <v>46</v>
      </c>
      <c r="G9" t="s">
        <v>3</v>
      </c>
      <c r="H9">
        <f>ABS(source_file[[#This Row],[Amount]])</f>
        <v>325.64</v>
      </c>
      <c r="L9"/>
    </row>
    <row r="10" spans="1:12" x14ac:dyDescent="0.35">
      <c r="A10" s="3">
        <v>43933</v>
      </c>
      <c r="B10" t="s">
        <v>38</v>
      </c>
      <c r="C10" t="s">
        <v>6</v>
      </c>
      <c r="D10" t="s">
        <v>43</v>
      </c>
      <c r="E10">
        <v>1000</v>
      </c>
      <c r="F10" t="s">
        <v>43</v>
      </c>
      <c r="G10" t="s">
        <v>3</v>
      </c>
      <c r="H10">
        <f>ABS(source_file[[#This Row],[Amount]])</f>
        <v>1000</v>
      </c>
      <c r="L10"/>
    </row>
    <row r="11" spans="1:12" x14ac:dyDescent="0.35">
      <c r="A11" s="3">
        <v>43942</v>
      </c>
      <c r="B11" t="s">
        <v>37</v>
      </c>
      <c r="C11" t="s">
        <v>2</v>
      </c>
      <c r="D11" t="s">
        <v>47</v>
      </c>
      <c r="E11">
        <v>-91.61</v>
      </c>
      <c r="F11" t="s">
        <v>47</v>
      </c>
      <c r="G11" t="s">
        <v>3</v>
      </c>
      <c r="H11">
        <f>ABS(source_file[[#This Row],[Amount]])</f>
        <v>91.61</v>
      </c>
      <c r="L11"/>
    </row>
    <row r="12" spans="1:12" x14ac:dyDescent="0.35">
      <c r="A12" s="3">
        <v>43950</v>
      </c>
      <c r="B12" t="s">
        <v>39</v>
      </c>
      <c r="C12" t="s">
        <v>41</v>
      </c>
      <c r="D12" t="s">
        <v>48</v>
      </c>
      <c r="E12">
        <v>-7</v>
      </c>
      <c r="F12" t="s">
        <v>48</v>
      </c>
      <c r="G12" t="s">
        <v>3</v>
      </c>
      <c r="H12">
        <f>ABS(source_file[[#This Row],[Amount]])</f>
        <v>7</v>
      </c>
      <c r="L12"/>
    </row>
    <row r="13" spans="1:12" x14ac:dyDescent="0.35">
      <c r="A13" s="3">
        <v>43963</v>
      </c>
      <c r="B13" t="s">
        <v>38</v>
      </c>
      <c r="C13" t="s">
        <v>6</v>
      </c>
      <c r="D13" t="s">
        <v>43</v>
      </c>
      <c r="E13">
        <v>1000</v>
      </c>
      <c r="F13" t="s">
        <v>43</v>
      </c>
      <c r="G13" t="s">
        <v>3</v>
      </c>
      <c r="H13">
        <f>ABS(source_file[[#This Row],[Amount]])</f>
        <v>1000</v>
      </c>
      <c r="L13"/>
    </row>
    <row r="14" spans="1:12" x14ac:dyDescent="0.35">
      <c r="A14" s="3">
        <v>43972</v>
      </c>
      <c r="B14" t="s">
        <v>37</v>
      </c>
      <c r="C14" t="s">
        <v>2</v>
      </c>
      <c r="D14" t="s">
        <v>42</v>
      </c>
      <c r="E14">
        <v>-84.45</v>
      </c>
      <c r="F14" t="s">
        <v>42</v>
      </c>
      <c r="G14" t="s">
        <v>3</v>
      </c>
      <c r="H14">
        <f>ABS(source_file[[#This Row],[Amount]])</f>
        <v>84.45</v>
      </c>
      <c r="L14"/>
    </row>
    <row r="15" spans="1:12" x14ac:dyDescent="0.35">
      <c r="A15" s="3">
        <v>43984</v>
      </c>
      <c r="B15" t="s">
        <v>37</v>
      </c>
      <c r="C15" t="s">
        <v>2</v>
      </c>
      <c r="D15" t="s">
        <v>49</v>
      </c>
      <c r="E15">
        <v>-19.21</v>
      </c>
      <c r="F15" t="s">
        <v>49</v>
      </c>
      <c r="G15" t="s">
        <v>3</v>
      </c>
      <c r="H15">
        <f>ABS(source_file[[#This Row],[Amount]])</f>
        <v>19.21</v>
      </c>
      <c r="L15"/>
    </row>
    <row r="16" spans="1:12" x14ac:dyDescent="0.35">
      <c r="A16" s="3">
        <v>43985</v>
      </c>
      <c r="B16" t="s">
        <v>39</v>
      </c>
      <c r="C16" t="s">
        <v>1</v>
      </c>
      <c r="D16" t="s">
        <v>1</v>
      </c>
      <c r="E16">
        <v>-427</v>
      </c>
      <c r="F16" t="s">
        <v>1</v>
      </c>
      <c r="G16" t="s">
        <v>3</v>
      </c>
      <c r="H16">
        <f>ABS(source_file[[#This Row],[Amount]])</f>
        <v>427</v>
      </c>
      <c r="L16"/>
    </row>
    <row r="17" spans="1:12" x14ac:dyDescent="0.35">
      <c r="A17" s="3">
        <v>43994</v>
      </c>
      <c r="B17" t="s">
        <v>38</v>
      </c>
      <c r="C17" t="s">
        <v>6</v>
      </c>
      <c r="D17" t="s">
        <v>43</v>
      </c>
      <c r="E17">
        <v>1000</v>
      </c>
      <c r="F17" t="s">
        <v>43</v>
      </c>
      <c r="G17" t="s">
        <v>3</v>
      </c>
      <c r="H17">
        <f>ABS(source_file[[#This Row],[Amount]])</f>
        <v>1000</v>
      </c>
      <c r="L17"/>
    </row>
    <row r="18" spans="1:12" x14ac:dyDescent="0.35">
      <c r="A18" s="3">
        <v>44024</v>
      </c>
      <c r="B18" t="s">
        <v>38</v>
      </c>
      <c r="C18" t="s">
        <v>6</v>
      </c>
      <c r="D18" t="s">
        <v>43</v>
      </c>
      <c r="E18">
        <v>1000</v>
      </c>
      <c r="F18" t="s">
        <v>43</v>
      </c>
      <c r="G18" t="s">
        <v>3</v>
      </c>
      <c r="H18">
        <f>ABS(source_file[[#This Row],[Amount]])</f>
        <v>1000</v>
      </c>
      <c r="L18"/>
    </row>
    <row r="19" spans="1:12" x14ac:dyDescent="0.35">
      <c r="A19" s="3">
        <v>44045</v>
      </c>
      <c r="B19" t="s">
        <v>37</v>
      </c>
      <c r="C19" t="s">
        <v>2</v>
      </c>
      <c r="D19" t="s">
        <v>49</v>
      </c>
      <c r="E19">
        <v>-7.26</v>
      </c>
      <c r="F19" t="s">
        <v>49</v>
      </c>
      <c r="G19" t="s">
        <v>3</v>
      </c>
      <c r="H19">
        <f>ABS(source_file[[#This Row],[Amount]])</f>
        <v>7.26</v>
      </c>
      <c r="L19"/>
    </row>
    <row r="20" spans="1:12" x14ac:dyDescent="0.35">
      <c r="A20" s="3">
        <v>44049</v>
      </c>
      <c r="B20" t="s">
        <v>39</v>
      </c>
      <c r="C20" t="s">
        <v>41</v>
      </c>
      <c r="D20" t="s">
        <v>50</v>
      </c>
      <c r="E20">
        <v>-82.98</v>
      </c>
      <c r="F20" t="s">
        <v>50</v>
      </c>
      <c r="G20" t="s">
        <v>3</v>
      </c>
      <c r="H20">
        <f>ABS(source_file[[#This Row],[Amount]])</f>
        <v>82.98</v>
      </c>
      <c r="L20"/>
    </row>
    <row r="21" spans="1:12" x14ac:dyDescent="0.35">
      <c r="A21" s="3">
        <v>44055</v>
      </c>
      <c r="B21" t="s">
        <v>38</v>
      </c>
      <c r="C21" t="s">
        <v>6</v>
      </c>
      <c r="D21" t="s">
        <v>43</v>
      </c>
      <c r="E21">
        <v>1000</v>
      </c>
      <c r="F21" t="s">
        <v>43</v>
      </c>
      <c r="G21" t="s">
        <v>3</v>
      </c>
      <c r="H21">
        <f>ABS(source_file[[#This Row],[Amount]])</f>
        <v>1000</v>
      </c>
      <c r="L21"/>
    </row>
    <row r="22" spans="1:12" x14ac:dyDescent="0.35">
      <c r="A22" s="3">
        <v>44084</v>
      </c>
      <c r="B22" t="s">
        <v>37</v>
      </c>
      <c r="C22" t="s">
        <v>4</v>
      </c>
      <c r="D22" t="s">
        <v>51</v>
      </c>
      <c r="E22">
        <v>-100</v>
      </c>
      <c r="F22" t="s">
        <v>51</v>
      </c>
      <c r="G22" t="s">
        <v>3</v>
      </c>
      <c r="H22">
        <f>ABS(source_file[[#This Row],[Amount]])</f>
        <v>100</v>
      </c>
      <c r="L22"/>
    </row>
    <row r="23" spans="1:12" x14ac:dyDescent="0.35">
      <c r="A23" s="3">
        <v>44085</v>
      </c>
      <c r="B23" t="s">
        <v>39</v>
      </c>
      <c r="C23" t="s">
        <v>5</v>
      </c>
      <c r="D23" t="s">
        <v>45</v>
      </c>
      <c r="E23">
        <v>-9.99</v>
      </c>
      <c r="F23" t="s">
        <v>45</v>
      </c>
      <c r="G23" t="s">
        <v>3</v>
      </c>
      <c r="H23">
        <f>ABS(source_file[[#This Row],[Amount]])</f>
        <v>9.99</v>
      </c>
      <c r="L23"/>
    </row>
    <row r="24" spans="1:12" x14ac:dyDescent="0.35">
      <c r="A24" s="3">
        <v>44086</v>
      </c>
      <c r="B24" t="s">
        <v>38</v>
      </c>
      <c r="C24" t="s">
        <v>6</v>
      </c>
      <c r="D24" t="s">
        <v>43</v>
      </c>
      <c r="E24">
        <v>1000</v>
      </c>
      <c r="F24" t="s">
        <v>43</v>
      </c>
      <c r="G24" t="s">
        <v>3</v>
      </c>
      <c r="H24">
        <f>ABS(source_file[[#This Row],[Amount]])</f>
        <v>1000</v>
      </c>
      <c r="L24"/>
    </row>
    <row r="25" spans="1:12" x14ac:dyDescent="0.35">
      <c r="A25" s="3">
        <v>44116</v>
      </c>
      <c r="B25" t="s">
        <v>38</v>
      </c>
      <c r="C25" t="s">
        <v>6</v>
      </c>
      <c r="D25" t="s">
        <v>43</v>
      </c>
      <c r="E25">
        <v>1000</v>
      </c>
      <c r="F25" t="s">
        <v>43</v>
      </c>
      <c r="G25" t="s">
        <v>3</v>
      </c>
      <c r="H25">
        <f>ABS(source_file[[#This Row],[Amount]])</f>
        <v>1000</v>
      </c>
      <c r="L25"/>
    </row>
    <row r="26" spans="1:12" x14ac:dyDescent="0.35">
      <c r="A26" s="3">
        <v>44116</v>
      </c>
      <c r="B26" t="s">
        <v>37</v>
      </c>
      <c r="C26" t="s">
        <v>2</v>
      </c>
      <c r="D26" t="s">
        <v>49</v>
      </c>
      <c r="E26">
        <v>-45.15</v>
      </c>
      <c r="F26" t="s">
        <v>49</v>
      </c>
      <c r="G26" t="s">
        <v>3</v>
      </c>
      <c r="H26">
        <f>ABS(source_file[[#This Row],[Amount]])</f>
        <v>45.15</v>
      </c>
      <c r="L26"/>
    </row>
    <row r="27" spans="1:12" x14ac:dyDescent="0.35">
      <c r="A27" s="3">
        <v>44118</v>
      </c>
      <c r="B27" t="s">
        <v>39</v>
      </c>
      <c r="C27" t="s">
        <v>41</v>
      </c>
      <c r="D27" t="s">
        <v>50</v>
      </c>
      <c r="E27">
        <v>-4.99</v>
      </c>
      <c r="F27" t="s">
        <v>50</v>
      </c>
      <c r="G27" t="s">
        <v>3</v>
      </c>
      <c r="H27">
        <f>ABS(source_file[[#This Row],[Amount]])</f>
        <v>4.99</v>
      </c>
      <c r="L27"/>
    </row>
    <row r="28" spans="1:12" x14ac:dyDescent="0.35">
      <c r="A28" s="3">
        <v>44146</v>
      </c>
      <c r="B28" t="s">
        <v>37</v>
      </c>
      <c r="C28" t="s">
        <v>2</v>
      </c>
      <c r="D28" t="s">
        <v>52</v>
      </c>
      <c r="E28">
        <v>-83.37</v>
      </c>
      <c r="F28" t="s">
        <v>52</v>
      </c>
      <c r="G28" t="s">
        <v>3</v>
      </c>
      <c r="H28">
        <f>ABS(source_file[[#This Row],[Amount]])</f>
        <v>83.37</v>
      </c>
      <c r="L28"/>
    </row>
    <row r="29" spans="1:12" x14ac:dyDescent="0.35">
      <c r="A29" s="3">
        <v>44147</v>
      </c>
      <c r="B29" t="s">
        <v>38</v>
      </c>
      <c r="C29" t="s">
        <v>6</v>
      </c>
      <c r="D29" t="s">
        <v>43</v>
      </c>
      <c r="E29">
        <v>1000</v>
      </c>
      <c r="F29" t="s">
        <v>43</v>
      </c>
      <c r="G29" t="s">
        <v>3</v>
      </c>
      <c r="H29">
        <f>ABS(source_file[[#This Row],[Amount]])</f>
        <v>1000</v>
      </c>
      <c r="L29"/>
    </row>
    <row r="30" spans="1:12" x14ac:dyDescent="0.35">
      <c r="A30" s="3">
        <v>44153</v>
      </c>
      <c r="B30" t="s">
        <v>39</v>
      </c>
      <c r="C30" t="s">
        <v>0</v>
      </c>
      <c r="D30" t="s">
        <v>53</v>
      </c>
      <c r="E30">
        <v>-2.0699999999999998</v>
      </c>
      <c r="F30" t="s">
        <v>53</v>
      </c>
      <c r="G30" t="s">
        <v>3</v>
      </c>
      <c r="H30">
        <f>ABS(source_file[[#This Row],[Amount]])</f>
        <v>2.0699999999999998</v>
      </c>
      <c r="L30"/>
    </row>
    <row r="31" spans="1:12" x14ac:dyDescent="0.35">
      <c r="A31" s="3">
        <v>44177</v>
      </c>
      <c r="B31" t="s">
        <v>38</v>
      </c>
      <c r="C31" t="s">
        <v>6</v>
      </c>
      <c r="D31" t="s">
        <v>43</v>
      </c>
      <c r="E31">
        <v>1000</v>
      </c>
      <c r="F31" t="s">
        <v>43</v>
      </c>
      <c r="G31" t="s">
        <v>3</v>
      </c>
      <c r="H31">
        <f>ABS(source_file[[#This Row],[Amount]])</f>
        <v>1000</v>
      </c>
      <c r="L31"/>
    </row>
    <row r="32" spans="1:12" x14ac:dyDescent="0.35">
      <c r="A32" s="3">
        <v>44185</v>
      </c>
      <c r="B32" t="s">
        <v>39</v>
      </c>
      <c r="C32" t="s">
        <v>5</v>
      </c>
      <c r="D32" t="s">
        <v>45</v>
      </c>
      <c r="E32">
        <v>-12.99</v>
      </c>
      <c r="F32" t="s">
        <v>45</v>
      </c>
      <c r="G32" t="s">
        <v>3</v>
      </c>
      <c r="H32">
        <f>ABS(source_file[[#This Row],[Amount]])</f>
        <v>12.99</v>
      </c>
      <c r="L32"/>
    </row>
    <row r="33" spans="1:12" x14ac:dyDescent="0.35">
      <c r="A33" s="3">
        <v>44187</v>
      </c>
      <c r="B33" t="s">
        <v>37</v>
      </c>
      <c r="C33" t="s">
        <v>40</v>
      </c>
      <c r="D33" t="s">
        <v>46</v>
      </c>
      <c r="E33">
        <v>431.05</v>
      </c>
      <c r="F33" t="s">
        <v>46</v>
      </c>
      <c r="G33" t="s">
        <v>3</v>
      </c>
      <c r="H33">
        <f>ABS(source_file[[#This Row],[Amount]])</f>
        <v>431.05</v>
      </c>
      <c r="L33"/>
    </row>
    <row r="34" spans="1:12" x14ac:dyDescent="0.35">
      <c r="A34" s="3"/>
      <c r="H34"/>
      <c r="L34"/>
    </row>
    <row r="35" spans="1:12" x14ac:dyDescent="0.35">
      <c r="A35" s="3"/>
      <c r="H35"/>
      <c r="L35"/>
    </row>
    <row r="36" spans="1:12" x14ac:dyDescent="0.35">
      <c r="A36" s="3"/>
      <c r="H36"/>
      <c r="L36"/>
    </row>
    <row r="37" spans="1:12" x14ac:dyDescent="0.35">
      <c r="A37" s="3"/>
      <c r="H37"/>
      <c r="L37"/>
    </row>
    <row r="38" spans="1:12" x14ac:dyDescent="0.35">
      <c r="A38" s="3"/>
      <c r="H38"/>
      <c r="L38"/>
    </row>
    <row r="39" spans="1:12" x14ac:dyDescent="0.35">
      <c r="A39" s="3"/>
      <c r="H39"/>
      <c r="L39"/>
    </row>
    <row r="40" spans="1:12" x14ac:dyDescent="0.35">
      <c r="A40" s="3"/>
      <c r="H40"/>
      <c r="L40"/>
    </row>
    <row r="41" spans="1:12" x14ac:dyDescent="0.35">
      <c r="A41" s="3"/>
      <c r="H41"/>
      <c r="L41"/>
    </row>
    <row r="42" spans="1:12" x14ac:dyDescent="0.35">
      <c r="A42" s="3"/>
      <c r="H42"/>
      <c r="L42"/>
    </row>
    <row r="43" spans="1:12" x14ac:dyDescent="0.35">
      <c r="A43" s="3"/>
      <c r="H43"/>
      <c r="L43"/>
    </row>
    <row r="44" spans="1:12" x14ac:dyDescent="0.35">
      <c r="A44" s="3"/>
      <c r="H44"/>
      <c r="L44"/>
    </row>
    <row r="45" spans="1:12" x14ac:dyDescent="0.35">
      <c r="A45" s="3"/>
      <c r="H45"/>
      <c r="L45"/>
    </row>
    <row r="46" spans="1:12" x14ac:dyDescent="0.35">
      <c r="A46" s="3"/>
      <c r="H46"/>
      <c r="L46"/>
    </row>
    <row r="47" spans="1:12" x14ac:dyDescent="0.35">
      <c r="A47" s="3"/>
      <c r="H47"/>
      <c r="L47"/>
    </row>
    <row r="48" spans="1:12" x14ac:dyDescent="0.35">
      <c r="A48" s="3"/>
      <c r="H48"/>
      <c r="L48"/>
    </row>
    <row r="49" spans="1:12" x14ac:dyDescent="0.35">
      <c r="A49" s="3"/>
      <c r="H49"/>
      <c r="L49"/>
    </row>
    <row r="50" spans="1:12" x14ac:dyDescent="0.35">
      <c r="A50" s="3"/>
      <c r="H50"/>
      <c r="L50"/>
    </row>
    <row r="51" spans="1:12" x14ac:dyDescent="0.35">
      <c r="A51" s="3"/>
      <c r="H51"/>
      <c r="L51"/>
    </row>
    <row r="52" spans="1:12" x14ac:dyDescent="0.35">
      <c r="A52" s="3"/>
      <c r="H52"/>
      <c r="L52"/>
    </row>
    <row r="53" spans="1:12" x14ac:dyDescent="0.35">
      <c r="A53" s="3"/>
      <c r="H53"/>
      <c r="L53"/>
    </row>
    <row r="54" spans="1:12" x14ac:dyDescent="0.35">
      <c r="A54" s="3"/>
      <c r="H54"/>
      <c r="L54"/>
    </row>
    <row r="55" spans="1:12" x14ac:dyDescent="0.35">
      <c r="A55" s="3"/>
      <c r="H55"/>
      <c r="L55"/>
    </row>
    <row r="56" spans="1:12" x14ac:dyDescent="0.35">
      <c r="A56" s="3"/>
      <c r="H56"/>
      <c r="L56"/>
    </row>
    <row r="57" spans="1:12" x14ac:dyDescent="0.35">
      <c r="A57" s="3"/>
      <c r="H57"/>
      <c r="L57"/>
    </row>
    <row r="58" spans="1:12" x14ac:dyDescent="0.35">
      <c r="A58" s="3"/>
      <c r="H58"/>
      <c r="L58"/>
    </row>
    <row r="59" spans="1:12" x14ac:dyDescent="0.35">
      <c r="A59" s="3"/>
      <c r="H59"/>
      <c r="L59"/>
    </row>
    <row r="60" spans="1:12" x14ac:dyDescent="0.35">
      <c r="A60" s="3"/>
      <c r="H60"/>
      <c r="L60"/>
    </row>
    <row r="61" spans="1:12" x14ac:dyDescent="0.35">
      <c r="A61" s="3"/>
      <c r="H61"/>
      <c r="L61"/>
    </row>
    <row r="62" spans="1:12" x14ac:dyDescent="0.35">
      <c r="A62" s="3"/>
      <c r="H62"/>
      <c r="L62"/>
    </row>
    <row r="63" spans="1:12" x14ac:dyDescent="0.35">
      <c r="A63" s="3"/>
      <c r="H63"/>
      <c r="L63"/>
    </row>
    <row r="64" spans="1:12" x14ac:dyDescent="0.35">
      <c r="A64" s="3"/>
      <c r="H64"/>
      <c r="L64"/>
    </row>
    <row r="65" spans="1:12" x14ac:dyDescent="0.35">
      <c r="A65" s="3"/>
      <c r="H65"/>
      <c r="L65"/>
    </row>
    <row r="66" spans="1:12" x14ac:dyDescent="0.35">
      <c r="A66" s="3"/>
      <c r="H66"/>
      <c r="L66"/>
    </row>
    <row r="67" spans="1:12" x14ac:dyDescent="0.35">
      <c r="A67" s="3"/>
      <c r="H67"/>
      <c r="L67"/>
    </row>
    <row r="68" spans="1:12" x14ac:dyDescent="0.35">
      <c r="A68" s="3"/>
      <c r="H68"/>
      <c r="L68"/>
    </row>
    <row r="69" spans="1:12" x14ac:dyDescent="0.35">
      <c r="A69" s="3"/>
      <c r="H69"/>
      <c r="L69"/>
    </row>
    <row r="70" spans="1:12" x14ac:dyDescent="0.35">
      <c r="A70" s="3"/>
      <c r="H70"/>
      <c r="L70"/>
    </row>
    <row r="71" spans="1:12" x14ac:dyDescent="0.35">
      <c r="A71" s="3"/>
      <c r="H71"/>
      <c r="L71"/>
    </row>
    <row r="72" spans="1:12" x14ac:dyDescent="0.35">
      <c r="A72" s="3"/>
      <c r="H72"/>
      <c r="L72"/>
    </row>
    <row r="73" spans="1:12" x14ac:dyDescent="0.35">
      <c r="A73" s="3"/>
      <c r="H73"/>
      <c r="L73"/>
    </row>
    <row r="74" spans="1:12" x14ac:dyDescent="0.35">
      <c r="A74" s="3"/>
      <c r="H74"/>
      <c r="L74"/>
    </row>
    <row r="75" spans="1:12" x14ac:dyDescent="0.35">
      <c r="A75" s="3"/>
      <c r="H75"/>
      <c r="L75"/>
    </row>
    <row r="76" spans="1:12" x14ac:dyDescent="0.35">
      <c r="A76" s="3"/>
      <c r="H76"/>
      <c r="L76"/>
    </row>
    <row r="77" spans="1:12" x14ac:dyDescent="0.35">
      <c r="A77" s="3"/>
      <c r="H77"/>
      <c r="L77"/>
    </row>
    <row r="78" spans="1:12" x14ac:dyDescent="0.35">
      <c r="A78" s="3"/>
      <c r="H78"/>
      <c r="L78"/>
    </row>
    <row r="79" spans="1:12" x14ac:dyDescent="0.35">
      <c r="A79" s="3"/>
      <c r="H79"/>
      <c r="L79"/>
    </row>
    <row r="80" spans="1:12" x14ac:dyDescent="0.35">
      <c r="A80" s="3"/>
      <c r="H80"/>
      <c r="L80"/>
    </row>
    <row r="81" spans="1:12" x14ac:dyDescent="0.35">
      <c r="A81" s="3"/>
      <c r="H81"/>
      <c r="L81"/>
    </row>
    <row r="82" spans="1:12" x14ac:dyDescent="0.35">
      <c r="A82" s="3"/>
      <c r="H82"/>
      <c r="L82"/>
    </row>
    <row r="83" spans="1:12" x14ac:dyDescent="0.35">
      <c r="A83" s="3"/>
      <c r="H83"/>
      <c r="L83"/>
    </row>
    <row r="84" spans="1:12" x14ac:dyDescent="0.35">
      <c r="A84" s="3"/>
      <c r="H84"/>
      <c r="L84"/>
    </row>
    <row r="85" spans="1:12" x14ac:dyDescent="0.35">
      <c r="A85" s="3"/>
      <c r="H85"/>
      <c r="L85"/>
    </row>
    <row r="86" spans="1:12" x14ac:dyDescent="0.35">
      <c r="A86" s="3"/>
      <c r="H86"/>
      <c r="L86"/>
    </row>
    <row r="87" spans="1:12" x14ac:dyDescent="0.35">
      <c r="A87" s="3"/>
      <c r="H87"/>
      <c r="L87"/>
    </row>
    <row r="88" spans="1:12" x14ac:dyDescent="0.35">
      <c r="A88" s="3"/>
      <c r="H88"/>
      <c r="L88"/>
    </row>
    <row r="89" spans="1:12" x14ac:dyDescent="0.35">
      <c r="A89" s="3"/>
      <c r="H89"/>
      <c r="L89"/>
    </row>
    <row r="90" spans="1:12" x14ac:dyDescent="0.35">
      <c r="A90" s="3"/>
      <c r="H90"/>
      <c r="L90"/>
    </row>
    <row r="91" spans="1:12" x14ac:dyDescent="0.35">
      <c r="A91" s="3"/>
      <c r="H91"/>
      <c r="L91"/>
    </row>
    <row r="92" spans="1:12" x14ac:dyDescent="0.35">
      <c r="A92" s="3"/>
      <c r="H92"/>
      <c r="L92"/>
    </row>
    <row r="93" spans="1:12" x14ac:dyDescent="0.35">
      <c r="A93" s="3"/>
      <c r="H93"/>
      <c r="L93"/>
    </row>
    <row r="94" spans="1:12" x14ac:dyDescent="0.35">
      <c r="A94" s="3"/>
      <c r="H94"/>
      <c r="L94"/>
    </row>
    <row r="95" spans="1:12" x14ac:dyDescent="0.35">
      <c r="A95" s="3"/>
      <c r="H95"/>
      <c r="L95"/>
    </row>
    <row r="96" spans="1:12" x14ac:dyDescent="0.35">
      <c r="A96" s="3"/>
      <c r="H96"/>
      <c r="L96"/>
    </row>
    <row r="97" spans="1:12" x14ac:dyDescent="0.35">
      <c r="A97" s="3"/>
      <c r="H97"/>
      <c r="L97"/>
    </row>
    <row r="98" spans="1:12" x14ac:dyDescent="0.35">
      <c r="A98" s="3"/>
      <c r="H98"/>
      <c r="L98"/>
    </row>
    <row r="99" spans="1:12" x14ac:dyDescent="0.35">
      <c r="A99" s="3"/>
      <c r="H99"/>
      <c r="L99"/>
    </row>
    <row r="100" spans="1:12" x14ac:dyDescent="0.35">
      <c r="A100" s="3"/>
      <c r="H100"/>
      <c r="L100"/>
    </row>
    <row r="101" spans="1:12" x14ac:dyDescent="0.35">
      <c r="A101" s="3"/>
      <c r="H101"/>
      <c r="L101"/>
    </row>
    <row r="102" spans="1:12" x14ac:dyDescent="0.35">
      <c r="A102" s="3"/>
      <c r="H102"/>
      <c r="L102"/>
    </row>
    <row r="103" spans="1:12" x14ac:dyDescent="0.35">
      <c r="A103" s="3"/>
      <c r="H103"/>
      <c r="L103"/>
    </row>
    <row r="104" spans="1:12" x14ac:dyDescent="0.35">
      <c r="A104" s="3"/>
      <c r="H104"/>
      <c r="L104"/>
    </row>
    <row r="105" spans="1:12" x14ac:dyDescent="0.35">
      <c r="A105" s="3"/>
      <c r="H105"/>
      <c r="L105"/>
    </row>
    <row r="106" spans="1:12" x14ac:dyDescent="0.35">
      <c r="A106" s="3"/>
      <c r="H106"/>
      <c r="L106"/>
    </row>
    <row r="107" spans="1:12" x14ac:dyDescent="0.35">
      <c r="A107" s="3"/>
      <c r="H107"/>
      <c r="L107"/>
    </row>
    <row r="108" spans="1:12" x14ac:dyDescent="0.35">
      <c r="A108" s="3"/>
      <c r="H108"/>
      <c r="L108"/>
    </row>
    <row r="109" spans="1:12" x14ac:dyDescent="0.35">
      <c r="A109" s="3"/>
      <c r="H109"/>
      <c r="L109"/>
    </row>
    <row r="110" spans="1:12" x14ac:dyDescent="0.35">
      <c r="A110" s="3"/>
      <c r="H110"/>
      <c r="L110"/>
    </row>
    <row r="111" spans="1:12" x14ac:dyDescent="0.35">
      <c r="A111" s="3"/>
      <c r="H111"/>
      <c r="L111"/>
    </row>
    <row r="112" spans="1:12" x14ac:dyDescent="0.35">
      <c r="A112" s="3"/>
      <c r="H112"/>
      <c r="L112"/>
    </row>
    <row r="113" spans="1:12" x14ac:dyDescent="0.35">
      <c r="A113" s="3"/>
      <c r="H113"/>
      <c r="L113"/>
    </row>
    <row r="114" spans="1:12" x14ac:dyDescent="0.35">
      <c r="A114" s="3"/>
      <c r="H114"/>
      <c r="L114"/>
    </row>
    <row r="115" spans="1:12" x14ac:dyDescent="0.35">
      <c r="A115" s="3"/>
      <c r="H115"/>
      <c r="L115"/>
    </row>
    <row r="116" spans="1:12" x14ac:dyDescent="0.35">
      <c r="A116" s="3"/>
      <c r="H116"/>
      <c r="L116"/>
    </row>
    <row r="117" spans="1:12" x14ac:dyDescent="0.35">
      <c r="A117" s="3"/>
      <c r="H117"/>
      <c r="L117"/>
    </row>
    <row r="118" spans="1:12" x14ac:dyDescent="0.35">
      <c r="A118" s="3"/>
      <c r="H118"/>
      <c r="L118"/>
    </row>
    <row r="119" spans="1:12" x14ac:dyDescent="0.35">
      <c r="A119" s="3"/>
      <c r="H119"/>
      <c r="L119"/>
    </row>
    <row r="120" spans="1:12" x14ac:dyDescent="0.35">
      <c r="A120" s="3"/>
      <c r="H120"/>
      <c r="L120"/>
    </row>
    <row r="121" spans="1:12" x14ac:dyDescent="0.35">
      <c r="A121" s="3"/>
      <c r="H121"/>
      <c r="L121"/>
    </row>
    <row r="122" spans="1:12" x14ac:dyDescent="0.35">
      <c r="A122" s="3"/>
      <c r="H122"/>
      <c r="L122"/>
    </row>
    <row r="123" spans="1:12" x14ac:dyDescent="0.35">
      <c r="A123" s="3"/>
      <c r="H123"/>
      <c r="L123"/>
    </row>
    <row r="124" spans="1:12" x14ac:dyDescent="0.35">
      <c r="A124" s="3"/>
      <c r="H124"/>
      <c r="L124"/>
    </row>
    <row r="125" spans="1:12" x14ac:dyDescent="0.35">
      <c r="A125" s="3"/>
      <c r="H125"/>
      <c r="L125"/>
    </row>
    <row r="126" spans="1:12" x14ac:dyDescent="0.35">
      <c r="A126" s="3"/>
      <c r="H126"/>
      <c r="L126"/>
    </row>
    <row r="127" spans="1:12" x14ac:dyDescent="0.35">
      <c r="A127" s="3"/>
      <c r="H127"/>
      <c r="L127"/>
    </row>
    <row r="128" spans="1:12" x14ac:dyDescent="0.35">
      <c r="A128" s="3"/>
      <c r="H128"/>
      <c r="L128"/>
    </row>
    <row r="129" spans="1:12" x14ac:dyDescent="0.35">
      <c r="A129" s="3"/>
      <c r="H129"/>
      <c r="L129"/>
    </row>
    <row r="130" spans="1:12" x14ac:dyDescent="0.35">
      <c r="A130" s="3"/>
      <c r="H130"/>
      <c r="L130"/>
    </row>
    <row r="131" spans="1:12" x14ac:dyDescent="0.35">
      <c r="A131" s="3"/>
      <c r="H131"/>
      <c r="L131"/>
    </row>
    <row r="132" spans="1:12" x14ac:dyDescent="0.35">
      <c r="A132" s="3"/>
      <c r="H132"/>
      <c r="L132"/>
    </row>
    <row r="133" spans="1:12" x14ac:dyDescent="0.35">
      <c r="A133" s="3"/>
      <c r="H133"/>
      <c r="L133"/>
    </row>
    <row r="134" spans="1:12" x14ac:dyDescent="0.35">
      <c r="A134" s="3"/>
      <c r="H134"/>
      <c r="L134"/>
    </row>
    <row r="135" spans="1:12" x14ac:dyDescent="0.35">
      <c r="A135" s="3"/>
      <c r="H135"/>
      <c r="L135"/>
    </row>
    <row r="136" spans="1:12" x14ac:dyDescent="0.35">
      <c r="A136" s="3"/>
      <c r="H136"/>
      <c r="L136"/>
    </row>
    <row r="137" spans="1:12" x14ac:dyDescent="0.35">
      <c r="A137" s="3"/>
      <c r="H137"/>
      <c r="L137"/>
    </row>
    <row r="138" spans="1:12" x14ac:dyDescent="0.35">
      <c r="A138" s="3"/>
      <c r="H138"/>
      <c r="L138"/>
    </row>
    <row r="139" spans="1:12" x14ac:dyDescent="0.35">
      <c r="A139" s="3"/>
      <c r="H139"/>
      <c r="L139"/>
    </row>
    <row r="140" spans="1:12" x14ac:dyDescent="0.35">
      <c r="A140" s="3"/>
      <c r="H140"/>
      <c r="L140"/>
    </row>
    <row r="141" spans="1:12" x14ac:dyDescent="0.35">
      <c r="A141" s="3"/>
      <c r="H141"/>
      <c r="L141"/>
    </row>
    <row r="142" spans="1:12" x14ac:dyDescent="0.35">
      <c r="A142" s="3"/>
      <c r="H142"/>
      <c r="L142"/>
    </row>
    <row r="143" spans="1:12" x14ac:dyDescent="0.35">
      <c r="A143" s="3"/>
      <c r="H143"/>
      <c r="L143"/>
    </row>
    <row r="144" spans="1:12" x14ac:dyDescent="0.35">
      <c r="A144" s="3"/>
      <c r="H144"/>
      <c r="L144"/>
    </row>
    <row r="145" spans="1:12" x14ac:dyDescent="0.35">
      <c r="A145" s="3"/>
      <c r="H145"/>
      <c r="L145"/>
    </row>
    <row r="146" spans="1:12" x14ac:dyDescent="0.35">
      <c r="A146" s="3"/>
      <c r="H146"/>
      <c r="L146"/>
    </row>
    <row r="147" spans="1:12" x14ac:dyDescent="0.35">
      <c r="A147" s="3"/>
      <c r="H147"/>
      <c r="L147"/>
    </row>
    <row r="148" spans="1:12" x14ac:dyDescent="0.35">
      <c r="A148" s="3"/>
      <c r="H148"/>
      <c r="L148"/>
    </row>
    <row r="149" spans="1:12" x14ac:dyDescent="0.35">
      <c r="A149" s="3"/>
      <c r="H149"/>
      <c r="L149"/>
    </row>
    <row r="150" spans="1:12" x14ac:dyDescent="0.35">
      <c r="A150" s="3"/>
      <c r="H150"/>
      <c r="L150"/>
    </row>
    <row r="151" spans="1:12" x14ac:dyDescent="0.35">
      <c r="A151" s="3"/>
      <c r="H151"/>
      <c r="L151"/>
    </row>
    <row r="152" spans="1:12" x14ac:dyDescent="0.35">
      <c r="A152" s="3"/>
      <c r="H152"/>
      <c r="L152"/>
    </row>
    <row r="153" spans="1:12" x14ac:dyDescent="0.35">
      <c r="A153" s="3"/>
      <c r="H153"/>
      <c r="L153"/>
    </row>
    <row r="154" spans="1:12" x14ac:dyDescent="0.35">
      <c r="A154" s="3"/>
      <c r="H154"/>
      <c r="L154"/>
    </row>
    <row r="155" spans="1:12" x14ac:dyDescent="0.35">
      <c r="A155" s="3"/>
      <c r="H155"/>
      <c r="L155"/>
    </row>
    <row r="156" spans="1:12" x14ac:dyDescent="0.35">
      <c r="A156" s="3"/>
      <c r="H156"/>
      <c r="L156"/>
    </row>
    <row r="157" spans="1:12" x14ac:dyDescent="0.35">
      <c r="A157" s="3"/>
      <c r="H157"/>
      <c r="L157"/>
    </row>
    <row r="158" spans="1:12" x14ac:dyDescent="0.35">
      <c r="A158" s="3"/>
      <c r="H158"/>
      <c r="L158"/>
    </row>
    <row r="159" spans="1:12" x14ac:dyDescent="0.35">
      <c r="A159" s="3"/>
      <c r="H159"/>
      <c r="L159"/>
    </row>
    <row r="160" spans="1:12" x14ac:dyDescent="0.35">
      <c r="A160" s="3"/>
      <c r="H160"/>
      <c r="L160"/>
    </row>
    <row r="161" spans="1:12" x14ac:dyDescent="0.35">
      <c r="A161" s="3"/>
      <c r="H161"/>
      <c r="L161"/>
    </row>
    <row r="162" spans="1:12" x14ac:dyDescent="0.35">
      <c r="A162" s="3"/>
      <c r="H162"/>
      <c r="L162"/>
    </row>
    <row r="163" spans="1:12" x14ac:dyDescent="0.35">
      <c r="A163" s="3"/>
      <c r="H163"/>
      <c r="L163"/>
    </row>
    <row r="164" spans="1:12" x14ac:dyDescent="0.35">
      <c r="A164" s="3"/>
      <c r="H164"/>
      <c r="L164"/>
    </row>
    <row r="165" spans="1:12" x14ac:dyDescent="0.35">
      <c r="A165" s="3"/>
      <c r="H165"/>
      <c r="L165"/>
    </row>
    <row r="166" spans="1:12" x14ac:dyDescent="0.35">
      <c r="A166" s="3"/>
      <c r="H166"/>
      <c r="L166"/>
    </row>
    <row r="167" spans="1:12" x14ac:dyDescent="0.35">
      <c r="A167" s="3"/>
      <c r="H167"/>
      <c r="L167"/>
    </row>
    <row r="168" spans="1:12" x14ac:dyDescent="0.35">
      <c r="A168" s="3"/>
      <c r="H168"/>
      <c r="L168"/>
    </row>
    <row r="169" spans="1:12" x14ac:dyDescent="0.35">
      <c r="A169" s="3"/>
      <c r="H169"/>
      <c r="L169"/>
    </row>
    <row r="170" spans="1:12" x14ac:dyDescent="0.35">
      <c r="A170" s="3"/>
      <c r="H170"/>
      <c r="L170"/>
    </row>
    <row r="171" spans="1:12" x14ac:dyDescent="0.35">
      <c r="A171" s="3"/>
      <c r="H171"/>
      <c r="L171"/>
    </row>
    <row r="172" spans="1:12" x14ac:dyDescent="0.35">
      <c r="A172" s="3"/>
      <c r="H172"/>
      <c r="L172"/>
    </row>
    <row r="173" spans="1:12" x14ac:dyDescent="0.35">
      <c r="A173" s="3"/>
      <c r="H173"/>
      <c r="L173"/>
    </row>
    <row r="174" spans="1:12" x14ac:dyDescent="0.35">
      <c r="A174" s="3"/>
      <c r="H174"/>
      <c r="L174"/>
    </row>
    <row r="175" spans="1:12" x14ac:dyDescent="0.35">
      <c r="A175" s="3"/>
      <c r="H175"/>
      <c r="L175"/>
    </row>
    <row r="176" spans="1:12" x14ac:dyDescent="0.35">
      <c r="A176" s="3"/>
      <c r="H176"/>
      <c r="L176"/>
    </row>
    <row r="177" spans="1:12" x14ac:dyDescent="0.35">
      <c r="A177" s="3"/>
      <c r="H177"/>
      <c r="L177"/>
    </row>
    <row r="178" spans="1:12" x14ac:dyDescent="0.35">
      <c r="A178" s="3"/>
      <c r="H178"/>
      <c r="L178"/>
    </row>
    <row r="179" spans="1:12" x14ac:dyDescent="0.35">
      <c r="A179" s="3"/>
      <c r="H179"/>
      <c r="L179"/>
    </row>
    <row r="180" spans="1:12" x14ac:dyDescent="0.35">
      <c r="A180" s="3"/>
      <c r="H180"/>
      <c r="L180"/>
    </row>
    <row r="181" spans="1:12" x14ac:dyDescent="0.35">
      <c r="A181" s="3"/>
      <c r="H181"/>
      <c r="L181"/>
    </row>
    <row r="182" spans="1:12" x14ac:dyDescent="0.35">
      <c r="A182" s="3"/>
      <c r="H182"/>
      <c r="L182"/>
    </row>
    <row r="183" spans="1:12" x14ac:dyDescent="0.35">
      <c r="A183" s="3"/>
      <c r="H183"/>
      <c r="L183"/>
    </row>
    <row r="184" spans="1:12" x14ac:dyDescent="0.35">
      <c r="A184" s="3"/>
      <c r="H184"/>
      <c r="L184"/>
    </row>
    <row r="185" spans="1:12" x14ac:dyDescent="0.35">
      <c r="A185" s="3"/>
      <c r="H185"/>
      <c r="L185"/>
    </row>
    <row r="186" spans="1:12" x14ac:dyDescent="0.35">
      <c r="A186" s="3"/>
      <c r="H186"/>
      <c r="L186"/>
    </row>
    <row r="187" spans="1:12" x14ac:dyDescent="0.35">
      <c r="A187" s="3"/>
      <c r="H187"/>
      <c r="L187"/>
    </row>
    <row r="188" spans="1:12" x14ac:dyDescent="0.35">
      <c r="A188" s="3"/>
      <c r="H188"/>
      <c r="L188"/>
    </row>
    <row r="189" spans="1:12" x14ac:dyDescent="0.35">
      <c r="A189" s="3"/>
      <c r="H189"/>
      <c r="L189"/>
    </row>
    <row r="190" spans="1:12" x14ac:dyDescent="0.35">
      <c r="A190" s="3"/>
      <c r="H190"/>
      <c r="L190"/>
    </row>
    <row r="191" spans="1:12" x14ac:dyDescent="0.35">
      <c r="A191" s="3"/>
      <c r="H191"/>
      <c r="L191"/>
    </row>
    <row r="192" spans="1:12" x14ac:dyDescent="0.35">
      <c r="A192" s="3"/>
      <c r="H192"/>
      <c r="L192"/>
    </row>
    <row r="193" spans="1:12" x14ac:dyDescent="0.35">
      <c r="A193" s="3"/>
      <c r="H193"/>
      <c r="L193"/>
    </row>
    <row r="194" spans="1:12" x14ac:dyDescent="0.35">
      <c r="A194" s="3"/>
      <c r="H194"/>
      <c r="L194"/>
    </row>
    <row r="195" spans="1:12" x14ac:dyDescent="0.35">
      <c r="A195" s="3"/>
      <c r="H195"/>
      <c r="L195"/>
    </row>
    <row r="196" spans="1:12" x14ac:dyDescent="0.35">
      <c r="A196" s="3"/>
      <c r="H196"/>
      <c r="L196"/>
    </row>
    <row r="197" spans="1:12" x14ac:dyDescent="0.35">
      <c r="A197" s="3"/>
      <c r="H197"/>
      <c r="L197"/>
    </row>
    <row r="198" spans="1:12" x14ac:dyDescent="0.35">
      <c r="A198" s="3"/>
      <c r="H198"/>
      <c r="L198"/>
    </row>
    <row r="199" spans="1:12" x14ac:dyDescent="0.35">
      <c r="A199" s="3"/>
      <c r="H199"/>
      <c r="L199"/>
    </row>
    <row r="200" spans="1:12" x14ac:dyDescent="0.35">
      <c r="A200" s="3"/>
      <c r="H200"/>
      <c r="L200"/>
    </row>
    <row r="201" spans="1:12" x14ac:dyDescent="0.35">
      <c r="A201" s="3"/>
      <c r="H201"/>
      <c r="L201"/>
    </row>
    <row r="202" spans="1:12" x14ac:dyDescent="0.35">
      <c r="A202" s="3"/>
      <c r="H202"/>
      <c r="L202"/>
    </row>
    <row r="203" spans="1:12" x14ac:dyDescent="0.35">
      <c r="A203" s="3"/>
      <c r="H203"/>
      <c r="L203"/>
    </row>
    <row r="204" spans="1:12" x14ac:dyDescent="0.35">
      <c r="A204" s="3"/>
      <c r="H204"/>
      <c r="L204"/>
    </row>
    <row r="205" spans="1:12" x14ac:dyDescent="0.35">
      <c r="A205" s="3"/>
      <c r="H205"/>
      <c r="L205"/>
    </row>
    <row r="206" spans="1:12" x14ac:dyDescent="0.35">
      <c r="A206" s="3"/>
      <c r="H206"/>
      <c r="L206"/>
    </row>
    <row r="207" spans="1:12" x14ac:dyDescent="0.35">
      <c r="A207" s="3"/>
      <c r="H207"/>
      <c r="L207"/>
    </row>
    <row r="208" spans="1:12" x14ac:dyDescent="0.35">
      <c r="A208" s="3"/>
      <c r="H208"/>
      <c r="L208"/>
    </row>
    <row r="209" spans="1:12" x14ac:dyDescent="0.35">
      <c r="A209" s="3"/>
      <c r="H209"/>
      <c r="L209"/>
    </row>
    <row r="210" spans="1:12" x14ac:dyDescent="0.35">
      <c r="A210" s="3"/>
      <c r="H210"/>
      <c r="L210"/>
    </row>
    <row r="211" spans="1:12" x14ac:dyDescent="0.35">
      <c r="A211" s="3"/>
      <c r="H211"/>
      <c r="L211"/>
    </row>
    <row r="212" spans="1:12" x14ac:dyDescent="0.35">
      <c r="A212" s="3"/>
      <c r="H212"/>
      <c r="L212"/>
    </row>
    <row r="213" spans="1:12" x14ac:dyDescent="0.35">
      <c r="A213" s="3"/>
      <c r="H213"/>
      <c r="L213"/>
    </row>
    <row r="214" spans="1:12" x14ac:dyDescent="0.35">
      <c r="A214" s="3"/>
      <c r="H214"/>
      <c r="L214"/>
    </row>
    <row r="215" spans="1:12" x14ac:dyDescent="0.35">
      <c r="A215" s="3"/>
      <c r="H215"/>
      <c r="L215"/>
    </row>
    <row r="216" spans="1:12" x14ac:dyDescent="0.35">
      <c r="A216" s="3"/>
      <c r="H216"/>
    </row>
    <row r="217" spans="1:12" x14ac:dyDescent="0.35">
      <c r="A217" s="3"/>
      <c r="H217"/>
    </row>
    <row r="218" spans="1:12" x14ac:dyDescent="0.35">
      <c r="A218" s="3"/>
      <c r="H218"/>
    </row>
    <row r="219" spans="1:12" x14ac:dyDescent="0.35">
      <c r="A219" s="3"/>
      <c r="H219"/>
    </row>
    <row r="220" spans="1:12" x14ac:dyDescent="0.35">
      <c r="A220" s="3"/>
      <c r="H220"/>
    </row>
    <row r="221" spans="1:12" x14ac:dyDescent="0.35">
      <c r="A221" s="3"/>
      <c r="H221"/>
    </row>
    <row r="222" spans="1:12" x14ac:dyDescent="0.35">
      <c r="A222" s="3"/>
      <c r="H222"/>
    </row>
    <row r="223" spans="1:12" x14ac:dyDescent="0.35">
      <c r="A223" s="3"/>
      <c r="H223"/>
    </row>
    <row r="224" spans="1:12" x14ac:dyDescent="0.35">
      <c r="A224" s="3"/>
      <c r="H224"/>
    </row>
    <row r="225" spans="1:8" x14ac:dyDescent="0.35">
      <c r="A225" s="3"/>
      <c r="H225"/>
    </row>
    <row r="226" spans="1:8" x14ac:dyDescent="0.35">
      <c r="A226" s="3"/>
      <c r="H226"/>
    </row>
    <row r="227" spans="1:8" x14ac:dyDescent="0.35">
      <c r="A227" s="3"/>
      <c r="H227"/>
    </row>
    <row r="228" spans="1:8" x14ac:dyDescent="0.35">
      <c r="A228" s="3"/>
      <c r="H228"/>
    </row>
    <row r="229" spans="1:8" x14ac:dyDescent="0.35">
      <c r="A229" s="3"/>
      <c r="H229"/>
    </row>
    <row r="230" spans="1:8" x14ac:dyDescent="0.35">
      <c r="A230" s="3"/>
      <c r="H230"/>
    </row>
    <row r="231" spans="1:8" x14ac:dyDescent="0.35">
      <c r="A231" s="3"/>
      <c r="H231"/>
    </row>
    <row r="232" spans="1:8" x14ac:dyDescent="0.35">
      <c r="A232" s="3"/>
      <c r="H232"/>
    </row>
    <row r="233" spans="1:8" x14ac:dyDescent="0.35">
      <c r="A233" s="3"/>
      <c r="H233"/>
    </row>
    <row r="234" spans="1:8" x14ac:dyDescent="0.35">
      <c r="A234" s="3"/>
      <c r="H234"/>
    </row>
    <row r="235" spans="1:8" x14ac:dyDescent="0.35">
      <c r="A235" s="3"/>
      <c r="H235"/>
    </row>
    <row r="236" spans="1:8" x14ac:dyDescent="0.35">
      <c r="A236" s="3"/>
      <c r="H236"/>
    </row>
    <row r="237" spans="1:8" x14ac:dyDescent="0.35">
      <c r="A237" s="3"/>
      <c r="H237"/>
    </row>
    <row r="238" spans="1:8" x14ac:dyDescent="0.35">
      <c r="A238" s="3"/>
      <c r="H238"/>
    </row>
    <row r="239" spans="1:8" x14ac:dyDescent="0.35">
      <c r="A239" s="3"/>
      <c r="H239"/>
    </row>
    <row r="240" spans="1:8" x14ac:dyDescent="0.35">
      <c r="A240" s="3"/>
      <c r="H240"/>
    </row>
    <row r="241" spans="1:8" x14ac:dyDescent="0.35">
      <c r="A241" s="3"/>
      <c r="H241"/>
    </row>
    <row r="242" spans="1:8" x14ac:dyDescent="0.35">
      <c r="A242" s="3"/>
      <c r="H242"/>
    </row>
    <row r="243" spans="1:8" x14ac:dyDescent="0.35">
      <c r="A243" s="3"/>
      <c r="H243"/>
    </row>
    <row r="244" spans="1:8" x14ac:dyDescent="0.35">
      <c r="A244" s="3"/>
      <c r="H244"/>
    </row>
    <row r="245" spans="1:8" x14ac:dyDescent="0.35">
      <c r="A245" s="3"/>
      <c r="H245"/>
    </row>
    <row r="246" spans="1:8" x14ac:dyDescent="0.35">
      <c r="A246" s="3"/>
      <c r="H246"/>
    </row>
    <row r="247" spans="1:8" x14ac:dyDescent="0.35">
      <c r="A247" s="3"/>
      <c r="H247"/>
    </row>
    <row r="248" spans="1:8" x14ac:dyDescent="0.35">
      <c r="A248" s="3"/>
      <c r="H248"/>
    </row>
    <row r="249" spans="1:8" x14ac:dyDescent="0.35">
      <c r="A249" s="3"/>
      <c r="H249"/>
    </row>
    <row r="250" spans="1:8" x14ac:dyDescent="0.35">
      <c r="A250" s="3"/>
      <c r="H250"/>
    </row>
    <row r="251" spans="1:8" x14ac:dyDescent="0.35">
      <c r="A251" s="3"/>
      <c r="H251"/>
    </row>
    <row r="252" spans="1:8" x14ac:dyDescent="0.35">
      <c r="A252" s="3"/>
      <c r="H252"/>
    </row>
    <row r="253" spans="1:8" x14ac:dyDescent="0.35">
      <c r="A253" s="3"/>
      <c r="H253"/>
    </row>
    <row r="254" spans="1:8" x14ac:dyDescent="0.35">
      <c r="A254" s="3"/>
      <c r="H254"/>
    </row>
    <row r="255" spans="1:8" x14ac:dyDescent="0.35">
      <c r="A255" s="3"/>
      <c r="H255"/>
    </row>
    <row r="256" spans="1:8" x14ac:dyDescent="0.35">
      <c r="A256" s="3"/>
      <c r="H256"/>
    </row>
    <row r="257" spans="1:8" x14ac:dyDescent="0.35">
      <c r="A257" s="3"/>
      <c r="H257"/>
    </row>
    <row r="258" spans="1:8" x14ac:dyDescent="0.35">
      <c r="A258" s="3"/>
      <c r="H258"/>
    </row>
    <row r="259" spans="1:8" x14ac:dyDescent="0.35">
      <c r="A259" s="3"/>
      <c r="H259"/>
    </row>
    <row r="260" spans="1:8" x14ac:dyDescent="0.35">
      <c r="A260" s="3"/>
      <c r="H260"/>
    </row>
    <row r="261" spans="1:8" x14ac:dyDescent="0.35">
      <c r="A261" s="3"/>
      <c r="H261"/>
    </row>
    <row r="262" spans="1:8" x14ac:dyDescent="0.35">
      <c r="A262" s="3"/>
      <c r="H262"/>
    </row>
    <row r="263" spans="1:8" x14ac:dyDescent="0.35">
      <c r="A263" s="3"/>
      <c r="H263"/>
    </row>
    <row r="264" spans="1:8" x14ac:dyDescent="0.35">
      <c r="A264" s="3"/>
      <c r="H264"/>
    </row>
    <row r="265" spans="1:8" x14ac:dyDescent="0.35">
      <c r="A265" s="3"/>
      <c r="H265"/>
    </row>
    <row r="266" spans="1:8" x14ac:dyDescent="0.35">
      <c r="A266" s="3"/>
      <c r="H266"/>
    </row>
    <row r="267" spans="1:8" x14ac:dyDescent="0.35">
      <c r="A267" s="3"/>
      <c r="H267"/>
    </row>
    <row r="268" spans="1:8" x14ac:dyDescent="0.35">
      <c r="A268" s="3"/>
      <c r="H268"/>
    </row>
    <row r="269" spans="1:8" x14ac:dyDescent="0.35">
      <c r="A269" s="3"/>
      <c r="H269"/>
    </row>
    <row r="270" spans="1:8" x14ac:dyDescent="0.35">
      <c r="A270" s="3"/>
      <c r="H270"/>
    </row>
    <row r="271" spans="1:8" x14ac:dyDescent="0.35">
      <c r="A271" s="3"/>
      <c r="H271"/>
    </row>
    <row r="272" spans="1:8" x14ac:dyDescent="0.35">
      <c r="A272" s="3"/>
      <c r="H272"/>
    </row>
    <row r="273" spans="1:8" x14ac:dyDescent="0.35">
      <c r="A273" s="3"/>
      <c r="H273"/>
    </row>
    <row r="274" spans="1:8" x14ac:dyDescent="0.35">
      <c r="A274" s="3"/>
      <c r="H274"/>
    </row>
    <row r="275" spans="1:8" x14ac:dyDescent="0.35">
      <c r="A275" s="3"/>
      <c r="H275"/>
    </row>
    <row r="276" spans="1:8" x14ac:dyDescent="0.35">
      <c r="A276" s="3"/>
      <c r="H276"/>
    </row>
    <row r="277" spans="1:8" x14ac:dyDescent="0.35">
      <c r="A277" s="3"/>
      <c r="H277"/>
    </row>
    <row r="278" spans="1:8" x14ac:dyDescent="0.35">
      <c r="A278" s="3"/>
      <c r="H278"/>
    </row>
    <row r="279" spans="1:8" x14ac:dyDescent="0.35">
      <c r="A279" s="3"/>
      <c r="H279"/>
    </row>
    <row r="280" spans="1:8" x14ac:dyDescent="0.35">
      <c r="A280" s="3"/>
      <c r="H280"/>
    </row>
    <row r="281" spans="1:8" x14ac:dyDescent="0.35">
      <c r="A281" s="3"/>
      <c r="H281"/>
    </row>
    <row r="282" spans="1:8" x14ac:dyDescent="0.35">
      <c r="A282" s="3"/>
      <c r="H282"/>
    </row>
    <row r="283" spans="1:8" x14ac:dyDescent="0.35">
      <c r="A283" s="3"/>
      <c r="H283"/>
    </row>
    <row r="284" spans="1:8" x14ac:dyDescent="0.35">
      <c r="A284" s="3"/>
      <c r="H284"/>
    </row>
    <row r="285" spans="1:8" x14ac:dyDescent="0.35">
      <c r="A285" s="3"/>
      <c r="H285"/>
    </row>
    <row r="286" spans="1:8" x14ac:dyDescent="0.35">
      <c r="A286" s="3"/>
      <c r="H286"/>
    </row>
    <row r="287" spans="1:8" x14ac:dyDescent="0.35">
      <c r="A287" s="3"/>
      <c r="H287"/>
    </row>
    <row r="288" spans="1:8" x14ac:dyDescent="0.35">
      <c r="A288" s="3"/>
      <c r="H288"/>
    </row>
    <row r="289" spans="1:8" x14ac:dyDescent="0.35">
      <c r="A289" s="3"/>
      <c r="H289"/>
    </row>
    <row r="290" spans="1:8" x14ac:dyDescent="0.35">
      <c r="A290" s="3"/>
      <c r="H290"/>
    </row>
    <row r="291" spans="1:8" x14ac:dyDescent="0.35">
      <c r="A291" s="3"/>
      <c r="H291"/>
    </row>
    <row r="292" spans="1:8" x14ac:dyDescent="0.35">
      <c r="A292" s="3"/>
      <c r="H292"/>
    </row>
    <row r="293" spans="1:8" x14ac:dyDescent="0.35">
      <c r="A293" s="3"/>
      <c r="H293"/>
    </row>
    <row r="294" spans="1:8" x14ac:dyDescent="0.35">
      <c r="A294" s="3"/>
      <c r="H294"/>
    </row>
    <row r="295" spans="1:8" x14ac:dyDescent="0.35">
      <c r="A295" s="3"/>
      <c r="H295"/>
    </row>
    <row r="296" spans="1:8" x14ac:dyDescent="0.35">
      <c r="A296" s="3"/>
      <c r="H296"/>
    </row>
    <row r="297" spans="1:8" x14ac:dyDescent="0.35">
      <c r="A297" s="3"/>
      <c r="H297"/>
    </row>
    <row r="298" spans="1:8" x14ac:dyDescent="0.35">
      <c r="A298" s="3"/>
      <c r="H298"/>
    </row>
    <row r="299" spans="1:8" x14ac:dyDescent="0.35">
      <c r="A299" s="3"/>
      <c r="H299"/>
    </row>
    <row r="300" spans="1:8" x14ac:dyDescent="0.35">
      <c r="A300" s="3"/>
      <c r="H300"/>
    </row>
    <row r="301" spans="1:8" x14ac:dyDescent="0.35">
      <c r="A301" s="3"/>
      <c r="H301"/>
    </row>
    <row r="302" spans="1:8" x14ac:dyDescent="0.35">
      <c r="A302" s="3"/>
      <c r="H302"/>
    </row>
    <row r="303" spans="1:8" x14ac:dyDescent="0.35">
      <c r="A303" s="3"/>
      <c r="H303"/>
    </row>
    <row r="304" spans="1:8" x14ac:dyDescent="0.35">
      <c r="A304" s="3"/>
      <c r="H304"/>
    </row>
    <row r="305" spans="1:8" x14ac:dyDescent="0.35">
      <c r="A305" s="3"/>
      <c r="H305"/>
    </row>
    <row r="306" spans="1:8" x14ac:dyDescent="0.35">
      <c r="A306" s="3"/>
      <c r="H306"/>
    </row>
    <row r="307" spans="1:8" x14ac:dyDescent="0.35">
      <c r="A307" s="3"/>
      <c r="H307"/>
    </row>
    <row r="308" spans="1:8" x14ac:dyDescent="0.35">
      <c r="A308" s="3"/>
      <c r="H308"/>
    </row>
    <row r="309" spans="1:8" x14ac:dyDescent="0.35">
      <c r="A309" s="3"/>
      <c r="H309"/>
    </row>
    <row r="310" spans="1:8" x14ac:dyDescent="0.35">
      <c r="A310" s="3"/>
      <c r="H310"/>
    </row>
    <row r="311" spans="1:8" x14ac:dyDescent="0.35">
      <c r="A311" s="3"/>
      <c r="H311"/>
    </row>
    <row r="312" spans="1:8" x14ac:dyDescent="0.35">
      <c r="A312" s="3"/>
      <c r="H312"/>
    </row>
    <row r="313" spans="1:8" x14ac:dyDescent="0.35">
      <c r="A313" s="3"/>
      <c r="H313"/>
    </row>
    <row r="314" spans="1:8" x14ac:dyDescent="0.35">
      <c r="A314" s="3"/>
      <c r="H314"/>
    </row>
    <row r="315" spans="1:8" x14ac:dyDescent="0.35">
      <c r="A315" s="3"/>
      <c r="H315"/>
    </row>
    <row r="316" spans="1:8" x14ac:dyDescent="0.35">
      <c r="A316" s="3"/>
      <c r="H316"/>
    </row>
    <row r="317" spans="1:8" x14ac:dyDescent="0.35">
      <c r="A317" s="3"/>
      <c r="H317"/>
    </row>
    <row r="318" spans="1:8" x14ac:dyDescent="0.35">
      <c r="A318" s="3"/>
      <c r="H318"/>
    </row>
    <row r="319" spans="1:8" x14ac:dyDescent="0.35">
      <c r="A319" s="3"/>
      <c r="H319"/>
    </row>
    <row r="320" spans="1:8" x14ac:dyDescent="0.35">
      <c r="A320" s="3"/>
      <c r="H320"/>
    </row>
    <row r="321" spans="1:8" x14ac:dyDescent="0.35">
      <c r="A321" s="3"/>
      <c r="H321"/>
    </row>
    <row r="322" spans="1:8" x14ac:dyDescent="0.35">
      <c r="A322" s="3"/>
      <c r="H322"/>
    </row>
    <row r="323" spans="1:8" x14ac:dyDescent="0.35">
      <c r="A323" s="3"/>
      <c r="H323"/>
    </row>
    <row r="324" spans="1:8" x14ac:dyDescent="0.35">
      <c r="A324" s="3"/>
      <c r="H324"/>
    </row>
    <row r="325" spans="1:8" x14ac:dyDescent="0.35">
      <c r="A325" s="3"/>
      <c r="H325"/>
    </row>
    <row r="326" spans="1:8" x14ac:dyDescent="0.35">
      <c r="A326" s="3"/>
      <c r="H326"/>
    </row>
    <row r="327" spans="1:8" x14ac:dyDescent="0.35">
      <c r="A327" s="3"/>
      <c r="H327"/>
    </row>
    <row r="328" spans="1:8" x14ac:dyDescent="0.35">
      <c r="A328" s="3"/>
      <c r="H328"/>
    </row>
    <row r="329" spans="1:8" x14ac:dyDescent="0.35">
      <c r="A329" s="3"/>
      <c r="H329"/>
    </row>
    <row r="330" spans="1:8" x14ac:dyDescent="0.35">
      <c r="A330" s="3"/>
      <c r="H330"/>
    </row>
    <row r="331" spans="1:8" x14ac:dyDescent="0.35">
      <c r="A331" s="3"/>
      <c r="H331"/>
    </row>
    <row r="332" spans="1:8" x14ac:dyDescent="0.35">
      <c r="A332" s="3"/>
      <c r="H332"/>
    </row>
    <row r="333" spans="1:8" x14ac:dyDescent="0.35">
      <c r="A333" s="3"/>
      <c r="H333"/>
    </row>
    <row r="334" spans="1:8" x14ac:dyDescent="0.35">
      <c r="A334" s="3"/>
      <c r="H334"/>
    </row>
    <row r="335" spans="1:8" x14ac:dyDescent="0.35">
      <c r="A335" s="3"/>
      <c r="H335"/>
    </row>
    <row r="336" spans="1:8" x14ac:dyDescent="0.35">
      <c r="A336" s="3"/>
      <c r="H336"/>
    </row>
    <row r="337" spans="1:8" x14ac:dyDescent="0.35">
      <c r="A337" s="3"/>
      <c r="H337"/>
    </row>
    <row r="338" spans="1:8" x14ac:dyDescent="0.35">
      <c r="A338" s="3"/>
      <c r="H338"/>
    </row>
    <row r="339" spans="1:8" x14ac:dyDescent="0.35">
      <c r="A339" s="3"/>
      <c r="H339"/>
    </row>
    <row r="340" spans="1:8" x14ac:dyDescent="0.35">
      <c r="A340" s="3"/>
      <c r="H340"/>
    </row>
    <row r="341" spans="1:8" x14ac:dyDescent="0.35">
      <c r="A341" s="3"/>
      <c r="H341"/>
    </row>
    <row r="342" spans="1:8" x14ac:dyDescent="0.35">
      <c r="A342" s="3"/>
      <c r="H342"/>
    </row>
    <row r="343" spans="1:8" x14ac:dyDescent="0.35">
      <c r="A343" s="3"/>
      <c r="H343"/>
    </row>
    <row r="344" spans="1:8" x14ac:dyDescent="0.35">
      <c r="A344" s="3"/>
      <c r="H344"/>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80002-9DA3-4EB6-8EF1-DDAC3F59EE15}">
  <dimension ref="A3:D4"/>
  <sheetViews>
    <sheetView topLeftCell="A15" workbookViewId="0">
      <selection activeCell="O25" sqref="O25"/>
    </sheetView>
  </sheetViews>
  <sheetFormatPr baseColWidth="10" defaultRowHeight="14.5" x14ac:dyDescent="0.35"/>
  <cols>
    <col min="1" max="1" width="15.54296875" bestFit="1" customWidth="1"/>
    <col min="2" max="2" width="28.7265625" bestFit="1" customWidth="1"/>
    <col min="3" max="3" width="10.7265625" bestFit="1" customWidth="1"/>
    <col min="4" max="4" width="18.26953125" bestFit="1" customWidth="1"/>
    <col min="5" max="5" width="19.1796875" bestFit="1" customWidth="1"/>
    <col min="6" max="6" width="23.26953125" bestFit="1" customWidth="1"/>
  </cols>
  <sheetData>
    <row r="3" spans="1:4" x14ac:dyDescent="0.35">
      <c r="A3" s="2" t="s">
        <v>7</v>
      </c>
      <c r="B3" s="2" t="s">
        <v>14</v>
      </c>
      <c r="C3" s="2" t="s">
        <v>9</v>
      </c>
      <c r="D3" t="s">
        <v>15</v>
      </c>
    </row>
    <row r="4" spans="1:4" x14ac:dyDescent="0.35">
      <c r="A4" s="3" t="s">
        <v>13</v>
      </c>
      <c r="D4" s="1"/>
    </row>
  </sheetData>
  <pageMargins left="0.7" right="0.7" top="0.78740157499999996" bottom="0.78740157499999996"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8569-948B-4B6D-9A5D-0CA1A99805C8}">
  <dimension ref="A3:B9"/>
  <sheetViews>
    <sheetView workbookViewId="0">
      <selection activeCell="B12" sqref="B12"/>
    </sheetView>
  </sheetViews>
  <sheetFormatPr baseColWidth="10" defaultRowHeight="14.5" x14ac:dyDescent="0.35"/>
  <cols>
    <col min="1" max="1" width="14.81640625" bestFit="1" customWidth="1"/>
    <col min="2" max="2" width="13.90625" bestFit="1" customWidth="1"/>
    <col min="3" max="4" width="14.54296875" bestFit="1" customWidth="1"/>
    <col min="5" max="157" width="10.453125" bestFit="1" customWidth="1"/>
    <col min="158" max="158" width="15.54296875" bestFit="1" customWidth="1"/>
  </cols>
  <sheetData>
    <row r="3" spans="1:2" x14ac:dyDescent="0.35">
      <c r="A3" s="2" t="s">
        <v>9</v>
      </c>
      <c r="B3" t="s">
        <v>26</v>
      </c>
    </row>
    <row r="4" spans="1:2" x14ac:dyDescent="0.35">
      <c r="A4" t="s">
        <v>1</v>
      </c>
      <c r="B4" s="6">
        <v>68.942708333333329</v>
      </c>
    </row>
    <row r="5" spans="1:2" x14ac:dyDescent="0.35">
      <c r="A5" t="s">
        <v>2</v>
      </c>
      <c r="B5" s="6">
        <v>65.072552083333335</v>
      </c>
    </row>
    <row r="6" spans="1:2" x14ac:dyDescent="0.35">
      <c r="A6" t="s">
        <v>5</v>
      </c>
      <c r="B6" s="6">
        <v>27.686875000000001</v>
      </c>
    </row>
    <row r="7" spans="1:2" x14ac:dyDescent="0.35">
      <c r="A7" t="s">
        <v>4</v>
      </c>
      <c r="B7" s="6">
        <v>16.145833333333332</v>
      </c>
    </row>
    <row r="8" spans="1:2" x14ac:dyDescent="0.35">
      <c r="A8" t="s">
        <v>0</v>
      </c>
      <c r="B8" s="6">
        <v>0.33421875000000001</v>
      </c>
    </row>
    <row r="9" spans="1:2" x14ac:dyDescent="0.35">
      <c r="A9" t="s">
        <v>13</v>
      </c>
      <c r="B9" s="6">
        <v>178.1821875</v>
      </c>
    </row>
  </sheetData>
  <pageMargins left="0.7" right="0.7" top="0.78740157499999996" bottom="0.78740157499999996"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E832-CF81-455B-90AA-0ABA3086B618}">
  <dimension ref="A1:B10"/>
  <sheetViews>
    <sheetView workbookViewId="0">
      <selection activeCell="A4" sqref="A4"/>
    </sheetView>
  </sheetViews>
  <sheetFormatPr baseColWidth="10" defaultRowHeight="14.5" x14ac:dyDescent="0.35"/>
  <cols>
    <col min="1" max="1" width="14.81640625" bestFit="1" customWidth="1"/>
    <col min="2" max="2" width="18" bestFit="1" customWidth="1"/>
    <col min="3" max="4" width="18.81640625" bestFit="1" customWidth="1"/>
    <col min="5" max="7" width="10.26953125" bestFit="1" customWidth="1"/>
    <col min="8" max="8" width="15.54296875" bestFit="1" customWidth="1"/>
    <col min="9" max="77" width="21" bestFit="1" customWidth="1"/>
    <col min="78" max="78" width="15.54296875" bestFit="1" customWidth="1"/>
  </cols>
  <sheetData>
    <row r="1" spans="1:2" x14ac:dyDescent="0.35">
      <c r="A1" s="2" t="s">
        <v>17</v>
      </c>
      <c r="B1" t="s">
        <v>85</v>
      </c>
    </row>
    <row r="3" spans="1:2" x14ac:dyDescent="0.35">
      <c r="A3" s="2" t="s">
        <v>9</v>
      </c>
      <c r="B3" t="s">
        <v>25</v>
      </c>
    </row>
    <row r="4" spans="1:2" x14ac:dyDescent="0.35">
      <c r="A4" t="s">
        <v>1</v>
      </c>
      <c r="B4" s="5">
        <v>427</v>
      </c>
    </row>
    <row r="5" spans="1:2" x14ac:dyDescent="0.35">
      <c r="A5" t="s">
        <v>2</v>
      </c>
      <c r="B5" s="5">
        <v>403.03</v>
      </c>
    </row>
    <row r="6" spans="1:2" x14ac:dyDescent="0.35">
      <c r="A6" t="s">
        <v>5</v>
      </c>
      <c r="B6" s="5">
        <v>171.48000000000002</v>
      </c>
    </row>
    <row r="7" spans="1:2" x14ac:dyDescent="0.35">
      <c r="A7" t="s">
        <v>4</v>
      </c>
      <c r="B7" s="5">
        <v>100</v>
      </c>
    </row>
    <row r="8" spans="1:2" x14ac:dyDescent="0.35">
      <c r="A8" t="s">
        <v>41</v>
      </c>
      <c r="B8" s="5">
        <v>94.97</v>
      </c>
    </row>
    <row r="9" spans="1:2" x14ac:dyDescent="0.35">
      <c r="A9" t="s">
        <v>0</v>
      </c>
      <c r="B9" s="5">
        <v>2.0699999999999998</v>
      </c>
    </row>
    <row r="10" spans="1:2" x14ac:dyDescent="0.35">
      <c r="A10" t="s">
        <v>13</v>
      </c>
      <c r="B10" s="5">
        <v>1198.55</v>
      </c>
    </row>
  </sheetData>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E36FD-6851-4C40-8E81-47CEC6330804}">
  <dimension ref="A3:L10"/>
  <sheetViews>
    <sheetView workbookViewId="0">
      <selection activeCell="A7" sqref="A7"/>
    </sheetView>
  </sheetViews>
  <sheetFormatPr baseColWidth="10" defaultRowHeight="14.5" x14ac:dyDescent="0.35"/>
  <cols>
    <col min="1" max="1" width="18.26953125" bestFit="1" customWidth="1"/>
    <col min="2" max="11" width="9.90625" bestFit="1" customWidth="1"/>
    <col min="12" max="12" width="14.81640625" bestFit="1" customWidth="1"/>
    <col min="13" max="13" width="19.1796875" bestFit="1" customWidth="1"/>
    <col min="14" max="14" width="27" bestFit="1" customWidth="1"/>
    <col min="15" max="15" width="27.26953125" bestFit="1" customWidth="1"/>
    <col min="16" max="62" width="19.7265625" bestFit="1" customWidth="1"/>
    <col min="63" max="63" width="15.54296875" bestFit="1" customWidth="1"/>
    <col min="64" max="77" width="21" bestFit="1" customWidth="1"/>
    <col min="78" max="78" width="15.54296875" bestFit="1" customWidth="1"/>
  </cols>
  <sheetData>
    <row r="3" spans="1:12" x14ac:dyDescent="0.35">
      <c r="A3" s="2" t="s">
        <v>15</v>
      </c>
      <c r="B3" s="2" t="s">
        <v>17</v>
      </c>
    </row>
    <row r="4" spans="1:12" x14ac:dyDescent="0.35">
      <c r="A4" s="2" t="s">
        <v>9</v>
      </c>
      <c r="B4" t="s">
        <v>21</v>
      </c>
      <c r="C4" t="s">
        <v>22</v>
      </c>
      <c r="D4" t="s">
        <v>19</v>
      </c>
      <c r="E4" t="s">
        <v>23</v>
      </c>
      <c r="F4" t="s">
        <v>20</v>
      </c>
      <c r="G4" t="s">
        <v>34</v>
      </c>
      <c r="H4" t="s">
        <v>35</v>
      </c>
      <c r="I4" t="s">
        <v>56</v>
      </c>
      <c r="J4" t="s">
        <v>57</v>
      </c>
      <c r="K4" t="s">
        <v>58</v>
      </c>
      <c r="L4" t="s">
        <v>13</v>
      </c>
    </row>
    <row r="5" spans="1:12" x14ac:dyDescent="0.35">
      <c r="A5" t="s">
        <v>2</v>
      </c>
      <c r="B5" s="14">
        <v>-61.96</v>
      </c>
      <c r="C5" s="14">
        <v>-10.02</v>
      </c>
      <c r="D5" s="14">
        <v>-91.61</v>
      </c>
      <c r="E5" s="14">
        <v>-84.45</v>
      </c>
      <c r="F5" s="14">
        <v>-19.21</v>
      </c>
      <c r="G5" s="14">
        <v>-7.26</v>
      </c>
      <c r="H5" s="14"/>
      <c r="I5" s="14">
        <v>-45.15</v>
      </c>
      <c r="J5" s="14">
        <v>-83.37</v>
      </c>
      <c r="K5" s="14"/>
      <c r="L5" s="14">
        <v>-403.03</v>
      </c>
    </row>
    <row r="6" spans="1:12" x14ac:dyDescent="0.35">
      <c r="A6" t="s">
        <v>4</v>
      </c>
      <c r="B6" s="14"/>
      <c r="C6" s="14"/>
      <c r="D6" s="14"/>
      <c r="E6" s="14"/>
      <c r="F6" s="14"/>
      <c r="G6" s="14"/>
      <c r="H6" s="14">
        <v>-100</v>
      </c>
      <c r="I6" s="14"/>
      <c r="J6" s="14"/>
      <c r="K6" s="14"/>
      <c r="L6" s="14">
        <v>-100</v>
      </c>
    </row>
    <row r="7" spans="1:12" x14ac:dyDescent="0.35">
      <c r="A7" t="s">
        <v>5</v>
      </c>
      <c r="B7" s="14"/>
      <c r="C7" s="14">
        <v>-148.5</v>
      </c>
      <c r="D7" s="14"/>
      <c r="E7" s="14"/>
      <c r="F7" s="14"/>
      <c r="G7" s="14"/>
      <c r="H7" s="14">
        <v>-9.99</v>
      </c>
      <c r="I7" s="14"/>
      <c r="J7" s="14"/>
      <c r="K7" s="14">
        <v>-12.99</v>
      </c>
      <c r="L7" s="14">
        <v>-171.48000000000002</v>
      </c>
    </row>
    <row r="8" spans="1:12" x14ac:dyDescent="0.35">
      <c r="A8" t="s">
        <v>0</v>
      </c>
      <c r="B8" s="14"/>
      <c r="C8" s="14"/>
      <c r="D8" s="14"/>
      <c r="E8" s="14"/>
      <c r="F8" s="14"/>
      <c r="G8" s="14"/>
      <c r="H8" s="14"/>
      <c r="I8" s="14"/>
      <c r="J8" s="14">
        <v>-2.0699999999999998</v>
      </c>
      <c r="K8" s="14"/>
      <c r="L8" s="14">
        <v>-2.0699999999999998</v>
      </c>
    </row>
    <row r="9" spans="1:12" x14ac:dyDescent="0.35">
      <c r="A9" t="s">
        <v>1</v>
      </c>
      <c r="B9" s="14"/>
      <c r="C9" s="14"/>
      <c r="D9" s="14"/>
      <c r="E9" s="14"/>
      <c r="F9" s="14">
        <v>-427</v>
      </c>
      <c r="G9" s="14"/>
      <c r="H9" s="14"/>
      <c r="I9" s="14"/>
      <c r="J9" s="14"/>
      <c r="K9" s="14"/>
      <c r="L9" s="14">
        <v>-427</v>
      </c>
    </row>
    <row r="10" spans="1:12" x14ac:dyDescent="0.35">
      <c r="A10" t="s">
        <v>13</v>
      </c>
      <c r="B10" s="14">
        <v>-61.96</v>
      </c>
      <c r="C10" s="14">
        <v>-158.52000000000001</v>
      </c>
      <c r="D10" s="14">
        <v>-91.61</v>
      </c>
      <c r="E10" s="14">
        <v>-84.45</v>
      </c>
      <c r="F10" s="14">
        <v>-446.21</v>
      </c>
      <c r="G10" s="14">
        <v>-7.26</v>
      </c>
      <c r="H10" s="14">
        <v>-109.99</v>
      </c>
      <c r="I10" s="14">
        <v>-45.15</v>
      </c>
      <c r="J10" s="14">
        <v>-85.44</v>
      </c>
      <c r="K10" s="14">
        <v>-12.99</v>
      </c>
      <c r="L10" s="14">
        <v>-1103.58</v>
      </c>
    </row>
  </sheetData>
  <pageMargins left="0.7" right="0.7" top="0.78740157499999996" bottom="0.78740157499999996"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40E8A-942B-4AD0-BA90-BCEF0EFFC0DA}">
  <dimension ref="A1:B14"/>
  <sheetViews>
    <sheetView workbookViewId="0">
      <selection activeCell="B4" sqref="B4"/>
    </sheetView>
  </sheetViews>
  <sheetFormatPr baseColWidth="10" defaultRowHeight="14.5" x14ac:dyDescent="0.35"/>
  <cols>
    <col min="1" max="1" width="14.81640625" bestFit="1" customWidth="1"/>
    <col min="2" max="2" width="20.7265625" bestFit="1" customWidth="1"/>
    <col min="3" max="3" width="21.54296875" bestFit="1" customWidth="1"/>
    <col min="4" max="4" width="15.54296875" bestFit="1" customWidth="1"/>
    <col min="5" max="7" width="21.54296875" bestFit="1" customWidth="1"/>
    <col min="8" max="8" width="15.54296875" bestFit="1" customWidth="1"/>
    <col min="9" max="12" width="21.54296875" bestFit="1" customWidth="1"/>
    <col min="13" max="13" width="27.26953125" bestFit="1" customWidth="1"/>
    <col min="14" max="14" width="27" bestFit="1" customWidth="1"/>
    <col min="15" max="15" width="15.54296875" bestFit="1" customWidth="1"/>
    <col min="16" max="20" width="9.54296875" bestFit="1" customWidth="1"/>
    <col min="21" max="21" width="15.54296875" bestFit="1" customWidth="1"/>
    <col min="22" max="77" width="21" bestFit="1" customWidth="1"/>
    <col min="78" max="78" width="15.54296875" bestFit="1" customWidth="1"/>
  </cols>
  <sheetData>
    <row r="1" spans="1:2" x14ac:dyDescent="0.35">
      <c r="A1" s="2" t="s">
        <v>9</v>
      </c>
      <c r="B1" t="s">
        <v>27</v>
      </c>
    </row>
    <row r="3" spans="1:2" x14ac:dyDescent="0.35">
      <c r="A3" s="2" t="s">
        <v>17</v>
      </c>
      <c r="B3" t="s">
        <v>15</v>
      </c>
    </row>
    <row r="4" spans="1:2" x14ac:dyDescent="0.35">
      <c r="A4" t="s">
        <v>21</v>
      </c>
      <c r="B4" s="14">
        <v>-61.96</v>
      </c>
    </row>
    <row r="5" spans="1:2" x14ac:dyDescent="0.35">
      <c r="A5" t="s">
        <v>22</v>
      </c>
      <c r="B5" s="14">
        <v>-158.52000000000001</v>
      </c>
    </row>
    <row r="6" spans="1:2" x14ac:dyDescent="0.35">
      <c r="A6" t="s">
        <v>19</v>
      </c>
      <c r="B6" s="14">
        <v>-91.61</v>
      </c>
    </row>
    <row r="7" spans="1:2" x14ac:dyDescent="0.35">
      <c r="A7" t="s">
        <v>23</v>
      </c>
      <c r="B7" s="14">
        <v>-84.45</v>
      </c>
    </row>
    <row r="8" spans="1:2" x14ac:dyDescent="0.35">
      <c r="A8" t="s">
        <v>20</v>
      </c>
      <c r="B8" s="14">
        <v>-446.21</v>
      </c>
    </row>
    <row r="9" spans="1:2" x14ac:dyDescent="0.35">
      <c r="A9" t="s">
        <v>34</v>
      </c>
      <c r="B9" s="14">
        <v>-7.26</v>
      </c>
    </row>
    <row r="10" spans="1:2" x14ac:dyDescent="0.35">
      <c r="A10" t="s">
        <v>35</v>
      </c>
      <c r="B10" s="14">
        <v>-109.99</v>
      </c>
    </row>
    <row r="11" spans="1:2" x14ac:dyDescent="0.35">
      <c r="A11" t="s">
        <v>56</v>
      </c>
      <c r="B11" s="14">
        <v>-45.15</v>
      </c>
    </row>
    <row r="12" spans="1:2" x14ac:dyDescent="0.35">
      <c r="A12" t="s">
        <v>57</v>
      </c>
      <c r="B12" s="14">
        <v>-85.44</v>
      </c>
    </row>
    <row r="13" spans="1:2" x14ac:dyDescent="0.35">
      <c r="A13" t="s">
        <v>58</v>
      </c>
      <c r="B13" s="14">
        <v>-12.99</v>
      </c>
    </row>
    <row r="14" spans="1:2" x14ac:dyDescent="0.35">
      <c r="A14" t="s">
        <v>13</v>
      </c>
      <c r="B14" s="14">
        <v>-1103.58</v>
      </c>
    </row>
  </sheetData>
  <pageMargins left="0.7" right="0.7" top="0.78740157499999996" bottom="0.78740157499999996"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60D24-7FC1-4393-95D8-7EEC22BBB9EC}">
  <dimension ref="A1:B16"/>
  <sheetViews>
    <sheetView workbookViewId="0">
      <selection activeCell="A6" sqref="A6"/>
    </sheetView>
  </sheetViews>
  <sheetFormatPr baseColWidth="10" defaultRowHeight="14.5" x14ac:dyDescent="0.35"/>
  <cols>
    <col min="1" max="1" width="14.81640625" bestFit="1" customWidth="1"/>
    <col min="2" max="2" width="18.26953125" bestFit="1" customWidth="1"/>
    <col min="3" max="3" width="19.1796875" bestFit="1" customWidth="1"/>
    <col min="4" max="7" width="21.54296875" bestFit="1" customWidth="1"/>
    <col min="8" max="8" width="15.54296875" bestFit="1" customWidth="1"/>
    <col min="9" max="12" width="21.54296875" bestFit="1" customWidth="1"/>
    <col min="13" max="13" width="27.26953125" bestFit="1" customWidth="1"/>
    <col min="14" max="14" width="27" bestFit="1" customWidth="1"/>
    <col min="15" max="15" width="15.54296875" bestFit="1" customWidth="1"/>
    <col min="16" max="20" width="9.54296875" bestFit="1" customWidth="1"/>
    <col min="21" max="21" width="15.54296875" bestFit="1" customWidth="1"/>
    <col min="22" max="77" width="21" bestFit="1" customWidth="1"/>
    <col min="78" max="78" width="15.54296875" bestFit="1" customWidth="1"/>
  </cols>
  <sheetData>
    <row r="1" spans="1:2" x14ac:dyDescent="0.35">
      <c r="A1" s="2" t="s">
        <v>9</v>
      </c>
      <c r="B1" t="s">
        <v>6</v>
      </c>
    </row>
    <row r="3" spans="1:2" x14ac:dyDescent="0.35">
      <c r="A3" s="2" t="s">
        <v>17</v>
      </c>
      <c r="B3" t="s">
        <v>15</v>
      </c>
    </row>
    <row r="4" spans="1:2" x14ac:dyDescent="0.35">
      <c r="A4" t="s">
        <v>21</v>
      </c>
      <c r="B4" s="14">
        <v>1000</v>
      </c>
    </row>
    <row r="5" spans="1:2" x14ac:dyDescent="0.35">
      <c r="A5" t="s">
        <v>22</v>
      </c>
      <c r="B5" s="14">
        <v>1000</v>
      </c>
    </row>
    <row r="6" spans="1:2" x14ac:dyDescent="0.35">
      <c r="A6" t="s">
        <v>18</v>
      </c>
      <c r="B6" s="14">
        <v>1000</v>
      </c>
    </row>
    <row r="7" spans="1:2" x14ac:dyDescent="0.35">
      <c r="A7" t="s">
        <v>19</v>
      </c>
      <c r="B7" s="14">
        <v>1000</v>
      </c>
    </row>
    <row r="8" spans="1:2" x14ac:dyDescent="0.35">
      <c r="A8" t="s">
        <v>23</v>
      </c>
      <c r="B8" s="14">
        <v>1000</v>
      </c>
    </row>
    <row r="9" spans="1:2" x14ac:dyDescent="0.35">
      <c r="A9" t="s">
        <v>20</v>
      </c>
      <c r="B9" s="14">
        <v>1000</v>
      </c>
    </row>
    <row r="10" spans="1:2" x14ac:dyDescent="0.35">
      <c r="A10" t="s">
        <v>28</v>
      </c>
      <c r="B10" s="14">
        <v>1000</v>
      </c>
    </row>
    <row r="11" spans="1:2" x14ac:dyDescent="0.35">
      <c r="A11" t="s">
        <v>34</v>
      </c>
      <c r="B11" s="14">
        <v>1000</v>
      </c>
    </row>
    <row r="12" spans="1:2" x14ac:dyDescent="0.35">
      <c r="A12" t="s">
        <v>35</v>
      </c>
      <c r="B12" s="14">
        <v>1000</v>
      </c>
    </row>
    <row r="13" spans="1:2" x14ac:dyDescent="0.35">
      <c r="A13" t="s">
        <v>56</v>
      </c>
      <c r="B13" s="14">
        <v>1000</v>
      </c>
    </row>
    <row r="14" spans="1:2" x14ac:dyDescent="0.35">
      <c r="A14" t="s">
        <v>57</v>
      </c>
      <c r="B14" s="14">
        <v>1000</v>
      </c>
    </row>
    <row r="15" spans="1:2" x14ac:dyDescent="0.35">
      <c r="A15" t="s">
        <v>58</v>
      </c>
      <c r="B15" s="14">
        <v>1000</v>
      </c>
    </row>
    <row r="16" spans="1:2" x14ac:dyDescent="0.35">
      <c r="A16" t="s">
        <v>13</v>
      </c>
      <c r="B16" s="14">
        <v>12000</v>
      </c>
    </row>
  </sheetData>
  <pageMargins left="0.7" right="0.7" top="0.78740157499999996" bottom="0.78740157499999996"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09D2-B2F6-4801-8DB8-99F33032AC51}">
  <dimension ref="A1:B16"/>
  <sheetViews>
    <sheetView workbookViewId="0">
      <selection activeCell="F32" sqref="F32"/>
    </sheetView>
  </sheetViews>
  <sheetFormatPr baseColWidth="10" defaultRowHeight="14.5" x14ac:dyDescent="0.35"/>
  <cols>
    <col min="1" max="1" width="14.81640625" bestFit="1" customWidth="1"/>
    <col min="2" max="2" width="20.7265625" bestFit="1" customWidth="1"/>
    <col min="3" max="3" width="19.1796875" bestFit="1" customWidth="1"/>
    <col min="4" max="7" width="21.54296875" bestFit="1" customWidth="1"/>
    <col min="8" max="8" width="15.54296875" bestFit="1" customWidth="1"/>
    <col min="9" max="12" width="21.54296875" bestFit="1" customWidth="1"/>
    <col min="13" max="13" width="27.26953125" bestFit="1" customWidth="1"/>
    <col min="14" max="14" width="27" bestFit="1" customWidth="1"/>
    <col min="15" max="15" width="15.54296875" bestFit="1" customWidth="1"/>
    <col min="16" max="20" width="9.54296875" bestFit="1" customWidth="1"/>
    <col min="21" max="21" width="15.54296875" bestFit="1" customWidth="1"/>
    <col min="22" max="77" width="21" bestFit="1" customWidth="1"/>
    <col min="78" max="78" width="15.54296875" bestFit="1" customWidth="1"/>
  </cols>
  <sheetData>
    <row r="1" spans="1:2" x14ac:dyDescent="0.35">
      <c r="A1" s="2" t="s">
        <v>9</v>
      </c>
      <c r="B1" t="s">
        <v>27</v>
      </c>
    </row>
    <row r="3" spans="1:2" x14ac:dyDescent="0.35">
      <c r="A3" s="2" t="s">
        <v>17</v>
      </c>
      <c r="B3" t="s">
        <v>15</v>
      </c>
    </row>
    <row r="4" spans="1:2" x14ac:dyDescent="0.35">
      <c r="A4" t="s">
        <v>21</v>
      </c>
      <c r="B4" s="1">
        <v>938.04</v>
      </c>
    </row>
    <row r="5" spans="1:2" x14ac:dyDescent="0.35">
      <c r="A5" t="s">
        <v>22</v>
      </c>
      <c r="B5" s="1">
        <v>841.48</v>
      </c>
    </row>
    <row r="6" spans="1:2" x14ac:dyDescent="0.35">
      <c r="A6" t="s">
        <v>18</v>
      </c>
      <c r="B6" s="1">
        <v>1000</v>
      </c>
    </row>
    <row r="7" spans="1:2" x14ac:dyDescent="0.35">
      <c r="A7" t="s">
        <v>19</v>
      </c>
      <c r="B7" s="1">
        <v>908.39</v>
      </c>
    </row>
    <row r="8" spans="1:2" x14ac:dyDescent="0.35">
      <c r="A8" t="s">
        <v>23</v>
      </c>
      <c r="B8" s="1">
        <v>915.55</v>
      </c>
    </row>
    <row r="9" spans="1:2" x14ac:dyDescent="0.35">
      <c r="A9" t="s">
        <v>20</v>
      </c>
      <c r="B9" s="1">
        <v>553.79</v>
      </c>
    </row>
    <row r="10" spans="1:2" x14ac:dyDescent="0.35">
      <c r="A10" t="s">
        <v>28</v>
      </c>
      <c r="B10" s="1">
        <v>1000</v>
      </c>
    </row>
    <row r="11" spans="1:2" x14ac:dyDescent="0.35">
      <c r="A11" t="s">
        <v>34</v>
      </c>
      <c r="B11" s="1">
        <v>992.74</v>
      </c>
    </row>
    <row r="12" spans="1:2" x14ac:dyDescent="0.35">
      <c r="A12" t="s">
        <v>35</v>
      </c>
      <c r="B12" s="1">
        <v>890.01</v>
      </c>
    </row>
    <row r="13" spans="1:2" x14ac:dyDescent="0.35">
      <c r="A13" t="s">
        <v>56</v>
      </c>
      <c r="B13" s="1">
        <v>954.85</v>
      </c>
    </row>
    <row r="14" spans="1:2" x14ac:dyDescent="0.35">
      <c r="A14" t="s">
        <v>57</v>
      </c>
      <c r="B14" s="1">
        <v>914.56</v>
      </c>
    </row>
    <row r="15" spans="1:2" x14ac:dyDescent="0.35">
      <c r="A15" t="s">
        <v>58</v>
      </c>
      <c r="B15" s="1">
        <v>987.01</v>
      </c>
    </row>
    <row r="16" spans="1:2" x14ac:dyDescent="0.35">
      <c r="A16" t="s">
        <v>13</v>
      </c>
      <c r="B16" s="1">
        <v>10896.42</v>
      </c>
    </row>
  </sheetData>
  <pageMargins left="0.7" right="0.7" top="0.78740157499999996" bottom="0.78740157499999996"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D7040D-05A0-4D6E-B2AD-90AFCFC4D3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dashboard</vt:lpstr>
      <vt:lpstr>Kontostand</vt:lpstr>
      <vt:lpstr>Source</vt:lpstr>
      <vt:lpstr>int transaction</vt:lpstr>
      <vt:lpstr>month avarage</vt:lpstr>
      <vt:lpstr>spending month</vt:lpstr>
      <vt:lpstr>spending year (6)</vt:lpstr>
      <vt:lpstr>spending year (4)</vt:lpstr>
      <vt:lpstr>income job 2</vt:lpstr>
      <vt:lpstr>saving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2023-06-06T21:08:40Z</dcterms:modified>
</cp:coreProperties>
</file>