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6вп1\6 семестр\Теория систем. Системный анализ\Лабы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6" i="1" l="1"/>
  <c r="J36" i="1"/>
  <c r="I37" i="1"/>
  <c r="I38" i="1"/>
  <c r="I36" i="1"/>
  <c r="L32" i="1"/>
  <c r="K32" i="1"/>
  <c r="J32" i="1"/>
  <c r="L25" i="1"/>
  <c r="K25" i="1"/>
  <c r="J25" i="1"/>
  <c r="L18" i="1"/>
  <c r="K18" i="1"/>
  <c r="J18" i="1"/>
  <c r="D39" i="1"/>
  <c r="C39" i="1"/>
  <c r="B39" i="1"/>
  <c r="D32" i="1"/>
  <c r="C32" i="1"/>
  <c r="B32" i="1"/>
  <c r="D25" i="1"/>
  <c r="C25" i="1"/>
  <c r="B25" i="1"/>
  <c r="B18" i="1"/>
  <c r="C18" i="1"/>
  <c r="B19" i="1" s="1"/>
  <c r="D18" i="1"/>
  <c r="B5" i="1"/>
  <c r="J33" i="1" l="1"/>
  <c r="J26" i="1"/>
  <c r="J19" i="1"/>
  <c r="M16" i="1" s="1"/>
  <c r="B40" i="1"/>
  <c r="B33" i="1"/>
  <c r="E31" i="1" s="1"/>
  <c r="B26" i="1"/>
  <c r="M30" i="1"/>
  <c r="M31" i="1"/>
  <c r="M29" i="1"/>
  <c r="M23" i="1"/>
  <c r="M24" i="1"/>
  <c r="M22" i="1"/>
  <c r="N22" i="1" s="1"/>
  <c r="O22" i="1" s="1"/>
  <c r="O24" i="1" s="1"/>
  <c r="E37" i="1"/>
  <c r="E38" i="1"/>
  <c r="E36" i="1"/>
  <c r="E23" i="1"/>
  <c r="E24" i="1"/>
  <c r="E22" i="1"/>
  <c r="F22" i="1" s="1"/>
  <c r="G22" i="1" s="1"/>
  <c r="G24" i="1" s="1"/>
  <c r="F9" i="1"/>
  <c r="E9" i="1"/>
  <c r="G4" i="1"/>
  <c r="F2" i="1"/>
  <c r="G2" i="1"/>
  <c r="K11" i="1"/>
  <c r="J11" i="1"/>
  <c r="I11" i="1"/>
  <c r="D5" i="1"/>
  <c r="C5" i="1"/>
  <c r="K4" i="1"/>
  <c r="J4" i="1"/>
  <c r="J5" i="1" s="1"/>
  <c r="L3" i="1" s="1"/>
  <c r="N29" i="1" l="1"/>
  <c r="O29" i="1" s="1"/>
  <c r="O31" i="1" s="1"/>
  <c r="M15" i="1"/>
  <c r="M17" i="1"/>
  <c r="E30" i="1"/>
  <c r="E29" i="1"/>
  <c r="F29" i="1" s="1"/>
  <c r="G29" i="1" s="1"/>
  <c r="G31" i="1" s="1"/>
  <c r="F36" i="1"/>
  <c r="G36" i="1" s="1"/>
  <c r="G38" i="1" s="1"/>
  <c r="L2" i="1"/>
  <c r="E17" i="1"/>
  <c r="I12" i="1"/>
  <c r="N15" i="1" l="1"/>
  <c r="O15" i="1" s="1"/>
  <c r="O17" i="1" s="1"/>
  <c r="E16" i="1"/>
  <c r="E15" i="1"/>
  <c r="L10" i="1"/>
  <c r="L9" i="1"/>
  <c r="L8" i="1"/>
  <c r="C11" i="1"/>
  <c r="B11" i="1"/>
  <c r="F15" i="1" l="1"/>
  <c r="G15" i="1" s="1"/>
  <c r="G17" i="1" s="1"/>
  <c r="M8" i="1"/>
  <c r="N8" i="1" s="1"/>
  <c r="N10" i="1" s="1"/>
  <c r="B12" i="1"/>
  <c r="D9" i="1" s="1"/>
  <c r="D10" i="1" l="1"/>
  <c r="B6" i="1"/>
  <c r="E3" i="1" s="1"/>
  <c r="E2" i="1" l="1"/>
  <c r="E4" i="1"/>
</calcChain>
</file>

<file path=xl/sharedStrings.xml><?xml version="1.0" encoding="utf-8"?>
<sst xmlns="http://schemas.openxmlformats.org/spreadsheetml/2006/main" count="108" uniqueCount="21">
  <si>
    <t>Низкие цены</t>
  </si>
  <si>
    <t>Широкий выбор направлений</t>
  </si>
  <si>
    <t>Цели клиентов</t>
  </si>
  <si>
    <t>Цели органов власти</t>
  </si>
  <si>
    <t>Цели руководства туристической фирмы</t>
  </si>
  <si>
    <t>Нормализированный приоритет</t>
  </si>
  <si>
    <t>Увеличить кол-во уникальных туристических объектов</t>
  </si>
  <si>
    <t>Разработать план по улучшению инфраструктуры города</t>
  </si>
  <si>
    <t>Повысить квалификацию персонала</t>
  </si>
  <si>
    <t>Заменить устаревшее оборудование на новое</t>
  </si>
  <si>
    <t>Увеличить кол-во сотрудников</t>
  </si>
  <si>
    <t>Статус-кво</t>
  </si>
  <si>
    <t>Расширение ассортимента</t>
  </si>
  <si>
    <t>Рост без существенных расходов</t>
  </si>
  <si>
    <t>λmax</t>
  </si>
  <si>
    <t>ИС</t>
  </si>
  <si>
    <t>ОС</t>
  </si>
  <si>
    <t xml:space="preserve"> </t>
  </si>
  <si>
    <t>Индекс согласованности</t>
  </si>
  <si>
    <t>Отношение согласованности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</si>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</sst>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b/>
      <sz val="9"/>
      <color rgb="FF222222"/>
      <name val="Palatino Linotype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topLeftCell="C22" zoomScaleNormal="100" workbookViewId="0">
      <selection activeCell="O32" sqref="O32"/>
    </sheetView>
  </sheetViews>
  <sheetFormatPr defaultRowHeight="15" x14ac:dyDescent="0.25"/>
  <cols>
    <col min="1" max="1" width="15" bestFit="1" customWidth="1"/>
    <col min="2" max="2" width="11.5703125" bestFit="1" customWidth="1"/>
    <col min="3" max="3" width="13.28515625" customWidth="1"/>
    <col min="4" max="4" width="14.42578125" customWidth="1"/>
    <col min="5" max="6" width="11.5703125" bestFit="1" customWidth="1"/>
    <col min="7" max="7" width="16.140625" customWidth="1"/>
    <col min="8" max="8" width="14.42578125" customWidth="1"/>
    <col min="9" max="9" width="16.140625" bestFit="1" customWidth="1"/>
    <col min="10" max="10" width="10.42578125" customWidth="1"/>
    <col min="11" max="13" width="11.5703125" bestFit="1" customWidth="1"/>
  </cols>
  <sheetData>
    <row r="1" spans="1:23" ht="105" x14ac:dyDescent="0.25">
      <c r="A1" s="12"/>
      <c r="B1" s="13" t="s">
        <v>2</v>
      </c>
      <c r="C1" s="13" t="s">
        <v>3</v>
      </c>
      <c r="D1" s="13" t="s">
        <v>4</v>
      </c>
      <c r="E1" s="30" t="s">
        <v>5</v>
      </c>
      <c r="F1" s="35" t="s">
        <v>14</v>
      </c>
      <c r="G1" s="36" t="s">
        <v>18</v>
      </c>
      <c r="H1" s="37"/>
      <c r="I1" s="20"/>
      <c r="J1" s="21" t="s">
        <v>6</v>
      </c>
      <c r="K1" s="21" t="s">
        <v>7</v>
      </c>
      <c r="L1" s="30" t="s">
        <v>5</v>
      </c>
      <c r="M1" s="35"/>
      <c r="N1" s="36"/>
      <c r="O1" s="3"/>
      <c r="P1" s="6"/>
      <c r="Q1" s="6"/>
      <c r="R1" s="6"/>
      <c r="S1" s="6"/>
      <c r="T1" s="6"/>
      <c r="U1" s="6"/>
      <c r="V1" s="6"/>
      <c r="W1" s="6"/>
    </row>
    <row r="2" spans="1:23" ht="60" x14ac:dyDescent="0.25">
      <c r="A2" s="9" t="s">
        <v>2</v>
      </c>
      <c r="B2" s="4">
        <v>1</v>
      </c>
      <c r="C2" s="4">
        <v>0.2</v>
      </c>
      <c r="D2" s="4">
        <v>0.33333333333333331</v>
      </c>
      <c r="E2" s="29">
        <f>B5/B6</f>
        <v>0.10472943388074786</v>
      </c>
      <c r="F2" s="7">
        <f>SUM(B2:B4)*E2+SUM(C2:C4)*E3+SUM(D2:D4)*E4</f>
        <v>3.0385110905581705</v>
      </c>
      <c r="G2" s="38">
        <f>(F2-3)/2</f>
        <v>1.925554527908524E-2</v>
      </c>
      <c r="H2" s="37"/>
      <c r="I2" s="22" t="s">
        <v>6</v>
      </c>
      <c r="J2" s="1">
        <v>1</v>
      </c>
      <c r="K2" s="1">
        <v>3</v>
      </c>
      <c r="L2" s="29">
        <f>J4/J5</f>
        <v>0.75</v>
      </c>
      <c r="M2" s="24"/>
      <c r="N2" s="25"/>
      <c r="O2" s="3"/>
      <c r="P2" s="6"/>
      <c r="Q2" s="6"/>
      <c r="R2" s="6"/>
      <c r="S2" s="6"/>
      <c r="T2" s="6"/>
      <c r="U2" s="6"/>
      <c r="V2" s="6"/>
      <c r="W2" s="6"/>
    </row>
    <row r="3" spans="1:23" ht="75" x14ac:dyDescent="0.25">
      <c r="A3" s="9" t="s">
        <v>3</v>
      </c>
      <c r="B3" s="4">
        <v>5</v>
      </c>
      <c r="C3" s="4">
        <v>1</v>
      </c>
      <c r="D3" s="4">
        <v>3</v>
      </c>
      <c r="E3" s="29">
        <f>C5/B6</f>
        <v>0.63698557174475723</v>
      </c>
      <c r="F3" s="7"/>
      <c r="G3" s="17" t="s">
        <v>19</v>
      </c>
      <c r="H3" s="37"/>
      <c r="I3" s="22" t="s">
        <v>7</v>
      </c>
      <c r="J3" s="4">
        <v>0.33333333333333331</v>
      </c>
      <c r="K3" s="1">
        <v>1</v>
      </c>
      <c r="L3" s="29">
        <f>K4/J5</f>
        <v>0.25</v>
      </c>
      <c r="M3" s="24"/>
      <c r="N3" s="38"/>
      <c r="O3" s="3"/>
      <c r="P3" s="6"/>
      <c r="Q3" s="6"/>
      <c r="R3" s="6"/>
      <c r="S3" s="6"/>
      <c r="T3" s="6"/>
      <c r="U3" s="6"/>
      <c r="V3" s="6"/>
      <c r="W3" s="6"/>
    </row>
    <row r="4" spans="1:23" ht="60" x14ac:dyDescent="0.25">
      <c r="A4" s="9" t="s">
        <v>4</v>
      </c>
      <c r="B4" s="4">
        <v>3</v>
      </c>
      <c r="C4" s="4">
        <v>0.33333333333333331</v>
      </c>
      <c r="D4" s="4">
        <v>1</v>
      </c>
      <c r="E4" s="29">
        <f>D5/B6</f>
        <v>0.25828499437449498</v>
      </c>
      <c r="F4" s="7"/>
      <c r="G4" s="38">
        <f>G2/0.58</f>
        <v>3.3199215998422828E-2</v>
      </c>
      <c r="H4" s="37"/>
      <c r="I4" s="22"/>
      <c r="J4" s="7">
        <f>SQRT(J2*K2)</f>
        <v>1.7320508075688772</v>
      </c>
      <c r="K4" s="7">
        <f>SQRT(J3*K3)</f>
        <v>0.57735026918962573</v>
      </c>
      <c r="L4" s="7"/>
      <c r="M4" s="24"/>
      <c r="N4" s="25"/>
      <c r="O4" s="3"/>
      <c r="P4" s="6"/>
      <c r="Q4" s="6"/>
      <c r="R4" s="6"/>
      <c r="S4" s="6"/>
      <c r="T4" s="6"/>
      <c r="U4" s="6"/>
      <c r="V4" s="6"/>
      <c r="W4" s="6"/>
    </row>
    <row r="5" spans="1:23" ht="15.75" thickBot="1" x14ac:dyDescent="0.3">
      <c r="A5" s="9"/>
      <c r="B5" s="7">
        <f>PRODUCT(B2:D2)^(1/3)</f>
        <v>0.40548013303822666</v>
      </c>
      <c r="C5" s="7">
        <f>PRODUCT(B3:D3)^(1/3)</f>
        <v>2.4662120743304703</v>
      </c>
      <c r="D5" s="7">
        <f>PRODUCT(B4:D4)^(1/3)</f>
        <v>1</v>
      </c>
      <c r="E5" s="7"/>
      <c r="F5" s="7"/>
      <c r="G5" s="38"/>
      <c r="H5" s="37"/>
      <c r="I5" s="23"/>
      <c r="J5" s="32">
        <f>J4+K4</f>
        <v>2.3094010767585029</v>
      </c>
      <c r="K5" s="32"/>
      <c r="L5" s="14"/>
      <c r="M5" s="28"/>
      <c r="N5" s="27"/>
      <c r="O5" s="3"/>
      <c r="P5" s="6"/>
      <c r="Q5" s="6"/>
      <c r="R5" s="6"/>
      <c r="S5" s="6"/>
      <c r="T5" s="6"/>
      <c r="U5" s="6"/>
      <c r="V5" s="6"/>
      <c r="W5" s="6"/>
    </row>
    <row r="6" spans="1:23" ht="15.75" thickBot="1" x14ac:dyDescent="0.3">
      <c r="A6" s="10"/>
      <c r="B6" s="33">
        <f>B5+C5+D5</f>
        <v>3.8716922073686968</v>
      </c>
      <c r="C6" s="33"/>
      <c r="D6" s="33"/>
      <c r="E6" s="14"/>
      <c r="F6" s="14"/>
      <c r="G6" s="11"/>
      <c r="H6" s="2" t="s">
        <v>17</v>
      </c>
      <c r="I6" s="2"/>
      <c r="J6" s="2"/>
      <c r="K6" s="2"/>
      <c r="L6" s="2"/>
      <c r="M6" s="3"/>
      <c r="N6" s="3"/>
      <c r="O6" s="3"/>
      <c r="P6" s="6"/>
      <c r="Q6" s="6"/>
      <c r="R6" s="6"/>
      <c r="S6" s="6"/>
      <c r="T6" s="6"/>
      <c r="U6" s="6"/>
      <c r="V6" s="6"/>
      <c r="W6" s="6"/>
    </row>
    <row r="7" spans="1:23" ht="90.75" thickBot="1" x14ac:dyDescent="0.3">
      <c r="A7" s="5"/>
      <c r="B7" s="5"/>
      <c r="C7" s="5"/>
      <c r="D7" s="5"/>
      <c r="E7" s="2"/>
      <c r="F7" s="2"/>
      <c r="G7" s="37"/>
      <c r="H7" s="20"/>
      <c r="I7" s="21" t="s">
        <v>8</v>
      </c>
      <c r="J7" s="21" t="s">
        <v>9</v>
      </c>
      <c r="K7" s="21" t="s">
        <v>10</v>
      </c>
      <c r="L7" s="30" t="s">
        <v>5</v>
      </c>
      <c r="M7" s="35" t="s">
        <v>14</v>
      </c>
      <c r="N7" s="36" t="s">
        <v>15</v>
      </c>
      <c r="O7" s="3"/>
      <c r="P7" s="6"/>
      <c r="Q7" s="6"/>
      <c r="R7" s="6"/>
      <c r="S7" s="6"/>
      <c r="T7" s="6"/>
      <c r="U7" s="6"/>
      <c r="V7" s="6"/>
      <c r="W7" s="6"/>
    </row>
    <row r="8" spans="1:23" ht="45" x14ac:dyDescent="0.25">
      <c r="A8" s="12"/>
      <c r="B8" s="13" t="s">
        <v>0</v>
      </c>
      <c r="C8" s="13" t="s">
        <v>1</v>
      </c>
      <c r="D8" s="30" t="s">
        <v>5</v>
      </c>
      <c r="E8" s="35" t="s">
        <v>14</v>
      </c>
      <c r="F8" s="36" t="s">
        <v>15</v>
      </c>
      <c r="G8" s="37"/>
      <c r="H8" s="22" t="s">
        <v>8</v>
      </c>
      <c r="I8" s="4">
        <v>1</v>
      </c>
      <c r="J8" s="4">
        <v>3</v>
      </c>
      <c r="K8" s="4">
        <v>4</v>
      </c>
      <c r="L8" s="29">
        <f>I11/I12</f>
        <v>0.62501307434829345</v>
      </c>
      <c r="M8" s="24">
        <f>SUM(I8:I10)*L8+SUM(J8:J10)*L9+SUM(K8:K10)*L10</f>
        <v>3.0182947072896313</v>
      </c>
      <c r="N8" s="25">
        <f>(M8-3)/2</f>
        <v>9.14735364481567E-3</v>
      </c>
      <c r="O8" s="3"/>
      <c r="P8" s="6"/>
      <c r="Q8" s="6"/>
      <c r="R8" s="6"/>
      <c r="S8" s="6"/>
      <c r="T8" s="6"/>
      <c r="U8" s="6"/>
      <c r="V8" s="6"/>
      <c r="W8" s="6"/>
    </row>
    <row r="9" spans="1:23" ht="60" x14ac:dyDescent="0.25">
      <c r="A9" s="9" t="s">
        <v>0</v>
      </c>
      <c r="B9" s="1">
        <v>1</v>
      </c>
      <c r="C9" s="1">
        <v>2</v>
      </c>
      <c r="D9" s="29">
        <f>B11/B12</f>
        <v>0.66666666666666663</v>
      </c>
      <c r="E9" s="7">
        <f>SUM(B9:B10)*D9+SUM(C9:C10)*D10</f>
        <v>2</v>
      </c>
      <c r="F9" s="8">
        <f>(E9-2)/1</f>
        <v>0</v>
      </c>
      <c r="G9" s="37"/>
      <c r="H9" s="22" t="s">
        <v>9</v>
      </c>
      <c r="I9" s="4">
        <v>0.33333333333333331</v>
      </c>
      <c r="J9" s="4">
        <v>1</v>
      </c>
      <c r="K9" s="4">
        <v>2</v>
      </c>
      <c r="L9" s="29">
        <f>J11/I12</f>
        <v>0.23848712266284533</v>
      </c>
      <c r="M9" s="24"/>
      <c r="N9" s="38" t="s">
        <v>16</v>
      </c>
      <c r="O9" s="3"/>
      <c r="P9" s="6"/>
      <c r="Q9" s="6"/>
      <c r="R9" s="6"/>
      <c r="S9" s="6"/>
      <c r="T9" s="6"/>
      <c r="U9" s="6"/>
      <c r="V9" s="6"/>
      <c r="W9" s="6"/>
    </row>
    <row r="10" spans="1:23" ht="45" x14ac:dyDescent="0.25">
      <c r="A10" s="9" t="s">
        <v>1</v>
      </c>
      <c r="B10" s="1">
        <v>0.5</v>
      </c>
      <c r="C10" s="1">
        <v>1</v>
      </c>
      <c r="D10" s="29">
        <f>C11/B12</f>
        <v>0.33333333333333331</v>
      </c>
      <c r="E10" s="7"/>
      <c r="F10" s="38" t="s">
        <v>16</v>
      </c>
      <c r="G10" s="37"/>
      <c r="H10" s="22" t="s">
        <v>10</v>
      </c>
      <c r="I10" s="4">
        <v>0.25</v>
      </c>
      <c r="J10" s="4">
        <v>0.5</v>
      </c>
      <c r="K10" s="4">
        <v>1</v>
      </c>
      <c r="L10" s="29">
        <f>K11/I12</f>
        <v>0.1364998029888613</v>
      </c>
      <c r="M10" s="24"/>
      <c r="N10" s="25">
        <f>N8/0.58</f>
        <v>1.5771299387613225E-2</v>
      </c>
      <c r="O10" s="3"/>
      <c r="P10" s="6"/>
      <c r="Q10" s="6"/>
      <c r="R10" s="6"/>
      <c r="S10" s="6"/>
      <c r="T10" s="6"/>
      <c r="U10" s="6"/>
      <c r="V10" s="6"/>
      <c r="W10" s="6"/>
    </row>
    <row r="11" spans="1:23" x14ac:dyDescent="0.25">
      <c r="A11" s="9"/>
      <c r="B11" s="7">
        <f>SQRT(B9*C9)</f>
        <v>1.4142135623730951</v>
      </c>
      <c r="C11" s="7">
        <f>SQRT(B10*C10)</f>
        <v>0.70710678118654757</v>
      </c>
      <c r="D11" s="7"/>
      <c r="E11" s="7"/>
      <c r="F11" s="8">
        <v>0</v>
      </c>
      <c r="G11" s="37"/>
      <c r="H11" s="22"/>
      <c r="I11" s="7">
        <f>PRODUCT(I8:K8)^(1/3)</f>
        <v>2.2894284851066637</v>
      </c>
      <c r="J11" s="7">
        <f>PRODUCT(I9:K9)^(1/3)</f>
        <v>0.87358046473629891</v>
      </c>
      <c r="K11" s="7">
        <f>PRODUCT(I10:K10)^(1/3)</f>
        <v>0.50000000000000011</v>
      </c>
      <c r="L11" s="7"/>
      <c r="M11" s="24"/>
      <c r="N11" s="25"/>
      <c r="O11" s="3"/>
      <c r="P11" s="6"/>
      <c r="Q11" s="6"/>
      <c r="R11" s="6"/>
      <c r="S11" s="6"/>
      <c r="T11" s="6"/>
      <c r="U11" s="6"/>
      <c r="V11" s="6"/>
      <c r="W11" s="6"/>
    </row>
    <row r="12" spans="1:23" ht="15.75" thickBot="1" x14ac:dyDescent="0.3">
      <c r="A12" s="10"/>
      <c r="B12" s="32">
        <f>B11+C11</f>
        <v>2.1213203435596428</v>
      </c>
      <c r="C12" s="32"/>
      <c r="D12" s="14"/>
      <c r="E12" s="14"/>
      <c r="F12" s="11"/>
      <c r="G12" s="37"/>
      <c r="H12" s="23"/>
      <c r="I12" s="32">
        <f>I11+J11+K11</f>
        <v>3.6630089498429625</v>
      </c>
      <c r="J12" s="32"/>
      <c r="K12" s="32"/>
      <c r="L12" s="14"/>
      <c r="M12" s="28"/>
      <c r="N12" s="27"/>
      <c r="O12" s="3"/>
      <c r="P12" s="6"/>
      <c r="Q12" s="6"/>
      <c r="R12" s="6"/>
      <c r="S12" s="6"/>
      <c r="T12" s="6"/>
      <c r="U12" s="6"/>
      <c r="V12" s="6"/>
      <c r="W12" s="6"/>
    </row>
    <row r="13" spans="1:23" ht="15.75" thickBot="1" x14ac:dyDescent="0.3">
      <c r="A13" s="5"/>
      <c r="B13" s="5"/>
      <c r="C13" s="5"/>
      <c r="D13" s="5"/>
      <c r="E13" s="2"/>
      <c r="F13" s="2"/>
      <c r="G13" s="2"/>
      <c r="H13" s="2"/>
      <c r="I13" s="2"/>
      <c r="J13" s="2"/>
      <c r="K13" s="2"/>
      <c r="L13" s="2"/>
      <c r="M13" s="3"/>
      <c r="N13" s="3"/>
      <c r="O13" s="3"/>
      <c r="P13" s="6"/>
      <c r="Q13" s="6"/>
      <c r="R13" s="6"/>
      <c r="S13" s="6"/>
      <c r="T13" s="6"/>
      <c r="U13" s="6"/>
      <c r="V13" s="6"/>
      <c r="W13" s="6"/>
    </row>
    <row r="14" spans="1:23" ht="60" x14ac:dyDescent="0.25">
      <c r="A14" s="20"/>
      <c r="B14" s="21" t="s">
        <v>11</v>
      </c>
      <c r="C14" s="21" t="s">
        <v>12</v>
      </c>
      <c r="D14" s="21" t="s">
        <v>13</v>
      </c>
      <c r="E14" s="30" t="s">
        <v>5</v>
      </c>
      <c r="F14" s="35" t="s">
        <v>14</v>
      </c>
      <c r="G14" s="36" t="s">
        <v>15</v>
      </c>
      <c r="I14" s="20"/>
      <c r="J14" s="21" t="s">
        <v>11</v>
      </c>
      <c r="K14" s="21" t="s">
        <v>12</v>
      </c>
      <c r="L14" s="21" t="s">
        <v>13</v>
      </c>
      <c r="M14" s="30" t="s">
        <v>5</v>
      </c>
      <c r="N14" s="35" t="s">
        <v>14</v>
      </c>
      <c r="O14" s="36" t="s">
        <v>15</v>
      </c>
      <c r="P14" s="6"/>
      <c r="Q14" s="6"/>
      <c r="R14" s="6"/>
      <c r="S14" s="6"/>
      <c r="T14" s="6"/>
      <c r="U14" s="6"/>
      <c r="V14" s="6"/>
      <c r="W14" s="6"/>
    </row>
    <row r="15" spans="1:23" x14ac:dyDescent="0.25">
      <c r="A15" s="22" t="s">
        <v>11</v>
      </c>
      <c r="B15" s="4">
        <v>1</v>
      </c>
      <c r="C15" s="4">
        <v>0.5</v>
      </c>
      <c r="D15" s="4">
        <v>3</v>
      </c>
      <c r="E15" s="29">
        <f>B18/B19</f>
        <v>0.33251592768713861</v>
      </c>
      <c r="F15" s="7">
        <f>SUM(B15:B17)*E15+SUM(C15:C17)*E16+SUM(D15:D17)*E17</f>
        <v>3.0536215758789735</v>
      </c>
      <c r="G15" s="25">
        <f>(F15-3)/2</f>
        <v>2.6810787939486769E-2</v>
      </c>
      <c r="I15" s="22" t="s">
        <v>11</v>
      </c>
      <c r="J15" s="4">
        <v>1</v>
      </c>
      <c r="K15" s="4">
        <v>2</v>
      </c>
      <c r="L15" s="4">
        <v>3</v>
      </c>
      <c r="M15" s="29">
        <f>J18/J19</f>
        <v>0.52783613340674562</v>
      </c>
      <c r="N15" s="7">
        <f>SUM(J15:J17)*M15+SUM(K15:K17)*M16+SUM(L15:L17)*M17</f>
        <v>3.0536215758789735</v>
      </c>
      <c r="O15" s="25">
        <f>(N15-3)/2</f>
        <v>2.6810787939486769E-2</v>
      </c>
      <c r="P15" s="6"/>
      <c r="Q15" s="6"/>
      <c r="R15" s="6"/>
      <c r="S15" s="6"/>
      <c r="T15" s="6"/>
      <c r="U15" s="6"/>
      <c r="V15" s="6"/>
      <c r="W15" s="6"/>
    </row>
    <row r="16" spans="1:23" ht="30" x14ac:dyDescent="0.25">
      <c r="A16" s="22" t="s">
        <v>12</v>
      </c>
      <c r="B16" s="4">
        <v>2</v>
      </c>
      <c r="C16" s="4">
        <v>1</v>
      </c>
      <c r="D16" s="4">
        <v>3</v>
      </c>
      <c r="E16" s="29">
        <f>C18/B19</f>
        <v>0.52783613340674562</v>
      </c>
      <c r="F16" s="7"/>
      <c r="G16" s="38" t="s">
        <v>16</v>
      </c>
      <c r="I16" s="22" t="s">
        <v>12</v>
      </c>
      <c r="J16" s="4">
        <v>0.5</v>
      </c>
      <c r="K16" s="4">
        <v>1</v>
      </c>
      <c r="L16" s="4">
        <v>3</v>
      </c>
      <c r="M16" s="29">
        <f>K18/J19</f>
        <v>0.33251592768713861</v>
      </c>
      <c r="N16" s="7"/>
      <c r="O16" s="38" t="s">
        <v>16</v>
      </c>
      <c r="P16" s="6"/>
      <c r="Q16" s="6"/>
      <c r="R16" s="6"/>
      <c r="S16" s="6"/>
      <c r="T16" s="6"/>
      <c r="U16" s="6"/>
      <c r="V16" s="6"/>
      <c r="W16" s="6"/>
    </row>
    <row r="17" spans="1:23" ht="45" x14ac:dyDescent="0.25">
      <c r="A17" s="22" t="s">
        <v>13</v>
      </c>
      <c r="B17" s="4">
        <v>0.33333333333333331</v>
      </c>
      <c r="C17" s="4">
        <v>0.33333333333333331</v>
      </c>
      <c r="D17" s="4">
        <v>1</v>
      </c>
      <c r="E17" s="29">
        <f>D18/B19</f>
        <v>0.13964793890611582</v>
      </c>
      <c r="F17" s="7"/>
      <c r="G17" s="17">
        <f>G15/0.58</f>
        <v>4.6225496447390983E-2</v>
      </c>
      <c r="I17" s="22" t="s">
        <v>13</v>
      </c>
      <c r="J17" s="4">
        <v>0.33333333333333331</v>
      </c>
      <c r="K17" s="4">
        <v>0.33333333333333331</v>
      </c>
      <c r="L17" s="4">
        <v>1</v>
      </c>
      <c r="M17" s="29">
        <f>L18/J19</f>
        <v>0.13964793890611582</v>
      </c>
      <c r="N17" s="7"/>
      <c r="O17" s="17">
        <f>O15/0.58</f>
        <v>4.6225496447390983E-2</v>
      </c>
      <c r="P17" s="6"/>
      <c r="Q17" s="6"/>
      <c r="R17" s="6"/>
      <c r="S17" s="6"/>
      <c r="T17" s="6"/>
      <c r="U17" s="6"/>
      <c r="V17" s="6"/>
      <c r="W17" s="6"/>
    </row>
    <row r="18" spans="1:23" x14ac:dyDescent="0.25">
      <c r="A18" s="15"/>
      <c r="B18" s="24">
        <f>PRODUCT(B15:D15)^(1/3)</f>
        <v>1.1447142425533319</v>
      </c>
      <c r="C18" s="24">
        <f>PRODUCT(B16:D16)^(1/3)</f>
        <v>1.8171205928321397</v>
      </c>
      <c r="D18" s="24">
        <f>PRODUCT(B17:D17)^(1/3)</f>
        <v>0.48074985676913612</v>
      </c>
      <c r="E18" s="24"/>
      <c r="F18" s="16"/>
      <c r="G18" s="17"/>
      <c r="I18" s="15"/>
      <c r="J18" s="24">
        <f>PRODUCT(J15:L15)^(1/3)</f>
        <v>1.8171205928321397</v>
      </c>
      <c r="K18" s="24">
        <f>PRODUCT(J16:L16)^(1/3)</f>
        <v>1.1447142425533319</v>
      </c>
      <c r="L18" s="24">
        <f>PRODUCT(J17:L17)^(1/3)</f>
        <v>0.48074985676913612</v>
      </c>
      <c r="M18" s="24"/>
      <c r="N18" s="16"/>
      <c r="O18" s="17"/>
      <c r="P18" s="6"/>
      <c r="Q18" s="6"/>
      <c r="R18" s="6"/>
      <c r="S18" s="6"/>
      <c r="T18" s="6"/>
      <c r="U18" s="6"/>
      <c r="V18" s="6"/>
      <c r="W18" s="6"/>
    </row>
    <row r="19" spans="1:23" ht="15.75" thickBot="1" x14ac:dyDescent="0.3">
      <c r="A19" s="26"/>
      <c r="B19" s="34">
        <f>SUM(B18:D18)</f>
        <v>3.4425846921546075</v>
      </c>
      <c r="C19" s="34"/>
      <c r="D19" s="34"/>
      <c r="E19" s="28"/>
      <c r="F19" s="18"/>
      <c r="G19" s="19"/>
      <c r="I19" s="26"/>
      <c r="J19" s="34">
        <f>SUM(J18:L18)</f>
        <v>3.4425846921546075</v>
      </c>
      <c r="K19" s="34"/>
      <c r="L19" s="34"/>
      <c r="M19" s="28"/>
      <c r="N19" s="18"/>
      <c r="O19" s="19"/>
      <c r="P19" s="6"/>
      <c r="Q19" s="6"/>
      <c r="R19" s="6"/>
      <c r="S19" s="6"/>
      <c r="T19" s="6"/>
      <c r="U19" s="6"/>
      <c r="V19" s="6"/>
      <c r="W19" s="6"/>
    </row>
    <row r="20" spans="1:23" ht="15.75" thickBot="1" x14ac:dyDescent="0.3">
      <c r="A20" s="24"/>
      <c r="B20" s="16"/>
      <c r="C20" s="31"/>
      <c r="D20" s="16"/>
      <c r="E20" s="16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</row>
    <row r="21" spans="1:23" ht="60" x14ac:dyDescent="0.25">
      <c r="A21" s="20"/>
      <c r="B21" s="21" t="s">
        <v>11</v>
      </c>
      <c r="C21" s="21" t="s">
        <v>12</v>
      </c>
      <c r="D21" s="21" t="s">
        <v>13</v>
      </c>
      <c r="E21" s="30" t="s">
        <v>5</v>
      </c>
      <c r="F21" s="35" t="s">
        <v>14</v>
      </c>
      <c r="G21" s="36" t="s">
        <v>15</v>
      </c>
      <c r="H21" s="5"/>
      <c r="I21" s="20"/>
      <c r="J21" s="21" t="s">
        <v>11</v>
      </c>
      <c r="K21" s="21" t="s">
        <v>12</v>
      </c>
      <c r="L21" s="21" t="s">
        <v>13</v>
      </c>
      <c r="M21" s="30" t="s">
        <v>5</v>
      </c>
      <c r="N21" s="35" t="s">
        <v>14</v>
      </c>
      <c r="O21" s="36" t="s">
        <v>15</v>
      </c>
      <c r="P21" s="6"/>
      <c r="Q21" s="6"/>
      <c r="R21" s="6"/>
      <c r="S21" s="6"/>
      <c r="T21" s="6"/>
      <c r="U21" s="6"/>
      <c r="V21" s="6"/>
      <c r="W21" s="6"/>
    </row>
    <row r="22" spans="1:23" x14ac:dyDescent="0.25">
      <c r="A22" s="22" t="s">
        <v>11</v>
      </c>
      <c r="B22" s="4">
        <v>1</v>
      </c>
      <c r="C22" s="4">
        <v>0.5</v>
      </c>
      <c r="D22" s="4">
        <v>2</v>
      </c>
      <c r="E22" s="29">
        <f>B25/B26</f>
        <v>0.31081368260718228</v>
      </c>
      <c r="F22" s="7">
        <f>SUM(B22:B24)*E22+SUM(C22:C24)*E23+SUM(D22:D24)*E24</f>
        <v>3.0536215758789726</v>
      </c>
      <c r="G22" s="25">
        <f>(F22-3)/2</f>
        <v>2.6810787939486325E-2</v>
      </c>
      <c r="H22" s="5"/>
      <c r="I22" s="22" t="s">
        <v>11</v>
      </c>
      <c r="J22" s="4">
        <v>1</v>
      </c>
      <c r="K22" s="4">
        <v>0.33333333333333331</v>
      </c>
      <c r="L22" s="4">
        <v>0.33333333333333331</v>
      </c>
      <c r="M22" s="29">
        <f>J25/J26</f>
        <v>0.13964793890611582</v>
      </c>
      <c r="N22" s="7">
        <f>SUM(J22:J24)*M22+SUM(K22:K24)*M23+SUM(L22:L24)*M24</f>
        <v>3.0536215758789731</v>
      </c>
      <c r="O22" s="25">
        <f>(N22-3)/2</f>
        <v>2.6810787939486547E-2</v>
      </c>
      <c r="P22" s="6"/>
      <c r="Q22" s="6"/>
      <c r="R22" s="6"/>
      <c r="S22" s="6"/>
      <c r="T22" s="6"/>
      <c r="U22" s="6"/>
      <c r="V22" s="6"/>
      <c r="W22" s="6"/>
    </row>
    <row r="23" spans="1:23" ht="30" x14ac:dyDescent="0.25">
      <c r="A23" s="22" t="s">
        <v>12</v>
      </c>
      <c r="B23" s="4">
        <v>2</v>
      </c>
      <c r="C23" s="4">
        <v>1</v>
      </c>
      <c r="D23" s="4">
        <v>2</v>
      </c>
      <c r="E23" s="29">
        <f>C25/B26</f>
        <v>0.49338596673675117</v>
      </c>
      <c r="F23" s="7"/>
      <c r="G23" s="38" t="s">
        <v>16</v>
      </c>
      <c r="H23" s="6"/>
      <c r="I23" s="22" t="s">
        <v>12</v>
      </c>
      <c r="J23" s="4">
        <v>3</v>
      </c>
      <c r="K23" s="4">
        <v>1</v>
      </c>
      <c r="L23" s="4">
        <v>0.5</v>
      </c>
      <c r="M23" s="29">
        <f>K25/J26</f>
        <v>0.33251592768713861</v>
      </c>
      <c r="N23" s="7"/>
      <c r="O23" s="38" t="s">
        <v>16</v>
      </c>
      <c r="P23" s="6"/>
      <c r="Q23" s="6"/>
      <c r="R23" s="6"/>
      <c r="S23" s="6"/>
      <c r="T23" s="6"/>
      <c r="U23" s="6"/>
      <c r="V23" s="6"/>
      <c r="W23" s="6"/>
    </row>
    <row r="24" spans="1:23" ht="45" x14ac:dyDescent="0.25">
      <c r="A24" s="22" t="s">
        <v>13</v>
      </c>
      <c r="B24" s="4">
        <v>0.5</v>
      </c>
      <c r="C24" s="4">
        <v>0.5</v>
      </c>
      <c r="D24" s="4">
        <v>1</v>
      </c>
      <c r="E24" s="29">
        <f>D25/B26</f>
        <v>0.19580035065606649</v>
      </c>
      <c r="F24" s="7"/>
      <c r="G24" s="17">
        <f>G22/0.58</f>
        <v>4.622549644739022E-2</v>
      </c>
      <c r="H24" s="6"/>
      <c r="I24" s="22" t="s">
        <v>13</v>
      </c>
      <c r="J24" s="4">
        <v>3</v>
      </c>
      <c r="K24" s="4">
        <v>2</v>
      </c>
      <c r="L24" s="4">
        <v>1</v>
      </c>
      <c r="M24" s="29">
        <f>L25/J26</f>
        <v>0.52783613340674562</v>
      </c>
      <c r="N24" s="7"/>
      <c r="O24" s="17">
        <f>O22/0.58</f>
        <v>4.6225496447390602E-2</v>
      </c>
      <c r="P24" s="6"/>
      <c r="Q24" s="6"/>
      <c r="R24" s="6"/>
      <c r="S24" s="6"/>
      <c r="T24" s="6"/>
      <c r="U24" s="6"/>
      <c r="V24" s="6"/>
      <c r="W24" s="6"/>
    </row>
    <row r="25" spans="1:23" x14ac:dyDescent="0.25">
      <c r="A25" s="15"/>
      <c r="B25" s="24">
        <f>PRODUCT(B22:D22)^(1/3)</f>
        <v>1</v>
      </c>
      <c r="C25" s="24">
        <f>PRODUCT(B23:D23)^(1/3)</f>
        <v>1.5874010519681994</v>
      </c>
      <c r="D25" s="24">
        <f>PRODUCT(B24:D24)^(1/3)</f>
        <v>0.6299605249474366</v>
      </c>
      <c r="E25" s="24"/>
      <c r="F25" s="16"/>
      <c r="G25" s="17"/>
      <c r="H25" s="6"/>
      <c r="I25" s="15"/>
      <c r="J25" s="24">
        <f>PRODUCT(J22:L22)^(1/3)</f>
        <v>0.48074985676913612</v>
      </c>
      <c r="K25" s="24">
        <f>PRODUCT(J23:L23)^(1/3)</f>
        <v>1.1447142425533319</v>
      </c>
      <c r="L25" s="24">
        <f>PRODUCT(J24:L24)^(1/3)</f>
        <v>1.8171205928321397</v>
      </c>
      <c r="M25" s="24"/>
      <c r="N25" s="16"/>
      <c r="O25" s="17"/>
      <c r="P25" s="6"/>
      <c r="Q25" s="6"/>
      <c r="R25" s="6"/>
      <c r="S25" s="6"/>
      <c r="T25" s="6"/>
      <c r="U25" s="6"/>
      <c r="V25" s="6"/>
      <c r="W25" s="6"/>
    </row>
    <row r="26" spans="1:23" ht="15.75" thickBot="1" x14ac:dyDescent="0.3">
      <c r="A26" s="26"/>
      <c r="B26" s="34">
        <f>SUM(B25:D25)</f>
        <v>3.2173615769156361</v>
      </c>
      <c r="C26" s="34"/>
      <c r="D26" s="34"/>
      <c r="E26" s="28"/>
      <c r="F26" s="18"/>
      <c r="G26" s="19"/>
      <c r="H26" s="6"/>
      <c r="I26" s="26"/>
      <c r="J26" s="34">
        <f>SUM(J25:L25)</f>
        <v>3.4425846921546075</v>
      </c>
      <c r="K26" s="34"/>
      <c r="L26" s="34"/>
      <c r="M26" s="28"/>
      <c r="N26" s="18"/>
      <c r="O26" s="19"/>
      <c r="P26" s="6"/>
      <c r="Q26" s="6"/>
      <c r="R26" s="6"/>
      <c r="S26" s="6"/>
      <c r="T26" s="6"/>
      <c r="U26" s="6"/>
      <c r="V26" s="6"/>
      <c r="W26" s="6"/>
    </row>
    <row r="27" spans="1:23" ht="15.75" thickBo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ht="60" x14ac:dyDescent="0.25">
      <c r="A28" s="20"/>
      <c r="B28" s="21" t="s">
        <v>11</v>
      </c>
      <c r="C28" s="21" t="s">
        <v>12</v>
      </c>
      <c r="D28" s="21" t="s">
        <v>13</v>
      </c>
      <c r="E28" s="30" t="s">
        <v>5</v>
      </c>
      <c r="F28" s="35" t="s">
        <v>14</v>
      </c>
      <c r="G28" s="36" t="s">
        <v>15</v>
      </c>
      <c r="H28" s="6"/>
      <c r="I28" s="20"/>
      <c r="J28" s="21" t="s">
        <v>11</v>
      </c>
      <c r="K28" s="21" t="s">
        <v>12</v>
      </c>
      <c r="L28" s="21" t="s">
        <v>13</v>
      </c>
      <c r="M28" s="30" t="s">
        <v>5</v>
      </c>
      <c r="N28" s="35" t="s">
        <v>14</v>
      </c>
      <c r="O28" s="36" t="s">
        <v>15</v>
      </c>
      <c r="P28" s="6"/>
      <c r="Q28" s="6"/>
      <c r="R28" s="6"/>
      <c r="S28" s="6"/>
      <c r="T28" s="6"/>
      <c r="U28" s="6"/>
      <c r="V28" s="6"/>
      <c r="W28" s="6"/>
    </row>
    <row r="29" spans="1:23" x14ac:dyDescent="0.25">
      <c r="A29" s="22" t="s">
        <v>11</v>
      </c>
      <c r="B29" s="4">
        <v>1</v>
      </c>
      <c r="C29" s="4">
        <v>0.33333333333333331</v>
      </c>
      <c r="D29" s="4">
        <v>3</v>
      </c>
      <c r="E29" s="29">
        <f>B32/B33</f>
        <v>0.26836857302828449</v>
      </c>
      <c r="F29" s="7">
        <f>SUM(B29:B31)*E29+SUM(C29:C31)*E30+SUM(D29:D31)*E31</f>
        <v>3.0735135254733361</v>
      </c>
      <c r="G29" s="25">
        <f>(F29-3)/2</f>
        <v>3.6756762736668058E-2</v>
      </c>
      <c r="I29" s="22" t="s">
        <v>11</v>
      </c>
      <c r="J29" s="4">
        <v>1</v>
      </c>
      <c r="K29" s="4">
        <v>2</v>
      </c>
      <c r="L29" s="4">
        <v>0.33333333333333331</v>
      </c>
      <c r="M29" s="29">
        <f>J32/J33</f>
        <v>0.24931052532870668</v>
      </c>
      <c r="N29" s="7">
        <f>SUM(J29:J31)*M29+SUM(K29:K31)*M30+SUM(L29:L31)*M31</f>
        <v>3.0536215758789726</v>
      </c>
      <c r="O29" s="25">
        <f>(N29-3)/2</f>
        <v>2.6810787939486325E-2</v>
      </c>
    </row>
    <row r="30" spans="1:23" ht="30" x14ac:dyDescent="0.25">
      <c r="A30" s="22" t="s">
        <v>12</v>
      </c>
      <c r="B30" s="4">
        <v>3</v>
      </c>
      <c r="C30" s="4">
        <v>1</v>
      </c>
      <c r="D30" s="4">
        <v>4</v>
      </c>
      <c r="E30" s="29">
        <f>C32/B33</f>
        <v>0.61441065559838248</v>
      </c>
      <c r="F30" s="7"/>
      <c r="G30" s="38" t="s">
        <v>16</v>
      </c>
      <c r="I30" s="22" t="s">
        <v>12</v>
      </c>
      <c r="J30" s="4">
        <v>0.5</v>
      </c>
      <c r="K30" s="4">
        <v>1</v>
      </c>
      <c r="L30" s="4">
        <v>0.33333333333333331</v>
      </c>
      <c r="M30" s="29">
        <f>K32/J33</f>
        <v>0.15705578941099324</v>
      </c>
      <c r="N30" s="7"/>
      <c r="O30" s="38" t="s">
        <v>16</v>
      </c>
    </row>
    <row r="31" spans="1:23" ht="45" x14ac:dyDescent="0.25">
      <c r="A31" s="22" t="s">
        <v>13</v>
      </c>
      <c r="B31" s="4">
        <v>0.33333333333333331</v>
      </c>
      <c r="C31" s="4">
        <v>0.25</v>
      </c>
      <c r="D31" s="4">
        <v>1</v>
      </c>
      <c r="E31" s="29">
        <f>D32/B33</f>
        <v>0.11722077137333306</v>
      </c>
      <c r="F31" s="7"/>
      <c r="G31" s="17">
        <f>G29/0.58</f>
        <v>6.3373728856324238E-2</v>
      </c>
      <c r="I31" s="22" t="s">
        <v>13</v>
      </c>
      <c r="J31" s="4">
        <v>3</v>
      </c>
      <c r="K31" s="4">
        <v>3</v>
      </c>
      <c r="L31" s="4">
        <v>1</v>
      </c>
      <c r="M31" s="29">
        <f>L32/J33</f>
        <v>0.59363368526030014</v>
      </c>
      <c r="N31" s="7"/>
      <c r="O31" s="17">
        <f>O29/0.58</f>
        <v>4.622549644739022E-2</v>
      </c>
    </row>
    <row r="32" spans="1:23" x14ac:dyDescent="0.25">
      <c r="A32" s="15"/>
      <c r="B32" s="24">
        <f>PRODUCT(B29:D29)^(1/3)</f>
        <v>1</v>
      </c>
      <c r="C32" s="24">
        <f>PRODUCT(B30:D30)^(1/3)</f>
        <v>2.2894284851066637</v>
      </c>
      <c r="D32" s="24">
        <f>PRODUCT(B31:D31)^(1/3)</f>
        <v>0.4367902323681494</v>
      </c>
      <c r="E32" s="24"/>
      <c r="F32" s="16"/>
      <c r="G32" s="17"/>
      <c r="I32" s="15"/>
      <c r="J32" s="24">
        <f>PRODUCT(J29:L29)^(1/3)</f>
        <v>0.87358046473629891</v>
      </c>
      <c r="K32" s="24">
        <f>PRODUCT(J30:L30)^(1/3)</f>
        <v>0.55032120814910446</v>
      </c>
      <c r="L32" s="24">
        <f>PRODUCT(J31:L31)^(1/3)</f>
        <v>2.0800838230519041</v>
      </c>
      <c r="M32" s="24"/>
      <c r="N32" s="16"/>
      <c r="O32" s="17"/>
    </row>
    <row r="33" spans="1:15" ht="15.75" thickBot="1" x14ac:dyDescent="0.3">
      <c r="A33" s="26"/>
      <c r="B33" s="34">
        <f>SUM(B32:D32)</f>
        <v>3.7262187174748131</v>
      </c>
      <c r="C33" s="34"/>
      <c r="D33" s="34"/>
      <c r="E33" s="28"/>
      <c r="F33" s="18"/>
      <c r="G33" s="19"/>
      <c r="I33" s="26"/>
      <c r="J33" s="34">
        <f>SUM(J32:L32)</f>
        <v>3.5039854959373073</v>
      </c>
      <c r="K33" s="34"/>
      <c r="L33" s="34"/>
      <c r="M33" s="28"/>
      <c r="N33" s="18"/>
      <c r="O33" s="19"/>
    </row>
    <row r="34" spans="1:15" ht="15.75" thickBot="1" x14ac:dyDescent="0.3"/>
    <row r="35" spans="1:15" ht="45" x14ac:dyDescent="0.25">
      <c r="A35" s="20"/>
      <c r="B35" s="21" t="s">
        <v>11</v>
      </c>
      <c r="C35" s="21" t="s">
        <v>12</v>
      </c>
      <c r="D35" s="21" t="s">
        <v>13</v>
      </c>
      <c r="E35" s="30" t="s">
        <v>5</v>
      </c>
      <c r="F35" s="35" t="s">
        <v>14</v>
      </c>
      <c r="G35" s="36" t="s">
        <v>15</v>
      </c>
      <c r="I35" t="s">
        <v>20</v>
      </c>
    </row>
    <row r="36" spans="1:15" x14ac:dyDescent="0.25">
      <c r="A36" s="22" t="s">
        <v>11</v>
      </c>
      <c r="B36" s="4">
        <v>1</v>
      </c>
      <c r="C36" s="4">
        <v>0.5</v>
      </c>
      <c r="D36" s="4">
        <v>2</v>
      </c>
      <c r="E36" s="29">
        <f>B39/B40</f>
        <v>0.31081368260718228</v>
      </c>
      <c r="F36" s="7">
        <f>SUM(B36:B38)*E36+SUM(C36:C38)*E37+SUM(D36:D38)*E38</f>
        <v>3.0536215758789726</v>
      </c>
      <c r="G36" s="25">
        <f>(F36-3)/2</f>
        <v>2.6810787939486325E-2</v>
      </c>
      <c r="H36" s="22" t="s">
        <v>11</v>
      </c>
      <c r="I36">
        <f>SUM(E36,M29,E29,M22,E22,M15,E15)/7</f>
        <v>0.30561520908162226</v>
      </c>
      <c r="J36">
        <f>SUM(I36:I38)</f>
        <v>1</v>
      </c>
      <c r="K36">
        <f>31+42+27</f>
        <v>100</v>
      </c>
    </row>
    <row r="37" spans="1:15" ht="30" x14ac:dyDescent="0.25">
      <c r="A37" s="22" t="s">
        <v>12</v>
      </c>
      <c r="B37" s="4">
        <v>2</v>
      </c>
      <c r="C37" s="4">
        <v>1</v>
      </c>
      <c r="D37" s="4">
        <v>2</v>
      </c>
      <c r="E37" s="29">
        <f>C39/B40</f>
        <v>0.49338596673675117</v>
      </c>
      <c r="F37" s="7"/>
      <c r="G37" s="38" t="s">
        <v>16</v>
      </c>
      <c r="H37" s="22" t="s">
        <v>12</v>
      </c>
      <c r="I37">
        <f t="shared" ref="I37:I38" si="0">SUM(E37,M30,E30,M23,E23,M16,E16)/7</f>
        <v>0.42158662389484292</v>
      </c>
      <c r="K37">
        <v>31</v>
      </c>
    </row>
    <row r="38" spans="1:15" ht="45" x14ac:dyDescent="0.25">
      <c r="A38" s="22" t="s">
        <v>13</v>
      </c>
      <c r="B38" s="4">
        <v>0.5</v>
      </c>
      <c r="C38" s="4">
        <v>0.5</v>
      </c>
      <c r="D38" s="4">
        <v>1</v>
      </c>
      <c r="E38" s="29">
        <f>D39/B40</f>
        <v>0.19580035065606649</v>
      </c>
      <c r="F38" s="7"/>
      <c r="G38" s="17">
        <f>G36/0.58</f>
        <v>4.622549644739022E-2</v>
      </c>
      <c r="H38" s="22" t="s">
        <v>13</v>
      </c>
      <c r="I38">
        <f t="shared" si="0"/>
        <v>0.27279816702353482</v>
      </c>
      <c r="K38">
        <v>42</v>
      </c>
    </row>
    <row r="39" spans="1:15" x14ac:dyDescent="0.25">
      <c r="A39" s="15"/>
      <c r="B39" s="24">
        <f>PRODUCT(B36:D36)^(1/3)</f>
        <v>1</v>
      </c>
      <c r="C39" s="24">
        <f>PRODUCT(B37:D37)^(1/3)</f>
        <v>1.5874010519681994</v>
      </c>
      <c r="D39" s="24">
        <f>PRODUCT(B38:D38)^(1/3)</f>
        <v>0.6299605249474366</v>
      </c>
      <c r="E39" s="24"/>
      <c r="F39" s="16"/>
      <c r="G39" s="17"/>
      <c r="K39">
        <v>27</v>
      </c>
    </row>
    <row r="40" spans="1:15" ht="15.75" thickBot="1" x14ac:dyDescent="0.3">
      <c r="A40" s="26"/>
      <c r="B40" s="34">
        <f>SUM(B39:D39)</f>
        <v>3.2173615769156361</v>
      </c>
      <c r="C40" s="34"/>
      <c r="D40" s="34"/>
      <c r="E40" s="28"/>
      <c r="F40" s="18"/>
      <c r="G40" s="19"/>
    </row>
  </sheetData>
  <mergeCells count="11">
    <mergeCell ref="B26:D26"/>
    <mergeCell ref="B33:D33"/>
    <mergeCell ref="B40:D40"/>
    <mergeCell ref="J19:L19"/>
    <mergeCell ref="J26:L26"/>
    <mergeCell ref="J33:L33"/>
    <mergeCell ref="J5:K5"/>
    <mergeCell ref="I12:K12"/>
    <mergeCell ref="B12:C12"/>
    <mergeCell ref="B6:D6"/>
    <mergeCell ref="B19:D1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Угроватов</dc:creator>
  <cp:lastModifiedBy>Дмитрий Угроватов</cp:lastModifiedBy>
  <dcterms:created xsi:type="dcterms:W3CDTF">2019-04-24T19:53:12Z</dcterms:created>
  <dcterms:modified xsi:type="dcterms:W3CDTF">2019-04-25T08:21:59Z</dcterms:modified>
</cp:coreProperties>
</file>