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eekranjan/Documents/Github/TASOPT.jl/Airframe_datasheet/"/>
    </mc:Choice>
  </mc:AlternateContent>
  <xr:revisionPtr revIDLastSave="0" documentId="13_ncr:1_{62E568F3-F378-3E40-A001-A2777653C6C8}" xr6:coauthVersionLast="47" xr6:coauthVersionMax="47" xr10:uidLastSave="{00000000-0000-0000-0000-000000000000}"/>
  <bookViews>
    <workbookView xWindow="0" yWindow="760" windowWidth="30240" windowHeight="18140" xr2:uid="{58E75CC3-7538-724F-88E7-0C02D6709868}"/>
  </bookViews>
  <sheets>
    <sheet name="Sheet1" sheetId="1" r:id="rId1"/>
    <sheet name="B767" sheetId="2" r:id="rId2"/>
    <sheet name="777" sheetId="3" r:id="rId3"/>
    <sheet name="A330" sheetId="4" r:id="rId4"/>
    <sheet name="Air Properit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3" i="3" l="1"/>
  <c r="AC12" i="3"/>
  <c r="AC11" i="3"/>
  <c r="U14" i="2"/>
  <c r="U13" i="2"/>
  <c r="U12" i="2"/>
  <c r="AC14" i="4"/>
  <c r="AC13" i="4"/>
  <c r="AC12" i="4"/>
  <c r="AM4" i="4"/>
  <c r="AK4" i="4"/>
  <c r="AI4" i="4"/>
  <c r="AG4" i="4"/>
  <c r="AE4" i="4"/>
  <c r="AI4" i="3"/>
  <c r="AG4" i="3"/>
  <c r="AE4" i="3"/>
  <c r="AC4" i="3"/>
  <c r="AA4" i="3"/>
  <c r="K7" i="5"/>
  <c r="K8" i="5"/>
  <c r="K3" i="5"/>
  <c r="K4" i="5"/>
  <c r="K6" i="5"/>
  <c r="K2" i="5"/>
  <c r="J6" i="5"/>
  <c r="U66" i="2"/>
  <c r="U65" i="2"/>
  <c r="U53" i="2"/>
  <c r="U52" i="2"/>
  <c r="U40" i="2"/>
  <c r="U39" i="2"/>
  <c r="U27" i="2"/>
  <c r="U26" i="2"/>
  <c r="AC66" i="4"/>
  <c r="AC65" i="4"/>
  <c r="AC53" i="4"/>
  <c r="AC52" i="4"/>
  <c r="AC40" i="4"/>
  <c r="AC39" i="4"/>
  <c r="AC27" i="4"/>
  <c r="AC26" i="4"/>
  <c r="J2" i="5"/>
  <c r="I17" i="4" l="1"/>
  <c r="I8" i="3"/>
  <c r="L15" i="3"/>
  <c r="R15" i="3" s="1"/>
  <c r="L11" i="4"/>
  <c r="R11" i="4" s="1"/>
  <c r="I4" i="3"/>
  <c r="I7" i="4"/>
  <c r="I5" i="4"/>
  <c r="H21" i="1" l="1"/>
  <c r="H22" i="1"/>
  <c r="H23" i="1"/>
  <c r="H25" i="1"/>
  <c r="H26" i="1"/>
  <c r="H27" i="1"/>
  <c r="H28" i="1"/>
  <c r="H20" i="1"/>
  <c r="K21" i="1"/>
  <c r="K22" i="1"/>
  <c r="K23" i="1"/>
  <c r="K25" i="1"/>
  <c r="K26" i="1"/>
  <c r="K27" i="1"/>
  <c r="K28" i="1"/>
  <c r="K20" i="1"/>
  <c r="V16" i="1"/>
  <c r="W16" i="1" s="1"/>
  <c r="X16" i="1" s="1"/>
  <c r="V17" i="1"/>
  <c r="W17" i="1" s="1"/>
  <c r="X17" i="1" s="1"/>
  <c r="V6" i="1"/>
  <c r="W6" i="1" s="1"/>
  <c r="X6" i="1" s="1"/>
  <c r="V7" i="1"/>
  <c r="W7" i="1" s="1"/>
  <c r="X7" i="1" s="1"/>
  <c r="V8" i="1"/>
  <c r="W8" i="1" s="1"/>
  <c r="X8" i="1" s="1"/>
  <c r="V5" i="1"/>
  <c r="W5" i="1" s="1"/>
  <c r="X5" i="1" s="1"/>
  <c r="H11" i="1"/>
  <c r="V11" i="1" s="1"/>
  <c r="W11" i="1" s="1"/>
  <c r="X11" i="1" s="1"/>
  <c r="H12" i="1"/>
  <c r="V12" i="1" s="1"/>
  <c r="W12" i="1" s="1"/>
  <c r="X12" i="1" s="1"/>
  <c r="H13" i="1"/>
  <c r="V13" i="1" s="1"/>
  <c r="W13" i="1" s="1"/>
  <c r="X13" i="1" s="1"/>
  <c r="H14" i="1"/>
  <c r="V14" i="1" s="1"/>
  <c r="W14" i="1" s="1"/>
  <c r="X14" i="1" s="1"/>
  <c r="H10" i="1"/>
  <c r="V10" i="1" s="1"/>
  <c r="W10" i="1" s="1"/>
  <c r="X10" i="1" s="1"/>
  <c r="K17" i="1"/>
  <c r="K16" i="1"/>
  <c r="J3" i="1"/>
  <c r="K11" i="1"/>
  <c r="K12" i="1"/>
  <c r="K13" i="1"/>
  <c r="K14" i="1"/>
  <c r="K10" i="1"/>
  <c r="K6" i="1"/>
  <c r="K7" i="1"/>
  <c r="K8" i="1"/>
  <c r="K5" i="1"/>
</calcChain>
</file>

<file path=xl/sharedStrings.xml><?xml version="1.0" encoding="utf-8"?>
<sst xmlns="http://schemas.openxmlformats.org/spreadsheetml/2006/main" count="368" uniqueCount="109">
  <si>
    <t>Airframe</t>
  </si>
  <si>
    <t>Payload</t>
  </si>
  <si>
    <t>Range</t>
  </si>
  <si>
    <t>OEW</t>
  </si>
  <si>
    <t>Fuse Length</t>
  </si>
  <si>
    <t>Wing AR</t>
  </si>
  <si>
    <t>Wing Sweep</t>
  </si>
  <si>
    <t>B777-200ER</t>
  </si>
  <si>
    <t>B777-300</t>
  </si>
  <si>
    <t>B777-300ER</t>
  </si>
  <si>
    <t>B777-200LR</t>
  </si>
  <si>
    <t>MTOW</t>
  </si>
  <si>
    <t>FUEL</t>
  </si>
  <si>
    <t>B767-200</t>
  </si>
  <si>
    <t>B767-200ER</t>
  </si>
  <si>
    <t>B767-300</t>
  </si>
  <si>
    <t>B767-300ER</t>
  </si>
  <si>
    <t>B767-400ER</t>
  </si>
  <si>
    <t>Fuse Width</t>
  </si>
  <si>
    <t>MAC</t>
  </si>
  <si>
    <t>NASA CRM</t>
  </si>
  <si>
    <t>Wing Span</t>
  </si>
  <si>
    <t>Semi Wing Span</t>
  </si>
  <si>
    <t>Root CHORD</t>
  </si>
  <si>
    <t>WING LE LOCATON</t>
  </si>
  <si>
    <t>WING AREA</t>
  </si>
  <si>
    <t>A330-200</t>
  </si>
  <si>
    <t>A330-300</t>
  </si>
  <si>
    <t>ENG LOCATION</t>
  </si>
  <si>
    <t>NACELLE OUTER DIA</t>
  </si>
  <si>
    <t>ENGINE FAN DIA</t>
  </si>
  <si>
    <t>TARGET SPAN</t>
  </si>
  <si>
    <t>--</t>
  </si>
  <si>
    <t>TARGET SEMI-SPAN</t>
  </si>
  <si>
    <t>SPAN SCALING FACTOR</t>
  </si>
  <si>
    <t>B737-600</t>
  </si>
  <si>
    <t>B737-700</t>
  </si>
  <si>
    <t>B737-800</t>
  </si>
  <si>
    <t>B737-900</t>
  </si>
  <si>
    <t>B737-MAX-7</t>
  </si>
  <si>
    <t>B737-MAX-8</t>
  </si>
  <si>
    <t>B737-MAX-9</t>
  </si>
  <si>
    <t>B737-MAX-10</t>
  </si>
  <si>
    <t>CONFIG: PLAN W/O TAIL</t>
  </si>
  <si>
    <t>CL</t>
  </si>
  <si>
    <t>CMF</t>
  </si>
  <si>
    <t>AOA</t>
  </si>
  <si>
    <t>CL_NACELLE</t>
  </si>
  <si>
    <t>MACH: 0.80</t>
  </si>
  <si>
    <t>MACH: 0.70</t>
  </si>
  <si>
    <t>MACH: 0.60</t>
  </si>
  <si>
    <t>MACH: 0.50</t>
  </si>
  <si>
    <t>A330-200ER</t>
  </si>
  <si>
    <t>Root c</t>
  </si>
  <si>
    <t>CMf</t>
  </si>
  <si>
    <t>B737-900ER</t>
  </si>
  <si>
    <t>MTOW (lbs)</t>
  </si>
  <si>
    <t>A319-100</t>
  </si>
  <si>
    <t>A320</t>
  </si>
  <si>
    <t>A321</t>
  </si>
  <si>
    <t>dcl_da</t>
  </si>
  <si>
    <t>CMVf Calc</t>
  </si>
  <si>
    <t>CMFUSE</t>
  </si>
  <si>
    <t>S</t>
  </si>
  <si>
    <t>CMVf</t>
  </si>
  <si>
    <t>CMVf1 Calc</t>
  </si>
  <si>
    <t>CLD</t>
  </si>
  <si>
    <t>CLMF0</t>
  </si>
  <si>
    <t>CMVf1</t>
  </si>
  <si>
    <t>Ref Area</t>
  </si>
  <si>
    <t>dMFuse/Dcl</t>
  </si>
  <si>
    <t>TAIL SPAN</t>
  </si>
  <si>
    <t>MACH: 0.85</t>
  </si>
  <si>
    <t>MACH: 0.75</t>
  </si>
  <si>
    <t>CONFIG: PLAN W/ TAIL</t>
  </si>
  <si>
    <t>dCL_dalfa</t>
  </si>
  <si>
    <t>dCLn_dalfa</t>
  </si>
  <si>
    <t>Mach</t>
  </si>
  <si>
    <t>TAIL CL</t>
  </si>
  <si>
    <t>TAIL CDp</t>
  </si>
  <si>
    <t>WING CL</t>
  </si>
  <si>
    <t>WING CDp</t>
  </si>
  <si>
    <t>Altitude (ft)</t>
  </si>
  <si>
    <t>Density</t>
  </si>
  <si>
    <t>Vel Mag</t>
  </si>
  <si>
    <t>nu_dyn</t>
  </si>
  <si>
    <t>Root Chord</t>
  </si>
  <si>
    <t>MACH: 0.83</t>
  </si>
  <si>
    <t>MACH: 0.77</t>
  </si>
  <si>
    <t>DESIGN CONDITION</t>
  </si>
  <si>
    <t>CD</t>
  </si>
  <si>
    <t>CL_FUSE</t>
  </si>
  <si>
    <t>CD_FUSE</t>
  </si>
  <si>
    <t>CD_TAIL</t>
  </si>
  <si>
    <t>CL_TAIL</t>
  </si>
  <si>
    <t>CL_WING</t>
  </si>
  <si>
    <t>CD_WING</t>
  </si>
  <si>
    <t>CD_NACELLE</t>
  </si>
  <si>
    <t>MACH</t>
  </si>
  <si>
    <t>CL_PYLON</t>
  </si>
  <si>
    <t>CD_PYLON</t>
  </si>
  <si>
    <t>Phase</t>
  </si>
  <si>
    <t>Cruise</t>
  </si>
  <si>
    <t>Landing</t>
  </si>
  <si>
    <t>Reynolds Number_Root</t>
  </si>
  <si>
    <t>ReC</t>
  </si>
  <si>
    <t>Fractions</t>
  </si>
  <si>
    <t>dCMF_dCL</t>
  </si>
  <si>
    <t>Fan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</si>
</sst>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0" borderId="0" xfId="0" quotePrefix="1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/>
    <xf numFmtId="0" fontId="1" fillId="10" borderId="0" xfId="0" applyFont="1" applyFill="1"/>
    <xf numFmtId="0" fontId="0" fillId="10" borderId="0" xfId="0" applyFill="1"/>
    <xf numFmtId="11" fontId="0" fillId="0" borderId="0" xfId="0" applyNumberFormat="1" applyAlignment="1">
      <alignment horizontal="center"/>
    </xf>
    <xf numFmtId="164" fontId="0" fillId="0" borderId="0" xfId="0" applyNumberFormat="1"/>
    <xf numFmtId="0" fontId="1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16" borderId="0" xfId="0" applyFont="1" applyFill="1"/>
    <xf numFmtId="0" fontId="3" fillId="17" borderId="0" xfId="0" applyFont="1" applyFill="1"/>
    <xf numFmtId="0" fontId="0" fillId="6" borderId="0" xfId="0" applyFill="1" applyAlignment="1">
      <alignment horizontal="center"/>
    </xf>
    <xf numFmtId="0" fontId="0" fillId="1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'B767'!$A$8:$A$16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'B767'!$B$8:$B$16</c:f>
              <c:numCache>
                <c:formatCode>General</c:formatCode>
                <c:ptCount val="9"/>
                <c:pt idx="0">
                  <c:v>-0.211367</c:v>
                </c:pt>
                <c:pt idx="1">
                  <c:v>-7.8963000000000005E-2</c:v>
                </c:pt>
                <c:pt idx="2">
                  <c:v>5.1948000000000001E-2</c:v>
                </c:pt>
                <c:pt idx="3">
                  <c:v>0.18417700000000001</c:v>
                </c:pt>
                <c:pt idx="4">
                  <c:v>0.31837799999999999</c:v>
                </c:pt>
                <c:pt idx="5">
                  <c:v>0.45333899999999999</c:v>
                </c:pt>
                <c:pt idx="6">
                  <c:v>0.58779099999999995</c:v>
                </c:pt>
                <c:pt idx="7">
                  <c:v>0.720503</c:v>
                </c:pt>
                <c:pt idx="8">
                  <c:v>0.85542799999999997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0-B147-9D87-0F1EC2697183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'B767'!$A$21:$A$29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'B767'!$B$21:$B$29</c:f>
              <c:numCache>
                <c:formatCode>General</c:formatCode>
                <c:ptCount val="9"/>
                <c:pt idx="0">
                  <c:v>-0.19092899999999999</c:v>
                </c:pt>
                <c:pt idx="1">
                  <c:v>-7.2562000000000001E-2</c:v>
                </c:pt>
                <c:pt idx="2">
                  <c:v>4.7708E-2</c:v>
                </c:pt>
                <c:pt idx="3">
                  <c:v>0.16853199999999999</c:v>
                </c:pt>
                <c:pt idx="4">
                  <c:v>0.28910799999999998</c:v>
                </c:pt>
                <c:pt idx="5">
                  <c:v>0.40923599999999999</c:v>
                </c:pt>
                <c:pt idx="6">
                  <c:v>0.52837900000000004</c:v>
                </c:pt>
                <c:pt idx="7">
                  <c:v>0.64507899999999996</c:v>
                </c:pt>
                <c:pt idx="8">
                  <c:v>0.75530699999999995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0-B147-9D87-0F1EC2697183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'B767'!$A$33:$A$41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'B767'!$B$33:$B$41</c:f>
              <c:numCache>
                <c:formatCode>General</c:formatCode>
                <c:ptCount val="9"/>
                <c:pt idx="0">
                  <c:v>-0.17827100000000001</c:v>
                </c:pt>
                <c:pt idx="1">
                  <c:v>-6.6100000000000006E-2</c:v>
                </c:pt>
                <c:pt idx="2">
                  <c:v>4.6629999999999998E-2</c:v>
                </c:pt>
                <c:pt idx="3">
                  <c:v>0.15929099999999999</c:v>
                </c:pt>
                <c:pt idx="4">
                  <c:v>0.27174100000000001</c:v>
                </c:pt>
                <c:pt idx="5">
                  <c:v>0.38378699999999999</c:v>
                </c:pt>
                <c:pt idx="6">
                  <c:v>0.49497999999999998</c:v>
                </c:pt>
                <c:pt idx="7">
                  <c:v>0.60443899999999995</c:v>
                </c:pt>
                <c:pt idx="8">
                  <c:v>0.71041299999999996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E0-B147-9D87-0F1EC2697183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'B767'!$A$45:$A$53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'B767'!$B$45:$B$53</c:f>
              <c:numCache>
                <c:formatCode>General</c:formatCode>
                <c:ptCount val="9"/>
                <c:pt idx="0">
                  <c:v>-0.16855800000000001</c:v>
                </c:pt>
                <c:pt idx="1">
                  <c:v>-6.1550000000000001E-2</c:v>
                </c:pt>
                <c:pt idx="2">
                  <c:v>4.5702E-2</c:v>
                </c:pt>
                <c:pt idx="3">
                  <c:v>0.15292800000000001</c:v>
                </c:pt>
                <c:pt idx="4">
                  <c:v>0.26001099999999999</c:v>
                </c:pt>
                <c:pt idx="5">
                  <c:v>0.36676500000000001</c:v>
                </c:pt>
                <c:pt idx="6">
                  <c:v>0.47279900000000002</c:v>
                </c:pt>
                <c:pt idx="7">
                  <c:v>0.57749300000000003</c:v>
                </c:pt>
                <c:pt idx="8">
                  <c:v>0.67982399999999998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E0-B147-9D87-0F1EC2697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35279"/>
        <c:axId val="569536991"/>
      </c:scatterChart>
      <c:valAx>
        <c:axId val="5695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36991"/>
        <c:crosses val="autoZero"/>
        <c:crossBetween val="midCat"/>
      </c:valAx>
      <c:valAx>
        <c:axId val="5695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AOA vs. 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 0.85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'777'!$T$8:$T$16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'777'!$U$8:$U$16</c:f>
              <c:numCache>
                <c:formatCode>General</c:formatCode>
                <c:ptCount val="9"/>
                <c:pt idx="0">
                  <c:v>-0.36189100000000002</c:v>
                </c:pt>
                <c:pt idx="1">
                  <c:v>-0.22570899999999999</c:v>
                </c:pt>
                <c:pt idx="2">
                  <c:v>-2.9590999999999999E-2</c:v>
                </c:pt>
                <c:pt idx="3">
                  <c:v>0.16158900000000001</c:v>
                </c:pt>
                <c:pt idx="4">
                  <c:v>0.352489</c:v>
                </c:pt>
                <c:pt idx="5">
                  <c:v>0.54935100000000003</c:v>
                </c:pt>
                <c:pt idx="6">
                  <c:v>0.75516899999999998</c:v>
                </c:pt>
                <c:pt idx="7">
                  <c:v>0.96570500000000004</c:v>
                </c:pt>
                <c:pt idx="8">
                  <c:v>1.1614679999999999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F5-9846-B351-7F07CA697386}"/>
            </c:ext>
          </c:extLst>
        </c:ser>
        <c:ser>
          <c:idx val="2"/>
          <c:order val="1"/>
          <c:tx>
            <c:v>Mach: 0.83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'777'!$T$23:$T$31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'777'!$U$23:$U$31</c:f>
              <c:numCache>
                <c:formatCode>General</c:formatCode>
                <c:ptCount val="9"/>
                <c:pt idx="0">
                  <c:v>-0.33405699999999999</c:v>
                </c:pt>
                <c:pt idx="1">
                  <c:v>-0.212871</c:v>
                </c:pt>
                <c:pt idx="2">
                  <c:v>-2.8725000000000001E-2</c:v>
                </c:pt>
                <c:pt idx="3">
                  <c:v>0.15085000000000001</c:v>
                </c:pt>
                <c:pt idx="4">
                  <c:v>0.33148899999999998</c:v>
                </c:pt>
                <c:pt idx="5">
                  <c:v>0.51795800000000003</c:v>
                </c:pt>
                <c:pt idx="6">
                  <c:v>0.71354600000000001</c:v>
                </c:pt>
                <c:pt idx="7">
                  <c:v>0.90793100000000004</c:v>
                </c:pt>
                <c:pt idx="8">
                  <c:v>1.09304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F5-9846-B351-7F07CA697386}"/>
            </c:ext>
          </c:extLst>
        </c:ser>
        <c:ser>
          <c:idx val="1"/>
          <c:order val="2"/>
          <c:tx>
            <c:v>Mach: 0.80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'777'!$T$36:$T$44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'777'!$U$37:$U$44</c:f>
              <c:numCache>
                <c:formatCode>General</c:formatCode>
                <c:ptCount val="8"/>
                <c:pt idx="0">
                  <c:v>-0.21982699999999999</c:v>
                </c:pt>
                <c:pt idx="1">
                  <c:v>-3.0418000000000001E-2</c:v>
                </c:pt>
                <c:pt idx="2">
                  <c:v>0.13961899999999999</c:v>
                </c:pt>
                <c:pt idx="3">
                  <c:v>0.31042900000000001</c:v>
                </c:pt>
                <c:pt idx="4">
                  <c:v>0.483597</c:v>
                </c:pt>
                <c:pt idx="5">
                  <c:v>0.65971599999999997</c:v>
                </c:pt>
                <c:pt idx="6">
                  <c:v>0.84392</c:v>
                </c:pt>
                <c:pt idx="7">
                  <c:v>1.0213719999999999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F5-9846-B351-7F07CA697386}"/>
            </c:ext>
          </c:extLst>
        </c:ser>
        <c:ser>
          <c:idx val="3"/>
          <c:order val="3"/>
          <c:tx>
            <c:v>Mach: 0.77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'777'!$T$49:$T$57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'777'!$U$49:$U$57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F5-9846-B351-7F07CA697386}"/>
            </c:ext>
          </c:extLst>
        </c:ser>
        <c:ser>
          <c:idx val="4"/>
          <c:order val="4"/>
          <c:tx>
            <c:v>Mach: 0.75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'777'!$T$62:$T$70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'777'!$U$62:$U$70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F5-9846-B351-7F07CA69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950512"/>
        <c:axId val="1415301856"/>
      </c:scatterChart>
      <c:valAx>
        <c:axId val="117495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01856"/>
        <c:crosses val="autoZero"/>
        <c:crossBetween val="midCat"/>
      </c:valAx>
      <c:valAx>
        <c:axId val="14153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5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AOA vs. CL_Nacele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 0.85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'777'!$T$8:$T$16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'777'!$W$8:$W$16</c:f>
              <c:numCache>
                <c:formatCode>General</c:formatCode>
                <c:ptCount val="9"/>
                <c:pt idx="0">
                  <c:v>-2.7633999999999999E-2</c:v>
                </c:pt>
                <c:pt idx="1">
                  <c:v>-2.6303E-2</c:v>
                </c:pt>
                <c:pt idx="2">
                  <c:v>-2.0917999999999999E-2</c:v>
                </c:pt>
                <c:pt idx="3">
                  <c:v>-1.5606999999999999E-2</c:v>
                </c:pt>
                <c:pt idx="4">
                  <c:v>-1.0632000000000001E-2</c:v>
                </c:pt>
                <c:pt idx="5">
                  <c:v>-6.2789999999999999E-3</c:v>
                </c:pt>
                <c:pt idx="6">
                  <c:v>-3.0140000000000002E-3</c:v>
                </c:pt>
                <c:pt idx="7">
                  <c:v>1.63E-4</c:v>
                </c:pt>
                <c:pt idx="8">
                  <c:v>3.156E-3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B-1147-8DF2-3886E12C57DB}"/>
            </c:ext>
          </c:extLst>
        </c:ser>
        <c:ser>
          <c:idx val="2"/>
          <c:order val="1"/>
          <c:tx>
            <c:v>Mach: 0.83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'777'!$T$23:$T$31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'777'!$W$23:$W$31</c:f>
              <c:numCache>
                <c:formatCode>General</c:formatCode>
                <c:ptCount val="9"/>
                <c:pt idx="0">
                  <c:v>-2.6804999999999999E-2</c:v>
                </c:pt>
                <c:pt idx="1">
                  <c:v>-2.4785999999999999E-2</c:v>
                </c:pt>
                <c:pt idx="2">
                  <c:v>-1.9303000000000001E-2</c:v>
                </c:pt>
                <c:pt idx="3">
                  <c:v>-1.4045999999999999E-2</c:v>
                </c:pt>
                <c:pt idx="4">
                  <c:v>-9.2250000000000006E-3</c:v>
                </c:pt>
                <c:pt idx="5">
                  <c:v>-5.555E-3</c:v>
                </c:pt>
                <c:pt idx="6">
                  <c:v>-2.3029999999999999E-3</c:v>
                </c:pt>
                <c:pt idx="7">
                  <c:v>8.4900000000000004E-4</c:v>
                </c:pt>
                <c:pt idx="8">
                  <c:v>3.7699999999999999E-3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3B-1147-8DF2-3886E12C57DB}"/>
            </c:ext>
          </c:extLst>
        </c:ser>
        <c:ser>
          <c:idx val="1"/>
          <c:order val="2"/>
          <c:tx>
            <c:v>Mach: 0.80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'777'!$T$36:$T$44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'777'!$W$37:$W$44</c:f>
              <c:numCache>
                <c:formatCode>General</c:formatCode>
                <c:ptCount val="8"/>
                <c:pt idx="0">
                  <c:v>-2.1607999999999999E-2</c:v>
                </c:pt>
                <c:pt idx="1">
                  <c:v>-1.6951000000000001E-2</c:v>
                </c:pt>
                <c:pt idx="2">
                  <c:v>-1.2116999999999999E-2</c:v>
                </c:pt>
                <c:pt idx="3">
                  <c:v>-8.2299999999999995E-3</c:v>
                </c:pt>
                <c:pt idx="4">
                  <c:v>-4.8300000000000001E-3</c:v>
                </c:pt>
                <c:pt idx="5">
                  <c:v>-1.4940000000000001E-3</c:v>
                </c:pt>
                <c:pt idx="6">
                  <c:v>1.6949999999999999E-3</c:v>
                </c:pt>
                <c:pt idx="7">
                  <c:v>4.6560000000000004E-3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3B-1147-8DF2-3886E12C57DB}"/>
            </c:ext>
          </c:extLst>
        </c:ser>
        <c:ser>
          <c:idx val="3"/>
          <c:order val="3"/>
          <c:tx>
            <c:v>Mach: 0.77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'777'!$T$49:$T$57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'777'!$W$49:$W$57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3B-1147-8DF2-3886E12C57DB}"/>
            </c:ext>
          </c:extLst>
        </c:ser>
        <c:ser>
          <c:idx val="4"/>
          <c:order val="4"/>
          <c:tx>
            <c:v>Mach: 0.75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'777'!$T$62:$T$70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'777'!$W$62:$W$70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3B-1147-8DF2-3886E12C5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950512"/>
        <c:axId val="1415301856"/>
      </c:scatterChart>
      <c:valAx>
        <c:axId val="117495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01856"/>
        <c:crosses val="autoZero"/>
        <c:crossBetween val="midCat"/>
      </c:valAx>
      <c:valAx>
        <c:axId val="14153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CL_Nacelle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5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CMYF vs. 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 0.85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'777'!$U$8:$U$16</c:f>
              <c:numCache>
                <c:formatCode>General</c:formatCode>
                <c:ptCount val="9"/>
                <c:pt idx="0">
                  <c:v>-0.36189100000000002</c:v>
                </c:pt>
                <c:pt idx="1">
                  <c:v>-0.22570899999999999</c:v>
                </c:pt>
                <c:pt idx="2">
                  <c:v>-2.9590999999999999E-2</c:v>
                </c:pt>
                <c:pt idx="3">
                  <c:v>0.16158900000000001</c:v>
                </c:pt>
                <c:pt idx="4">
                  <c:v>0.352489</c:v>
                </c:pt>
                <c:pt idx="5">
                  <c:v>0.54935100000000003</c:v>
                </c:pt>
                <c:pt idx="6">
                  <c:v>0.75516899999999998</c:v>
                </c:pt>
                <c:pt idx="7">
                  <c:v>0.96570500000000004</c:v>
                </c:pt>
                <c:pt idx="8">
                  <c:v>1.1614679999999999</c:v>
                </c:pt>
              </c:numCache>
            </c:numRef>
          </c:xVal>
          <c:yVal>
            <c:numRef>
              <c:f>'777'!$V$8:$V$16</c:f>
              <c:numCache>
                <c:formatCode>General</c:formatCode>
                <c:ptCount val="9"/>
                <c:pt idx="0">
                  <c:v>0.107727</c:v>
                </c:pt>
                <c:pt idx="1">
                  <c:v>4.7639000000000001E-2</c:v>
                </c:pt>
                <c:pt idx="2">
                  <c:v>3.6082000000000003E-2</c:v>
                </c:pt>
                <c:pt idx="3">
                  <c:v>-1.2135999999999999E-2</c:v>
                </c:pt>
                <c:pt idx="4">
                  <c:v>-6.0131999999999998E-2</c:v>
                </c:pt>
                <c:pt idx="5">
                  <c:v>-0.110037</c:v>
                </c:pt>
                <c:pt idx="6">
                  <c:v>-0.16508300000000001</c:v>
                </c:pt>
                <c:pt idx="7">
                  <c:v>-0.22153999999999999</c:v>
                </c:pt>
                <c:pt idx="8">
                  <c:v>-0.27618300000000001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7-974C-B789-36522FD86B9E}"/>
            </c:ext>
          </c:extLst>
        </c:ser>
        <c:ser>
          <c:idx val="2"/>
          <c:order val="1"/>
          <c:tx>
            <c:v>Mach: 0.83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'777'!$U$23:$U$31</c:f>
              <c:numCache>
                <c:formatCode>General</c:formatCode>
                <c:ptCount val="9"/>
                <c:pt idx="0">
                  <c:v>-0.33405699999999999</c:v>
                </c:pt>
                <c:pt idx="1">
                  <c:v>-0.212871</c:v>
                </c:pt>
                <c:pt idx="2">
                  <c:v>-2.8725000000000001E-2</c:v>
                </c:pt>
                <c:pt idx="3">
                  <c:v>0.15085000000000001</c:v>
                </c:pt>
                <c:pt idx="4">
                  <c:v>0.33148899999999998</c:v>
                </c:pt>
                <c:pt idx="5">
                  <c:v>0.51795800000000003</c:v>
                </c:pt>
                <c:pt idx="6">
                  <c:v>0.71354600000000001</c:v>
                </c:pt>
                <c:pt idx="7">
                  <c:v>0.90793100000000004</c:v>
                </c:pt>
                <c:pt idx="8">
                  <c:v>1.09304</c:v>
                </c:pt>
              </c:numCache>
            </c:numRef>
          </c:xVal>
          <c:yVal>
            <c:numRef>
              <c:f>'777'!$V$23:$V$31</c:f>
              <c:numCache>
                <c:formatCode>General</c:formatCode>
                <c:ptCount val="9"/>
                <c:pt idx="0">
                  <c:v>9.7526000000000002E-2</c:v>
                </c:pt>
                <c:pt idx="1">
                  <c:v>8.1527000000000002E-2</c:v>
                </c:pt>
                <c:pt idx="2">
                  <c:v>3.5418999999999999E-2</c:v>
                </c:pt>
                <c:pt idx="3">
                  <c:v>-1.0208999999999999E-2</c:v>
                </c:pt>
                <c:pt idx="4">
                  <c:v>-5.6031999999999998E-2</c:v>
                </c:pt>
                <c:pt idx="5">
                  <c:v>-0.10359699999999999</c:v>
                </c:pt>
                <c:pt idx="6">
                  <c:v>-0.15343999999999999</c:v>
                </c:pt>
                <c:pt idx="7">
                  <c:v>-0.20424</c:v>
                </c:pt>
                <c:pt idx="8">
                  <c:v>-0.25507000000000002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7-974C-B789-36522FD86B9E}"/>
            </c:ext>
          </c:extLst>
        </c:ser>
        <c:ser>
          <c:idx val="1"/>
          <c:order val="2"/>
          <c:tx>
            <c:v>Mach: 0.80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'777'!$U$37:$U$44</c:f>
              <c:numCache>
                <c:formatCode>General</c:formatCode>
                <c:ptCount val="8"/>
                <c:pt idx="0">
                  <c:v>-0.21982699999999999</c:v>
                </c:pt>
                <c:pt idx="1">
                  <c:v>-3.0418000000000001E-2</c:v>
                </c:pt>
                <c:pt idx="2">
                  <c:v>0.13961899999999999</c:v>
                </c:pt>
                <c:pt idx="3">
                  <c:v>0.31042900000000001</c:v>
                </c:pt>
                <c:pt idx="4">
                  <c:v>0.483597</c:v>
                </c:pt>
                <c:pt idx="5">
                  <c:v>0.65971599999999997</c:v>
                </c:pt>
                <c:pt idx="6">
                  <c:v>0.84392</c:v>
                </c:pt>
                <c:pt idx="7">
                  <c:v>1.0213719999999999</c:v>
                </c:pt>
              </c:numCache>
            </c:numRef>
          </c:xVal>
          <c:yVal>
            <c:numRef>
              <c:f>'777'!$V$37:$V$44</c:f>
              <c:numCache>
                <c:formatCode>General</c:formatCode>
                <c:ptCount val="8"/>
                <c:pt idx="0">
                  <c:v>8.2790000000000002E-2</c:v>
                </c:pt>
                <c:pt idx="1">
                  <c:v>3.4806999999999998E-2</c:v>
                </c:pt>
                <c:pt idx="2">
                  <c:v>-8.7229999999999999E-3</c:v>
                </c:pt>
                <c:pt idx="3">
                  <c:v>-5.2754000000000002E-2</c:v>
                </c:pt>
                <c:pt idx="4">
                  <c:v>-9.7225000000000006E-2</c:v>
                </c:pt>
                <c:pt idx="5">
                  <c:v>-0.140843</c:v>
                </c:pt>
                <c:pt idx="6">
                  <c:v>-0.18668799999999999</c:v>
                </c:pt>
                <c:pt idx="7">
                  <c:v>-0.23289699999999999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17-974C-B789-36522FD86B9E}"/>
            </c:ext>
          </c:extLst>
        </c:ser>
        <c:ser>
          <c:idx val="3"/>
          <c:order val="3"/>
          <c:tx>
            <c:v>Mach: 0.77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'777'!$U$49:$U$57</c:f>
              <c:numCache>
                <c:formatCode>General</c:formatCode>
                <c:ptCount val="9"/>
              </c:numCache>
            </c:numRef>
          </c:xVal>
          <c:yVal>
            <c:numRef>
              <c:f>'777'!$V$49:$V$57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17-974C-B789-36522FD86B9E}"/>
            </c:ext>
          </c:extLst>
        </c:ser>
        <c:ser>
          <c:idx val="4"/>
          <c:order val="4"/>
          <c:tx>
            <c:v>Mach: 0.75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'777'!$U$62:$U$70</c:f>
              <c:numCache>
                <c:formatCode>General</c:formatCode>
                <c:ptCount val="9"/>
              </c:numCache>
            </c:numRef>
          </c:xVal>
          <c:yVal>
            <c:numRef>
              <c:f>'777'!$V$62:$V$70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17-974C-B789-36522FD86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950512"/>
        <c:axId val="1415301856"/>
      </c:scatterChart>
      <c:valAx>
        <c:axId val="117495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01856"/>
        <c:crosses val="autoZero"/>
        <c:crossBetween val="midCat"/>
      </c:valAx>
      <c:valAx>
        <c:axId val="14153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CMYF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5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'A330'!$A$8:$A$16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'A330'!$B$8:$B$16</c:f>
              <c:numCache>
                <c:formatCode>General</c:formatCode>
                <c:ptCount val="9"/>
                <c:pt idx="0">
                  <c:v>-0.25875700000000001</c:v>
                </c:pt>
                <c:pt idx="1">
                  <c:v>-9.2222999999999999E-2</c:v>
                </c:pt>
                <c:pt idx="2">
                  <c:v>7.1551000000000003E-2</c:v>
                </c:pt>
                <c:pt idx="3">
                  <c:v>0.23163400000000001</c:v>
                </c:pt>
                <c:pt idx="4">
                  <c:v>0.39339499999999999</c:v>
                </c:pt>
                <c:pt idx="5">
                  <c:v>0.55821600000000005</c:v>
                </c:pt>
                <c:pt idx="6">
                  <c:v>0.72809100000000004</c:v>
                </c:pt>
                <c:pt idx="7">
                  <c:v>0.91107099999999996</c:v>
                </c:pt>
                <c:pt idx="8">
                  <c:v>1.082193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FE-B24B-B287-83BEC028289C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'A330'!$A$23:$A$31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'A330'!$B$23:$B$31</c:f>
              <c:numCache>
                <c:formatCode>General</c:formatCode>
                <c:ptCount val="9"/>
                <c:pt idx="0">
                  <c:v>-0.21454500000000001</c:v>
                </c:pt>
                <c:pt idx="1">
                  <c:v>-2.1642000000000002E-2</c:v>
                </c:pt>
                <c:pt idx="2">
                  <c:v>6.6272999999999999E-2</c:v>
                </c:pt>
                <c:pt idx="3">
                  <c:v>0.20604500000000001</c:v>
                </c:pt>
                <c:pt idx="4">
                  <c:v>0.34570699999999999</c:v>
                </c:pt>
                <c:pt idx="5">
                  <c:v>0.48575699999999999</c:v>
                </c:pt>
                <c:pt idx="6">
                  <c:v>0.62620500000000001</c:v>
                </c:pt>
                <c:pt idx="7">
                  <c:v>0.76475599999999999</c:v>
                </c:pt>
                <c:pt idx="8">
                  <c:v>0.89964500000000003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FE-B24B-B287-83BEC028289C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'A330'!$A$36:$A$44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'A330'!$B$36:$B$44</c:f>
              <c:numCache>
                <c:formatCode>General</c:formatCode>
                <c:ptCount val="9"/>
                <c:pt idx="0">
                  <c:v>-0.19628999999999999</c:v>
                </c:pt>
                <c:pt idx="1">
                  <c:v>-6.5721000000000002E-2</c:v>
                </c:pt>
                <c:pt idx="2">
                  <c:v>6.4383999999999997E-2</c:v>
                </c:pt>
                <c:pt idx="3">
                  <c:v>0.19255</c:v>
                </c:pt>
                <c:pt idx="4">
                  <c:v>0.320627</c:v>
                </c:pt>
                <c:pt idx="5">
                  <c:v>0.44881700000000002</c:v>
                </c:pt>
                <c:pt idx="6">
                  <c:v>0.57686400000000004</c:v>
                </c:pt>
                <c:pt idx="7">
                  <c:v>0.70504299999999998</c:v>
                </c:pt>
                <c:pt idx="8">
                  <c:v>0.83235199999999998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FE-B24B-B287-83BEC028289C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'A330'!$A$49:$A$57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'A330'!$B$49:$B$57</c:f>
              <c:numCache>
                <c:formatCode>General</c:formatCode>
                <c:ptCount val="9"/>
                <c:pt idx="0">
                  <c:v>-0.18535199999999999</c:v>
                </c:pt>
                <c:pt idx="1">
                  <c:v>-5.8230999999999998E-2</c:v>
                </c:pt>
                <c:pt idx="2">
                  <c:v>6.3062000000000007E-2</c:v>
                </c:pt>
                <c:pt idx="3">
                  <c:v>0.18398600000000001</c:v>
                </c:pt>
                <c:pt idx="4">
                  <c:v>0.304869</c:v>
                </c:pt>
                <c:pt idx="5">
                  <c:v>0.42577100000000001</c:v>
                </c:pt>
                <c:pt idx="6">
                  <c:v>0.54638200000000003</c:v>
                </c:pt>
                <c:pt idx="7">
                  <c:v>0.66707700000000003</c:v>
                </c:pt>
                <c:pt idx="8">
                  <c:v>0.78798999999999997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FE-B24B-B287-83BEC028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660176"/>
        <c:axId val="380022912"/>
      </c:scatterChart>
      <c:valAx>
        <c:axId val="10466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22912"/>
        <c:crosses val="autoZero"/>
        <c:crossBetween val="midCat"/>
      </c:valAx>
      <c:valAx>
        <c:axId val="3800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'A330'!$B$8:$B$16</c:f>
              <c:numCache>
                <c:formatCode>General</c:formatCode>
                <c:ptCount val="9"/>
                <c:pt idx="0">
                  <c:v>-0.25875700000000001</c:v>
                </c:pt>
                <c:pt idx="1">
                  <c:v>-9.2222999999999999E-2</c:v>
                </c:pt>
                <c:pt idx="2">
                  <c:v>7.1551000000000003E-2</c:v>
                </c:pt>
                <c:pt idx="3">
                  <c:v>0.23163400000000001</c:v>
                </c:pt>
                <c:pt idx="4">
                  <c:v>0.39339499999999999</c:v>
                </c:pt>
                <c:pt idx="5">
                  <c:v>0.55821600000000005</c:v>
                </c:pt>
                <c:pt idx="6">
                  <c:v>0.72809100000000004</c:v>
                </c:pt>
                <c:pt idx="7">
                  <c:v>0.91107099999999996</c:v>
                </c:pt>
                <c:pt idx="8">
                  <c:v>1.082193</c:v>
                </c:pt>
              </c:numCache>
            </c:numRef>
          </c:xVal>
          <c:yVal>
            <c:numRef>
              <c:f>'A330'!$C$8:$C$16</c:f>
              <c:numCache>
                <c:formatCode>General</c:formatCode>
                <c:ptCount val="9"/>
                <c:pt idx="0">
                  <c:v>1.2664E-2</c:v>
                </c:pt>
                <c:pt idx="1">
                  <c:v>-1.9903000000000001E-2</c:v>
                </c:pt>
                <c:pt idx="2">
                  <c:v>-5.1639999999999998E-2</c:v>
                </c:pt>
                <c:pt idx="3">
                  <c:v>-8.3266000000000007E-2</c:v>
                </c:pt>
                <c:pt idx="4">
                  <c:v>-0.115915</c:v>
                </c:pt>
                <c:pt idx="5">
                  <c:v>-0.149254</c:v>
                </c:pt>
                <c:pt idx="6">
                  <c:v>-0.18344099999999999</c:v>
                </c:pt>
                <c:pt idx="7">
                  <c:v>-0.22162999999999999</c:v>
                </c:pt>
                <c:pt idx="8">
                  <c:v>-0.26086500000000001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8-2340-AD83-AD41215F0C31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'A330'!$B$23:$B$31</c:f>
              <c:numCache>
                <c:formatCode>General</c:formatCode>
                <c:ptCount val="9"/>
                <c:pt idx="0">
                  <c:v>-0.21454500000000001</c:v>
                </c:pt>
                <c:pt idx="1">
                  <c:v>-2.1642000000000002E-2</c:v>
                </c:pt>
                <c:pt idx="2">
                  <c:v>6.6272999999999999E-2</c:v>
                </c:pt>
                <c:pt idx="3">
                  <c:v>0.20604500000000001</c:v>
                </c:pt>
                <c:pt idx="4">
                  <c:v>0.34570699999999999</c:v>
                </c:pt>
                <c:pt idx="5">
                  <c:v>0.48575699999999999</c:v>
                </c:pt>
                <c:pt idx="6">
                  <c:v>0.62620500000000001</c:v>
                </c:pt>
                <c:pt idx="7">
                  <c:v>0.76475599999999999</c:v>
                </c:pt>
                <c:pt idx="8">
                  <c:v>0.89964500000000003</c:v>
                </c:pt>
              </c:numCache>
            </c:numRef>
          </c:xVal>
          <c:yVal>
            <c:numRef>
              <c:f>'A330'!$C$23:$C$31</c:f>
              <c:numCache>
                <c:formatCode>General</c:formatCode>
                <c:ptCount val="9"/>
                <c:pt idx="0">
                  <c:v>5.5149999999999999E-3</c:v>
                </c:pt>
                <c:pt idx="1">
                  <c:v>-2.3295E-2</c:v>
                </c:pt>
                <c:pt idx="2">
                  <c:v>-5.0888999999999997E-2</c:v>
                </c:pt>
                <c:pt idx="3">
                  <c:v>-7.8256999999999993E-2</c:v>
                </c:pt>
                <c:pt idx="4">
                  <c:v>-0.105407</c:v>
                </c:pt>
                <c:pt idx="5">
                  <c:v>-0.132489</c:v>
                </c:pt>
                <c:pt idx="6">
                  <c:v>-0.159521</c:v>
                </c:pt>
                <c:pt idx="7">
                  <c:v>-0.18621699999999999</c:v>
                </c:pt>
                <c:pt idx="8">
                  <c:v>-0.21268200000000001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8-2340-AD83-AD41215F0C31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'A330'!$B$36:$B$44</c:f>
              <c:numCache>
                <c:formatCode>General</c:formatCode>
                <c:ptCount val="9"/>
                <c:pt idx="0">
                  <c:v>-0.19628999999999999</c:v>
                </c:pt>
                <c:pt idx="1">
                  <c:v>-6.5721000000000002E-2</c:v>
                </c:pt>
                <c:pt idx="2">
                  <c:v>6.4383999999999997E-2</c:v>
                </c:pt>
                <c:pt idx="3">
                  <c:v>0.19255</c:v>
                </c:pt>
                <c:pt idx="4">
                  <c:v>0.320627</c:v>
                </c:pt>
                <c:pt idx="5">
                  <c:v>0.44881700000000002</c:v>
                </c:pt>
                <c:pt idx="6">
                  <c:v>0.57686400000000004</c:v>
                </c:pt>
                <c:pt idx="7">
                  <c:v>0.70504299999999998</c:v>
                </c:pt>
                <c:pt idx="8">
                  <c:v>0.83235199999999998</c:v>
                </c:pt>
              </c:numCache>
            </c:numRef>
          </c:xVal>
          <c:yVal>
            <c:numRef>
              <c:f>'A330'!$C$36:$C$44</c:f>
              <c:numCache>
                <c:formatCode>General</c:formatCode>
                <c:ptCount val="9"/>
                <c:pt idx="0">
                  <c:v>-2.2820000000000002E-3</c:v>
                </c:pt>
                <c:pt idx="1">
                  <c:v>-2.5774999999999999E-2</c:v>
                </c:pt>
                <c:pt idx="2">
                  <c:v>-5.0856999999999999E-2</c:v>
                </c:pt>
                <c:pt idx="3">
                  <c:v>-7.5179999999999997E-2</c:v>
                </c:pt>
                <c:pt idx="4">
                  <c:v>-9.9418000000000006E-2</c:v>
                </c:pt>
                <c:pt idx="5">
                  <c:v>-0.12359299999999999</c:v>
                </c:pt>
                <c:pt idx="6">
                  <c:v>-0.147644</c:v>
                </c:pt>
                <c:pt idx="7">
                  <c:v>-0.171622</c:v>
                </c:pt>
                <c:pt idx="8">
                  <c:v>-0.195469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8-2340-AD83-AD41215F0C31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'A330'!$B$49:$B$57</c:f>
              <c:numCache>
                <c:formatCode>General</c:formatCode>
                <c:ptCount val="9"/>
                <c:pt idx="0">
                  <c:v>-0.18535199999999999</c:v>
                </c:pt>
                <c:pt idx="1">
                  <c:v>-5.8230999999999998E-2</c:v>
                </c:pt>
                <c:pt idx="2">
                  <c:v>6.3062000000000007E-2</c:v>
                </c:pt>
                <c:pt idx="3">
                  <c:v>0.18398600000000001</c:v>
                </c:pt>
                <c:pt idx="4">
                  <c:v>0.304869</c:v>
                </c:pt>
                <c:pt idx="5">
                  <c:v>0.42577100000000001</c:v>
                </c:pt>
                <c:pt idx="6">
                  <c:v>0.54638200000000003</c:v>
                </c:pt>
                <c:pt idx="7">
                  <c:v>0.66707700000000003</c:v>
                </c:pt>
                <c:pt idx="8">
                  <c:v>0.78798999999999997</c:v>
                </c:pt>
              </c:numCache>
            </c:numRef>
          </c:xVal>
          <c:yVal>
            <c:numRef>
              <c:f>'A330'!$C$49:$C$57</c:f>
              <c:numCache>
                <c:formatCode>General</c:formatCode>
                <c:ptCount val="9"/>
                <c:pt idx="0">
                  <c:v>-5.0749999999999997E-3</c:v>
                </c:pt>
                <c:pt idx="1">
                  <c:v>-2.7910999999999998E-2</c:v>
                </c:pt>
                <c:pt idx="2">
                  <c:v>-5.0507999999999997E-2</c:v>
                </c:pt>
                <c:pt idx="3">
                  <c:v>-7.3019000000000001E-2</c:v>
                </c:pt>
                <c:pt idx="4">
                  <c:v>-9.5479999999999995E-2</c:v>
                </c:pt>
                <c:pt idx="5">
                  <c:v>-0.117879</c:v>
                </c:pt>
                <c:pt idx="6">
                  <c:v>-0.14013400000000001</c:v>
                </c:pt>
                <c:pt idx="7">
                  <c:v>-0.16231499999999999</c:v>
                </c:pt>
                <c:pt idx="8">
                  <c:v>-0.18448300000000001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8-2340-AD83-AD41215F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660176"/>
        <c:axId val="380022912"/>
      </c:scatterChart>
      <c:valAx>
        <c:axId val="10466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22912"/>
        <c:crosses val="autoZero"/>
        <c:crossBetween val="midCat"/>
      </c:valAx>
      <c:valAx>
        <c:axId val="3800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CMf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AOA vs. 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 0.85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'A330'!$T$8:$T$16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'A330'!$U$8:$U$16</c:f>
              <c:numCache>
                <c:formatCode>General</c:formatCode>
                <c:ptCount val="9"/>
                <c:pt idx="0">
                  <c:v>-0.421678</c:v>
                </c:pt>
                <c:pt idx="1">
                  <c:v>-0.22092700000000001</c:v>
                </c:pt>
                <c:pt idx="2">
                  <c:v>-1.558E-2</c:v>
                </c:pt>
                <c:pt idx="3">
                  <c:v>0.18420500000000001</c:v>
                </c:pt>
                <c:pt idx="4">
                  <c:v>0.381469</c:v>
                </c:pt>
                <c:pt idx="5">
                  <c:v>0.59031100000000003</c:v>
                </c:pt>
                <c:pt idx="6">
                  <c:v>0.80576800000000004</c:v>
                </c:pt>
                <c:pt idx="7">
                  <c:v>1.0258529999999999</c:v>
                </c:pt>
                <c:pt idx="8">
                  <c:v>1.2104360000000001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90-F145-B286-9E8B8C7A46D4}"/>
            </c:ext>
          </c:extLst>
        </c:ser>
        <c:ser>
          <c:idx val="3"/>
          <c:order val="1"/>
          <c:tx>
            <c:v>Mach: 0.83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'A330'!$T$22:$T$30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'A330'!$U$22:$U$30</c:f>
              <c:numCache>
                <c:formatCode>General</c:formatCode>
                <c:ptCount val="9"/>
                <c:pt idx="0">
                  <c:v>-0.39827400000000002</c:v>
                </c:pt>
                <c:pt idx="1">
                  <c:v>-0.20402699999999999</c:v>
                </c:pt>
                <c:pt idx="2">
                  <c:v>-1.3356E-2</c:v>
                </c:pt>
                <c:pt idx="3">
                  <c:v>0.17219000000000001</c:v>
                </c:pt>
                <c:pt idx="4">
                  <c:v>0.35888199999999998</c:v>
                </c:pt>
                <c:pt idx="5">
                  <c:v>0.54988300000000001</c:v>
                </c:pt>
                <c:pt idx="6">
                  <c:v>0.75405800000000001</c:v>
                </c:pt>
                <c:pt idx="7">
                  <c:v>0.95235300000000001</c:v>
                </c:pt>
                <c:pt idx="8">
                  <c:v>1.1436360000000001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90-F145-B286-9E8B8C7A46D4}"/>
            </c:ext>
          </c:extLst>
        </c:ser>
        <c:ser>
          <c:idx val="1"/>
          <c:order val="2"/>
          <c:tx>
            <c:v>Mach: 0.80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'A330'!$T$35:$T$43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'A330'!$U$35:$U$43</c:f>
              <c:numCache>
                <c:formatCode>General</c:formatCode>
                <c:ptCount val="9"/>
                <c:pt idx="0">
                  <c:v>-0.36667899999999998</c:v>
                </c:pt>
                <c:pt idx="1">
                  <c:v>-0.18936700000000001</c:v>
                </c:pt>
                <c:pt idx="2">
                  <c:v>-1.34E-2</c:v>
                </c:pt>
                <c:pt idx="3">
                  <c:v>0.15954299999999999</c:v>
                </c:pt>
                <c:pt idx="4">
                  <c:v>0.33364899999999997</c:v>
                </c:pt>
                <c:pt idx="5">
                  <c:v>0.51053999999999999</c:v>
                </c:pt>
                <c:pt idx="6">
                  <c:v>0.69216299999999997</c:v>
                </c:pt>
                <c:pt idx="7">
                  <c:v>0.88383900000000004</c:v>
                </c:pt>
                <c:pt idx="8">
                  <c:v>1.0603959999999999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90-F145-B286-9E8B8C7A46D4}"/>
            </c:ext>
          </c:extLst>
        </c:ser>
        <c:ser>
          <c:idx val="4"/>
          <c:order val="3"/>
          <c:tx>
            <c:v>Mach: 0.77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'A330'!$T$48:$T$56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'A330'!$U$48:$U$56</c:f>
              <c:numCache>
                <c:formatCode>General</c:formatCode>
                <c:ptCount val="9"/>
                <c:pt idx="0">
                  <c:v>-0.340943</c:v>
                </c:pt>
                <c:pt idx="1">
                  <c:v>-0.180843</c:v>
                </c:pt>
                <c:pt idx="2">
                  <c:v>-1.4082000000000001E-2</c:v>
                </c:pt>
                <c:pt idx="3">
                  <c:v>0.150841</c:v>
                </c:pt>
                <c:pt idx="4">
                  <c:v>0.31670700000000002</c:v>
                </c:pt>
                <c:pt idx="5">
                  <c:v>0.48345199999999999</c:v>
                </c:pt>
                <c:pt idx="6">
                  <c:v>0.65184699999999995</c:v>
                </c:pt>
                <c:pt idx="7">
                  <c:v>0.82181899999999997</c:v>
                </c:pt>
                <c:pt idx="8">
                  <c:v>0.99398600000000004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90-F145-B286-9E8B8C7A46D4}"/>
            </c:ext>
          </c:extLst>
        </c:ser>
        <c:ser>
          <c:idx val="2"/>
          <c:order val="4"/>
          <c:tx>
            <c:v>Mach: 0.75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'A330'!$T$61:$T$69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'A330'!$U$61:$U$69</c:f>
              <c:numCache>
                <c:formatCode>General</c:formatCode>
                <c:ptCount val="9"/>
                <c:pt idx="0">
                  <c:v>-0.33843200000000001</c:v>
                </c:pt>
                <c:pt idx="1">
                  <c:v>-0.17624500000000001</c:v>
                </c:pt>
                <c:pt idx="2">
                  <c:v>-1.4395E-2</c:v>
                </c:pt>
                <c:pt idx="3">
                  <c:v>0.14655099999999999</c:v>
                </c:pt>
                <c:pt idx="4">
                  <c:v>0.30779699999999999</c:v>
                </c:pt>
                <c:pt idx="5">
                  <c:v>0.46951300000000001</c:v>
                </c:pt>
                <c:pt idx="6">
                  <c:v>0.63221799999999995</c:v>
                </c:pt>
                <c:pt idx="7">
                  <c:v>0.79409200000000002</c:v>
                </c:pt>
                <c:pt idx="8">
                  <c:v>0.95603700000000003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90-F145-B286-9E8B8C7A4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6864"/>
        <c:axId val="862595328"/>
      </c:scatterChart>
      <c:valAx>
        <c:axId val="862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5328"/>
        <c:crosses val="autoZero"/>
        <c:crossBetween val="midCat"/>
      </c:valAx>
      <c:valAx>
        <c:axId val="8625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AOA vs. CL_NACELLE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 0.85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'A330'!$T$8:$T$16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'A330'!$W$8:$W$16</c:f>
              <c:numCache>
                <c:formatCode>General</c:formatCode>
                <c:ptCount val="9"/>
                <c:pt idx="0">
                  <c:v>-1.8460000000000001E-2</c:v>
                </c:pt>
                <c:pt idx="1">
                  <c:v>-1.5572000000000001E-2</c:v>
                </c:pt>
                <c:pt idx="2">
                  <c:v>-1.2567999999999999E-2</c:v>
                </c:pt>
                <c:pt idx="3">
                  <c:v>-9.4540000000000006E-3</c:v>
                </c:pt>
                <c:pt idx="4">
                  <c:v>-6.4400000000000004E-3</c:v>
                </c:pt>
                <c:pt idx="5">
                  <c:v>-3.7130000000000002E-3</c:v>
                </c:pt>
                <c:pt idx="6">
                  <c:v>-1.735E-3</c:v>
                </c:pt>
                <c:pt idx="7">
                  <c:v>1.9799999999999999E-4</c:v>
                </c:pt>
                <c:pt idx="8">
                  <c:v>2.1849999999999999E-3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A-DC46-A0D3-DFA40D7BBEC1}"/>
            </c:ext>
          </c:extLst>
        </c:ser>
        <c:ser>
          <c:idx val="3"/>
          <c:order val="1"/>
          <c:tx>
            <c:v>Mach: 0.83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'A330'!$T$22:$T$30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'A330'!$W$22:$W$30</c:f>
              <c:numCache>
                <c:formatCode>General</c:formatCode>
                <c:ptCount val="9"/>
                <c:pt idx="0">
                  <c:v>-1.8248E-2</c:v>
                </c:pt>
                <c:pt idx="1">
                  <c:v>-1.5133000000000001E-2</c:v>
                </c:pt>
                <c:pt idx="2">
                  <c:v>-1.1851E-2</c:v>
                </c:pt>
                <c:pt idx="3">
                  <c:v>-8.5850000000000006E-3</c:v>
                </c:pt>
                <c:pt idx="4">
                  <c:v>-5.5840000000000004E-3</c:v>
                </c:pt>
                <c:pt idx="5">
                  <c:v>-3.31E-3</c:v>
                </c:pt>
                <c:pt idx="6">
                  <c:v>-1.4009999999999999E-3</c:v>
                </c:pt>
                <c:pt idx="7">
                  <c:v>5.7200000000000003E-4</c:v>
                </c:pt>
                <c:pt idx="8">
                  <c:v>2.598E-3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EA-DC46-A0D3-DFA40D7BBEC1}"/>
            </c:ext>
          </c:extLst>
        </c:ser>
        <c:ser>
          <c:idx val="1"/>
          <c:order val="2"/>
          <c:tx>
            <c:v>Mach: 0.80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'A330'!$T$35:$T$43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'A330'!$W$35:$W$43</c:f>
              <c:numCache>
                <c:formatCode>General</c:formatCode>
                <c:ptCount val="9"/>
                <c:pt idx="0">
                  <c:v>-1.7316999999999999E-2</c:v>
                </c:pt>
                <c:pt idx="1">
                  <c:v>-1.3867000000000001E-2</c:v>
                </c:pt>
                <c:pt idx="2">
                  <c:v>-1.0461E-2</c:v>
                </c:pt>
                <c:pt idx="3">
                  <c:v>-7.3769999999999999E-3</c:v>
                </c:pt>
                <c:pt idx="4">
                  <c:v>-5.0400000000000002E-3</c:v>
                </c:pt>
                <c:pt idx="5">
                  <c:v>-3.0360000000000001E-3</c:v>
                </c:pt>
                <c:pt idx="6">
                  <c:v>-9.1699999999999995E-4</c:v>
                </c:pt>
                <c:pt idx="7">
                  <c:v>1.1559999999999999E-3</c:v>
                </c:pt>
                <c:pt idx="8">
                  <c:v>3.2260000000000001E-3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EA-DC46-A0D3-DFA40D7BBEC1}"/>
            </c:ext>
          </c:extLst>
        </c:ser>
        <c:ser>
          <c:idx val="4"/>
          <c:order val="3"/>
          <c:tx>
            <c:v>Mach: 0.77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'A330'!$T$48:$T$56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'A330'!$W$48:$W$56</c:f>
              <c:numCache>
                <c:formatCode>General</c:formatCode>
                <c:ptCount val="9"/>
                <c:pt idx="0">
                  <c:v>-1.5532000000000001E-2</c:v>
                </c:pt>
                <c:pt idx="1">
                  <c:v>-1.2277E-2</c:v>
                </c:pt>
                <c:pt idx="2">
                  <c:v>-9.2110000000000004E-3</c:v>
                </c:pt>
                <c:pt idx="3">
                  <c:v>-6.9389999999999999E-3</c:v>
                </c:pt>
                <c:pt idx="4">
                  <c:v>-4.993E-3</c:v>
                </c:pt>
                <c:pt idx="5">
                  <c:v>-2.7629999999999998E-3</c:v>
                </c:pt>
                <c:pt idx="6">
                  <c:v>-4.9100000000000001E-4</c:v>
                </c:pt>
                <c:pt idx="7">
                  <c:v>1.673E-3</c:v>
                </c:pt>
                <c:pt idx="8">
                  <c:v>3.803E-3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EA-DC46-A0D3-DFA40D7BBEC1}"/>
            </c:ext>
          </c:extLst>
        </c:ser>
        <c:ser>
          <c:idx val="2"/>
          <c:order val="4"/>
          <c:tx>
            <c:v>Mach: 0.75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'A330'!$T$61:$T$69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'A330'!$W$61:$W$69</c:f>
              <c:numCache>
                <c:formatCode>General</c:formatCode>
                <c:ptCount val="9"/>
                <c:pt idx="0">
                  <c:v>-1.4485E-2</c:v>
                </c:pt>
                <c:pt idx="1">
                  <c:v>-1.1356E-2</c:v>
                </c:pt>
                <c:pt idx="2">
                  <c:v>-8.855E-3</c:v>
                </c:pt>
                <c:pt idx="3">
                  <c:v>-6.9550000000000002E-3</c:v>
                </c:pt>
                <c:pt idx="4">
                  <c:v>-4.8890000000000001E-3</c:v>
                </c:pt>
                <c:pt idx="5">
                  <c:v>-2.6090000000000002E-3</c:v>
                </c:pt>
                <c:pt idx="6">
                  <c:v>-2.6899999999999998E-4</c:v>
                </c:pt>
                <c:pt idx="7">
                  <c:v>1.9880000000000002E-3</c:v>
                </c:pt>
                <c:pt idx="8">
                  <c:v>4.1529999999999996E-3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EA-DC46-A0D3-DFA40D7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6864"/>
        <c:axId val="862595328"/>
      </c:scatterChart>
      <c:valAx>
        <c:axId val="862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5328"/>
        <c:crosses val="autoZero"/>
        <c:crossBetween val="midCat"/>
      </c:valAx>
      <c:valAx>
        <c:axId val="8625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vs. CMF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 0.85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'A330'!$U$8:$U$16</c:f>
              <c:numCache>
                <c:formatCode>General</c:formatCode>
                <c:ptCount val="9"/>
                <c:pt idx="0">
                  <c:v>-0.421678</c:v>
                </c:pt>
                <c:pt idx="1">
                  <c:v>-0.22092700000000001</c:v>
                </c:pt>
                <c:pt idx="2">
                  <c:v>-1.558E-2</c:v>
                </c:pt>
                <c:pt idx="3">
                  <c:v>0.18420500000000001</c:v>
                </c:pt>
                <c:pt idx="4">
                  <c:v>0.381469</c:v>
                </c:pt>
                <c:pt idx="5">
                  <c:v>0.59031100000000003</c:v>
                </c:pt>
                <c:pt idx="6">
                  <c:v>0.80576800000000004</c:v>
                </c:pt>
                <c:pt idx="7">
                  <c:v>1.0258529999999999</c:v>
                </c:pt>
                <c:pt idx="8">
                  <c:v>1.2104360000000001</c:v>
                </c:pt>
              </c:numCache>
            </c:numRef>
          </c:xVal>
          <c:yVal>
            <c:numRef>
              <c:f>'A330'!$V$8:$V$16</c:f>
              <c:numCache>
                <c:formatCode>General</c:formatCode>
                <c:ptCount val="9"/>
                <c:pt idx="0">
                  <c:v>0.10643</c:v>
                </c:pt>
                <c:pt idx="1">
                  <c:v>5.8224999999999999E-2</c:v>
                </c:pt>
                <c:pt idx="2">
                  <c:v>1.0463999999999999E-2</c:v>
                </c:pt>
                <c:pt idx="3">
                  <c:v>-3.5714999999999997E-2</c:v>
                </c:pt>
                <c:pt idx="4">
                  <c:v>-8.0989000000000005E-2</c:v>
                </c:pt>
                <c:pt idx="5">
                  <c:v>-0.13037099999999999</c:v>
                </c:pt>
                <c:pt idx="6">
                  <c:v>-0.18368899999999999</c:v>
                </c:pt>
                <c:pt idx="7">
                  <c:v>-0.23988599999999999</c:v>
                </c:pt>
                <c:pt idx="8">
                  <c:v>-0.29187099999999999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06-0748-9BA2-930C223B9AAA}"/>
            </c:ext>
          </c:extLst>
        </c:ser>
        <c:ser>
          <c:idx val="3"/>
          <c:order val="1"/>
          <c:tx>
            <c:v>Mach: 0.83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'A330'!$U$22:$U$30</c:f>
              <c:numCache>
                <c:formatCode>General</c:formatCode>
                <c:ptCount val="9"/>
                <c:pt idx="0">
                  <c:v>-0.39827400000000002</c:v>
                </c:pt>
                <c:pt idx="1">
                  <c:v>-0.20402699999999999</c:v>
                </c:pt>
                <c:pt idx="2">
                  <c:v>-1.3356E-2</c:v>
                </c:pt>
                <c:pt idx="3">
                  <c:v>0.17219000000000001</c:v>
                </c:pt>
                <c:pt idx="4">
                  <c:v>0.35888199999999998</c:v>
                </c:pt>
                <c:pt idx="5">
                  <c:v>0.54988300000000001</c:v>
                </c:pt>
                <c:pt idx="6">
                  <c:v>0.75405800000000001</c:v>
                </c:pt>
                <c:pt idx="7">
                  <c:v>0.95235300000000001</c:v>
                </c:pt>
                <c:pt idx="8">
                  <c:v>1.1436360000000001</c:v>
                </c:pt>
              </c:numCache>
            </c:numRef>
          </c:xVal>
          <c:yVal>
            <c:numRef>
              <c:f>'A330'!$V$22:$V$30</c:f>
              <c:numCache>
                <c:formatCode>General</c:formatCode>
                <c:ptCount val="9"/>
                <c:pt idx="0">
                  <c:v>9.8755999999999997E-2</c:v>
                </c:pt>
                <c:pt idx="1">
                  <c:v>5.3399000000000002E-2</c:v>
                </c:pt>
                <c:pt idx="2">
                  <c:v>9.4990000000000005E-3</c:v>
                </c:pt>
                <c:pt idx="3">
                  <c:v>-3.3249000000000001E-2</c:v>
                </c:pt>
                <c:pt idx="4">
                  <c:v>-7.6234999999999997E-2</c:v>
                </c:pt>
                <c:pt idx="5">
                  <c:v>-0.120403</c:v>
                </c:pt>
                <c:pt idx="6">
                  <c:v>-0.16899800000000001</c:v>
                </c:pt>
                <c:pt idx="7">
                  <c:v>-0.21847900000000001</c:v>
                </c:pt>
                <c:pt idx="8">
                  <c:v>-0.26810600000000001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06-0748-9BA2-930C223B9AAA}"/>
            </c:ext>
          </c:extLst>
        </c:ser>
        <c:ser>
          <c:idx val="1"/>
          <c:order val="2"/>
          <c:tx>
            <c:v>Mach: 0.80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'A330'!$U$35:$U$43</c:f>
              <c:numCache>
                <c:formatCode>General</c:formatCode>
                <c:ptCount val="9"/>
                <c:pt idx="0">
                  <c:v>-0.36667899999999998</c:v>
                </c:pt>
                <c:pt idx="1">
                  <c:v>-0.18936700000000001</c:v>
                </c:pt>
                <c:pt idx="2">
                  <c:v>-1.34E-2</c:v>
                </c:pt>
                <c:pt idx="3">
                  <c:v>0.15954299999999999</c:v>
                </c:pt>
                <c:pt idx="4">
                  <c:v>0.33364899999999997</c:v>
                </c:pt>
                <c:pt idx="5">
                  <c:v>0.51053999999999999</c:v>
                </c:pt>
                <c:pt idx="6">
                  <c:v>0.69216299999999997</c:v>
                </c:pt>
                <c:pt idx="7">
                  <c:v>0.88383900000000004</c:v>
                </c:pt>
                <c:pt idx="8">
                  <c:v>1.0603959999999999</c:v>
                </c:pt>
              </c:numCache>
            </c:numRef>
          </c:xVal>
          <c:yVal>
            <c:numRef>
              <c:f>'A330'!$V$35:$V$43</c:f>
              <c:numCache>
                <c:formatCode>General</c:formatCode>
                <c:ptCount val="9"/>
                <c:pt idx="0">
                  <c:v>9.0495999999999993E-2</c:v>
                </c:pt>
                <c:pt idx="1">
                  <c:v>4.9645000000000002E-2</c:v>
                </c:pt>
                <c:pt idx="2">
                  <c:v>9.1889999999999993E-3</c:v>
                </c:pt>
                <c:pt idx="3">
                  <c:v>-3.0786000000000001E-2</c:v>
                </c:pt>
                <c:pt idx="4">
                  <c:v>-7.1332000000000007E-2</c:v>
                </c:pt>
                <c:pt idx="5">
                  <c:v>-0.112346</c:v>
                </c:pt>
                <c:pt idx="6">
                  <c:v>-0.153863</c:v>
                </c:pt>
                <c:pt idx="7">
                  <c:v>-0.19825000000000001</c:v>
                </c:pt>
                <c:pt idx="8">
                  <c:v>-0.24257200000000001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06-0748-9BA2-930C223B9AAA}"/>
            </c:ext>
          </c:extLst>
        </c:ser>
        <c:ser>
          <c:idx val="4"/>
          <c:order val="3"/>
          <c:tx>
            <c:v>Mach: 0.77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'A330'!$U$48:$U$56</c:f>
              <c:numCache>
                <c:formatCode>General</c:formatCode>
                <c:ptCount val="9"/>
                <c:pt idx="0">
                  <c:v>-0.340943</c:v>
                </c:pt>
                <c:pt idx="1">
                  <c:v>-0.180843</c:v>
                </c:pt>
                <c:pt idx="2">
                  <c:v>-1.4082000000000001E-2</c:v>
                </c:pt>
                <c:pt idx="3">
                  <c:v>0.150841</c:v>
                </c:pt>
                <c:pt idx="4">
                  <c:v>0.31670700000000002</c:v>
                </c:pt>
                <c:pt idx="5">
                  <c:v>0.48345199999999999</c:v>
                </c:pt>
                <c:pt idx="6">
                  <c:v>0.65184699999999995</c:v>
                </c:pt>
                <c:pt idx="7">
                  <c:v>0.82181899999999997</c:v>
                </c:pt>
                <c:pt idx="8">
                  <c:v>0.99398600000000004</c:v>
                </c:pt>
              </c:numCache>
            </c:numRef>
          </c:xVal>
          <c:yVal>
            <c:numRef>
              <c:f>'A330'!$V$48:$V$56</c:f>
              <c:numCache>
                <c:formatCode>General</c:formatCode>
                <c:ptCount val="9"/>
                <c:pt idx="0">
                  <c:v>8.4358000000000002E-2</c:v>
                </c:pt>
                <c:pt idx="1">
                  <c:v>4.7573999999999998E-2</c:v>
                </c:pt>
                <c:pt idx="2">
                  <c:v>9.0310000000000008E-3</c:v>
                </c:pt>
                <c:pt idx="3">
                  <c:v>-2.9559999999999999E-2</c:v>
                </c:pt>
                <c:pt idx="4">
                  <c:v>-6.8347000000000005E-2</c:v>
                </c:pt>
                <c:pt idx="5">
                  <c:v>-0.106782</c:v>
                </c:pt>
                <c:pt idx="6">
                  <c:v>-0.14518900000000001</c:v>
                </c:pt>
                <c:pt idx="7">
                  <c:v>-0.183894</c:v>
                </c:pt>
                <c:pt idx="8">
                  <c:v>-0.22420699999999999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06-0748-9BA2-930C223B9AAA}"/>
            </c:ext>
          </c:extLst>
        </c:ser>
        <c:ser>
          <c:idx val="2"/>
          <c:order val="4"/>
          <c:tx>
            <c:v>Mach: 0.75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'A330'!$U$61:$U$69</c:f>
              <c:numCache>
                <c:formatCode>General</c:formatCode>
                <c:ptCount val="9"/>
                <c:pt idx="0">
                  <c:v>-0.33843200000000001</c:v>
                </c:pt>
                <c:pt idx="1">
                  <c:v>-0.17624500000000001</c:v>
                </c:pt>
                <c:pt idx="2">
                  <c:v>-1.4395E-2</c:v>
                </c:pt>
                <c:pt idx="3">
                  <c:v>0.14655099999999999</c:v>
                </c:pt>
                <c:pt idx="4">
                  <c:v>0.30779699999999999</c:v>
                </c:pt>
                <c:pt idx="5">
                  <c:v>0.46951300000000001</c:v>
                </c:pt>
                <c:pt idx="6">
                  <c:v>0.63221799999999995</c:v>
                </c:pt>
                <c:pt idx="7">
                  <c:v>0.79409200000000002</c:v>
                </c:pt>
                <c:pt idx="8">
                  <c:v>0.95603700000000003</c:v>
                </c:pt>
              </c:numCache>
            </c:numRef>
          </c:xVal>
          <c:yVal>
            <c:numRef>
              <c:f>'A330'!$V$61:$V$69</c:f>
              <c:numCache>
                <c:formatCode>General</c:formatCode>
                <c:ptCount val="9"/>
                <c:pt idx="0">
                  <c:v>8.3970000000000003E-2</c:v>
                </c:pt>
                <c:pt idx="1">
                  <c:v>4.6325999999999999E-2</c:v>
                </c:pt>
                <c:pt idx="2">
                  <c:v>8.6390000000000008E-3</c:v>
                </c:pt>
                <c:pt idx="3">
                  <c:v>-2.9177999999999999E-2</c:v>
                </c:pt>
                <c:pt idx="4">
                  <c:v>-6.6697000000000006E-2</c:v>
                </c:pt>
                <c:pt idx="5">
                  <c:v>-0.103898</c:v>
                </c:pt>
                <c:pt idx="6">
                  <c:v>-0.140957</c:v>
                </c:pt>
                <c:pt idx="7">
                  <c:v>-0.177701</c:v>
                </c:pt>
                <c:pt idx="8">
                  <c:v>-0.21503800000000001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06-0748-9BA2-930C223B9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6864"/>
        <c:axId val="862595328"/>
      </c:scatterChart>
      <c:valAx>
        <c:axId val="862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5328"/>
        <c:crosses val="autoZero"/>
        <c:crossBetween val="midCat"/>
      </c:valAx>
      <c:valAx>
        <c:axId val="8625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vs. dCL/d_alpha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Aircraft 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'A330'!$AE$23:$AE$27</c:f>
              <c:numCache>
                <c:formatCode>General</c:formatCode>
                <c:ptCount val="5"/>
                <c:pt idx="0">
                  <c:v>0.85</c:v>
                </c:pt>
                <c:pt idx="1">
                  <c:v>0.83</c:v>
                </c:pt>
                <c:pt idx="2">
                  <c:v>0.8</c:v>
                </c:pt>
                <c:pt idx="3">
                  <c:v>0.77</c:v>
                </c:pt>
                <c:pt idx="4">
                  <c:v>0.75</c:v>
                </c:pt>
              </c:numCache>
            </c:numRef>
          </c:xVal>
          <c:yVal>
            <c:numRef>
              <c:f>'A330'!$AF$23:$AF$27</c:f>
              <c:numCache>
                <c:formatCode>General</c:formatCode>
                <c:ptCount val="5"/>
                <c:pt idx="0">
                  <c:v>0.20884200000000003</c:v>
                </c:pt>
                <c:pt idx="1">
                  <c:v>0.19100100000000003</c:v>
                </c:pt>
                <c:pt idx="2">
                  <c:v>0.17689100000000002</c:v>
                </c:pt>
                <c:pt idx="3">
                  <c:v>0.16674499999999998</c:v>
                </c:pt>
                <c:pt idx="4">
                  <c:v>0.16171600000000003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83-8647-A6F3-F0A41FF05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6864"/>
        <c:axId val="862595328"/>
      </c:scatterChart>
      <c:valAx>
        <c:axId val="862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5328"/>
        <c:crosses val="autoZero"/>
        <c:crossBetween val="midCat"/>
      </c:valAx>
      <c:valAx>
        <c:axId val="8625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vs. dCLn/d_alpha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NacelleCL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'A330'!$AE$23:$AE$27</c:f>
              <c:numCache>
                <c:formatCode>General</c:formatCode>
                <c:ptCount val="5"/>
                <c:pt idx="0">
                  <c:v>0.85</c:v>
                </c:pt>
                <c:pt idx="1">
                  <c:v>0.83</c:v>
                </c:pt>
                <c:pt idx="2">
                  <c:v>0.8</c:v>
                </c:pt>
                <c:pt idx="3">
                  <c:v>0.77</c:v>
                </c:pt>
                <c:pt idx="4">
                  <c:v>0.75</c:v>
                </c:pt>
              </c:numCache>
            </c:numRef>
          </c:xVal>
          <c:yVal>
            <c:numRef>
              <c:f>'A330'!$AG$23:$AG$27</c:f>
              <c:numCache>
                <c:formatCode>General</c:formatCode>
                <c:ptCount val="5"/>
                <c:pt idx="0">
                  <c:v>2.7270000000000003E-3</c:v>
                </c:pt>
                <c:pt idx="1">
                  <c:v>2.2740000000000004E-3</c:v>
                </c:pt>
                <c:pt idx="2">
                  <c:v>2.0040000000000001E-3</c:v>
                </c:pt>
                <c:pt idx="3">
                  <c:v>2.2300000000000002E-3</c:v>
                </c:pt>
                <c:pt idx="4">
                  <c:v>2.2799999999999999E-3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8B-9A40-9FBA-7E8DC8FDB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6864"/>
        <c:axId val="862595328"/>
      </c:scatterChart>
      <c:valAx>
        <c:axId val="862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5328"/>
        <c:crosses val="autoZero"/>
        <c:crossBetween val="midCat"/>
      </c:valAx>
      <c:valAx>
        <c:axId val="8625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'B767'!$B$8:$B$16</c:f>
              <c:numCache>
                <c:formatCode>General</c:formatCode>
                <c:ptCount val="9"/>
                <c:pt idx="0">
                  <c:v>-0.211367</c:v>
                </c:pt>
                <c:pt idx="1">
                  <c:v>-7.8963000000000005E-2</c:v>
                </c:pt>
                <c:pt idx="2">
                  <c:v>5.1948000000000001E-2</c:v>
                </c:pt>
                <c:pt idx="3">
                  <c:v>0.18417700000000001</c:v>
                </c:pt>
                <c:pt idx="4">
                  <c:v>0.31837799999999999</c:v>
                </c:pt>
                <c:pt idx="5">
                  <c:v>0.45333899999999999</c:v>
                </c:pt>
                <c:pt idx="6">
                  <c:v>0.58779099999999995</c:v>
                </c:pt>
                <c:pt idx="7">
                  <c:v>0.720503</c:v>
                </c:pt>
                <c:pt idx="8">
                  <c:v>0.85542799999999997</c:v>
                </c:pt>
              </c:numCache>
            </c:numRef>
          </c:xVal>
          <c:yVal>
            <c:numRef>
              <c:f>'B767'!$C$8:$C$16</c:f>
              <c:numCache>
                <c:formatCode>General</c:formatCode>
                <c:ptCount val="9"/>
                <c:pt idx="0">
                  <c:v>1.0678E-2</c:v>
                </c:pt>
                <c:pt idx="1">
                  <c:v>-1.7536E-2</c:v>
                </c:pt>
                <c:pt idx="2">
                  <c:v>-4.6310999999999998E-2</c:v>
                </c:pt>
                <c:pt idx="3">
                  <c:v>-7.5617000000000004E-2</c:v>
                </c:pt>
                <c:pt idx="4">
                  <c:v>-0.106186</c:v>
                </c:pt>
                <c:pt idx="5">
                  <c:v>-0.136742</c:v>
                </c:pt>
                <c:pt idx="6">
                  <c:v>-0.16691500000000001</c:v>
                </c:pt>
                <c:pt idx="7">
                  <c:v>-0.196909</c:v>
                </c:pt>
                <c:pt idx="8">
                  <c:v>-0.22783900000000001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E-A143-A3E4-CFC7715C16B8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'B767'!$B$21:$B$29</c:f>
              <c:numCache>
                <c:formatCode>General</c:formatCode>
                <c:ptCount val="9"/>
                <c:pt idx="0">
                  <c:v>-0.19092899999999999</c:v>
                </c:pt>
                <c:pt idx="1">
                  <c:v>-7.2562000000000001E-2</c:v>
                </c:pt>
                <c:pt idx="2">
                  <c:v>4.7708E-2</c:v>
                </c:pt>
                <c:pt idx="3">
                  <c:v>0.16853199999999999</c:v>
                </c:pt>
                <c:pt idx="4">
                  <c:v>0.28910799999999998</c:v>
                </c:pt>
                <c:pt idx="5">
                  <c:v>0.40923599999999999</c:v>
                </c:pt>
                <c:pt idx="6">
                  <c:v>0.52837900000000004</c:v>
                </c:pt>
                <c:pt idx="7">
                  <c:v>0.64507899999999996</c:v>
                </c:pt>
                <c:pt idx="8">
                  <c:v>0.75530699999999995</c:v>
                </c:pt>
              </c:numCache>
            </c:numRef>
          </c:xVal>
          <c:yVal>
            <c:numRef>
              <c:f>'B767'!$C$21:$C$29</c:f>
              <c:numCache>
                <c:formatCode>General</c:formatCode>
                <c:ptCount val="9"/>
                <c:pt idx="0">
                  <c:v>5.2519999999999997E-3</c:v>
                </c:pt>
                <c:pt idx="1">
                  <c:v>-1.9990000000000001E-2</c:v>
                </c:pt>
                <c:pt idx="2">
                  <c:v>-4.6027999999999999E-2</c:v>
                </c:pt>
                <c:pt idx="3">
                  <c:v>-7.2588E-2</c:v>
                </c:pt>
                <c:pt idx="4">
                  <c:v>-9.8965999999999998E-2</c:v>
                </c:pt>
                <c:pt idx="5">
                  <c:v>-0.125087</c:v>
                </c:pt>
                <c:pt idx="6">
                  <c:v>-0.150892</c:v>
                </c:pt>
                <c:pt idx="7">
                  <c:v>-0.17626</c:v>
                </c:pt>
                <c:pt idx="8">
                  <c:v>-0.200876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AE-A143-A3E4-CFC7715C16B8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'B767'!$B$33:$B$41</c:f>
              <c:numCache>
                <c:formatCode>General</c:formatCode>
                <c:ptCount val="9"/>
                <c:pt idx="0">
                  <c:v>-0.17827100000000001</c:v>
                </c:pt>
                <c:pt idx="1">
                  <c:v>-6.6100000000000006E-2</c:v>
                </c:pt>
                <c:pt idx="2">
                  <c:v>4.6629999999999998E-2</c:v>
                </c:pt>
                <c:pt idx="3">
                  <c:v>0.15929099999999999</c:v>
                </c:pt>
                <c:pt idx="4">
                  <c:v>0.27174100000000001</c:v>
                </c:pt>
                <c:pt idx="5">
                  <c:v>0.38378699999999999</c:v>
                </c:pt>
                <c:pt idx="6">
                  <c:v>0.49497999999999998</c:v>
                </c:pt>
                <c:pt idx="7">
                  <c:v>0.60443899999999995</c:v>
                </c:pt>
                <c:pt idx="8">
                  <c:v>0.71041299999999996</c:v>
                </c:pt>
              </c:numCache>
            </c:numRef>
          </c:xVal>
          <c:yVal>
            <c:numRef>
              <c:f>'B767'!$C$33:$C$41</c:f>
              <c:numCache>
                <c:formatCode>General</c:formatCode>
                <c:ptCount val="9"/>
                <c:pt idx="0">
                  <c:v>1.9380000000000001E-3</c:v>
                </c:pt>
                <c:pt idx="1">
                  <c:v>-2.2093999999999999E-2</c:v>
                </c:pt>
                <c:pt idx="2">
                  <c:v>-4.6362E-2</c:v>
                </c:pt>
                <c:pt idx="3">
                  <c:v>-7.0532999999999998E-2</c:v>
                </c:pt>
                <c:pt idx="4">
                  <c:v>-9.4567999999999999E-2</c:v>
                </c:pt>
                <c:pt idx="5">
                  <c:v>-0.11841699999999999</c:v>
                </c:pt>
                <c:pt idx="6">
                  <c:v>-0.142008</c:v>
                </c:pt>
                <c:pt idx="7">
                  <c:v>-0.16525899999999999</c:v>
                </c:pt>
                <c:pt idx="8">
                  <c:v>-0.18804399999999999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AE-A143-A3E4-CFC7715C16B8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'B767'!$B$45:$B$53</c:f>
              <c:numCache>
                <c:formatCode>General</c:formatCode>
                <c:ptCount val="9"/>
                <c:pt idx="0">
                  <c:v>-0.16855800000000001</c:v>
                </c:pt>
                <c:pt idx="1">
                  <c:v>-6.1550000000000001E-2</c:v>
                </c:pt>
                <c:pt idx="2">
                  <c:v>4.5702E-2</c:v>
                </c:pt>
                <c:pt idx="3">
                  <c:v>0.15292800000000001</c:v>
                </c:pt>
                <c:pt idx="4">
                  <c:v>0.26001099999999999</c:v>
                </c:pt>
                <c:pt idx="5">
                  <c:v>0.36676500000000001</c:v>
                </c:pt>
                <c:pt idx="6">
                  <c:v>0.47279900000000002</c:v>
                </c:pt>
                <c:pt idx="7">
                  <c:v>0.57749300000000003</c:v>
                </c:pt>
                <c:pt idx="8">
                  <c:v>0.67982399999999998</c:v>
                </c:pt>
              </c:numCache>
            </c:numRef>
          </c:xVal>
          <c:yVal>
            <c:numRef>
              <c:f>'B767'!$C$45:$C$53</c:f>
              <c:numCache>
                <c:formatCode>General</c:formatCode>
                <c:ptCount val="9"/>
                <c:pt idx="0">
                  <c:v>-1.114E-3</c:v>
                </c:pt>
                <c:pt idx="1">
                  <c:v>-2.3814999999999999E-2</c:v>
                </c:pt>
                <c:pt idx="2">
                  <c:v>-4.6514E-2</c:v>
                </c:pt>
                <c:pt idx="3">
                  <c:v>-6.9140999999999994E-2</c:v>
                </c:pt>
                <c:pt idx="4">
                  <c:v>-9.1678999999999997E-2</c:v>
                </c:pt>
                <c:pt idx="5">
                  <c:v>-0.114075</c:v>
                </c:pt>
                <c:pt idx="6">
                  <c:v>-0.13625499999999999</c:v>
                </c:pt>
                <c:pt idx="7">
                  <c:v>-0.158162</c:v>
                </c:pt>
                <c:pt idx="8">
                  <c:v>-0.179731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AE-A143-A3E4-CFC7715C1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35279"/>
        <c:axId val="569536991"/>
      </c:scatterChart>
      <c:valAx>
        <c:axId val="5695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36991"/>
        <c:crosses val="autoZero"/>
        <c:crossBetween val="midCat"/>
      </c:valAx>
      <c:valAx>
        <c:axId val="5695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AOA vs. 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 0.85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'B767'!$L$8:$L$16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'B767'!$M$8:$M$16</c:f>
              <c:numCache>
                <c:formatCode>General</c:formatCode>
                <c:ptCount val="9"/>
                <c:pt idx="0">
                  <c:v>-0.33371000000000001</c:v>
                </c:pt>
                <c:pt idx="1">
                  <c:v>-0.22058</c:v>
                </c:pt>
                <c:pt idx="2">
                  <c:v>-5.4545999999999997E-2</c:v>
                </c:pt>
                <c:pt idx="3">
                  <c:v>0.109665</c:v>
                </c:pt>
                <c:pt idx="4">
                  <c:v>0.27246900000000002</c:v>
                </c:pt>
                <c:pt idx="5">
                  <c:v>0.43921100000000002</c:v>
                </c:pt>
                <c:pt idx="6">
                  <c:v>0.60904800000000003</c:v>
                </c:pt>
                <c:pt idx="7">
                  <c:v>0.79201900000000003</c:v>
                </c:pt>
                <c:pt idx="8">
                  <c:v>0.96648800000000001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3E-5748-A2D0-72921002F934}"/>
            </c:ext>
          </c:extLst>
        </c:ser>
        <c:ser>
          <c:idx val="1"/>
          <c:order val="1"/>
          <c:tx>
            <c:v>Mach: 0.83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'B767'!$L$22:$L$30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'B767'!$M$22:$M$30</c:f>
              <c:numCache>
                <c:formatCode>General</c:formatCode>
                <c:ptCount val="9"/>
                <c:pt idx="0">
                  <c:v>-0.327069</c:v>
                </c:pt>
                <c:pt idx="1">
                  <c:v>-0.21291299999999999</c:v>
                </c:pt>
                <c:pt idx="2">
                  <c:v>-5.4066999999999997E-2</c:v>
                </c:pt>
                <c:pt idx="3">
                  <c:v>0.104195</c:v>
                </c:pt>
                <c:pt idx="4">
                  <c:v>0.26088800000000001</c:v>
                </c:pt>
                <c:pt idx="5">
                  <c:v>0.420043</c:v>
                </c:pt>
                <c:pt idx="6">
                  <c:v>0.58254899999999998</c:v>
                </c:pt>
                <c:pt idx="7">
                  <c:v>0.748444</c:v>
                </c:pt>
                <c:pt idx="8">
                  <c:v>0.9214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3E-5748-A2D0-72921002F934}"/>
            </c:ext>
          </c:extLst>
        </c:ser>
        <c:ser>
          <c:idx val="2"/>
          <c:order val="2"/>
          <c:tx>
            <c:v>Mach: 0.80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'B767'!$L$35:$L$43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'B767'!$M$35:$M$43</c:f>
              <c:numCache>
                <c:formatCode>General</c:formatCode>
                <c:ptCount val="9"/>
                <c:pt idx="1">
                  <c:v>-0.22137599999999999</c:v>
                </c:pt>
                <c:pt idx="2">
                  <c:v>-0.19402</c:v>
                </c:pt>
                <c:pt idx="3">
                  <c:v>9.8019999999999996E-2</c:v>
                </c:pt>
                <c:pt idx="4">
                  <c:v>0.248858</c:v>
                </c:pt>
                <c:pt idx="5">
                  <c:v>0.40047899999999997</c:v>
                </c:pt>
                <c:pt idx="6">
                  <c:v>0.55303400000000003</c:v>
                </c:pt>
                <c:pt idx="7">
                  <c:v>0.79202099999999998</c:v>
                </c:pt>
                <c:pt idx="8">
                  <c:v>0.85805600000000004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93E-5748-A2D0-72921002F934}"/>
            </c:ext>
          </c:extLst>
        </c:ser>
        <c:ser>
          <c:idx val="3"/>
          <c:order val="3"/>
          <c:tx>
            <c:v>Mach: 0.77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'B767'!$L$48:$L$56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'B767'!$M$48:$M$56</c:f>
              <c:numCache>
                <c:formatCode>General</c:formatCode>
                <c:ptCount val="9"/>
                <c:pt idx="0">
                  <c:v>-0.26123000000000002</c:v>
                </c:pt>
                <c:pt idx="1">
                  <c:v>-0.195212</c:v>
                </c:pt>
                <c:pt idx="2">
                  <c:v>-5.4099000000000001E-2</c:v>
                </c:pt>
                <c:pt idx="3">
                  <c:v>9.3981999999999996E-2</c:v>
                </c:pt>
                <c:pt idx="4">
                  <c:v>0.24</c:v>
                </c:pt>
                <c:pt idx="5">
                  <c:v>0.38575599999999999</c:v>
                </c:pt>
                <c:pt idx="6">
                  <c:v>0.53195300000000001</c:v>
                </c:pt>
                <c:pt idx="7">
                  <c:v>0.67772200000000005</c:v>
                </c:pt>
                <c:pt idx="8">
                  <c:v>0.81772299999999998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93E-5748-A2D0-72921002F934}"/>
            </c:ext>
          </c:extLst>
        </c:ser>
        <c:ser>
          <c:idx val="4"/>
          <c:order val="4"/>
          <c:tx>
            <c:v>Mach: 0.75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'B767'!$L$61:$L$69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'B767'!$M$61:$M$69</c:f>
              <c:numCache>
                <c:formatCode>General</c:formatCode>
                <c:ptCount val="9"/>
                <c:pt idx="0">
                  <c:v>-0.32117699999999999</c:v>
                </c:pt>
                <c:pt idx="1">
                  <c:v>-0.19419400000000001</c:v>
                </c:pt>
                <c:pt idx="2">
                  <c:v>-5.3246000000000002E-2</c:v>
                </c:pt>
                <c:pt idx="3">
                  <c:v>9.2124999999999999E-2</c:v>
                </c:pt>
                <c:pt idx="4">
                  <c:v>0.23508899999999999</c:v>
                </c:pt>
                <c:pt idx="5">
                  <c:v>0.37767600000000001</c:v>
                </c:pt>
                <c:pt idx="6">
                  <c:v>0.520486</c:v>
                </c:pt>
                <c:pt idx="7">
                  <c:v>0.66289600000000004</c:v>
                </c:pt>
                <c:pt idx="8">
                  <c:v>0.79824399999999995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93E-5748-A2D0-72921002F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6864"/>
        <c:axId val="862595328"/>
      </c:scatterChart>
      <c:valAx>
        <c:axId val="862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5328"/>
        <c:crosses val="autoZero"/>
        <c:crossBetween val="midCat"/>
      </c:valAx>
      <c:valAx>
        <c:axId val="8625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AOA vs. CL_NACELLE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 0.85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'B767'!$L$8:$L$16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'B767'!$O$8:$O$16</c:f>
              <c:numCache>
                <c:formatCode>General</c:formatCode>
                <c:ptCount val="9"/>
                <c:pt idx="0">
                  <c:v>-2.0882000000000001E-2</c:v>
                </c:pt>
                <c:pt idx="1">
                  <c:v>-1.8467000000000001E-2</c:v>
                </c:pt>
                <c:pt idx="2">
                  <c:v>-1.4675000000000001E-2</c:v>
                </c:pt>
                <c:pt idx="3">
                  <c:v>-1.0819E-2</c:v>
                </c:pt>
                <c:pt idx="4">
                  <c:v>-7.0549999999999996E-3</c:v>
                </c:pt>
                <c:pt idx="5">
                  <c:v>-3.7699999999999999E-3</c:v>
                </c:pt>
                <c:pt idx="6">
                  <c:v>-1.459E-3</c:v>
                </c:pt>
                <c:pt idx="7">
                  <c:v>9.5299999999999996E-4</c:v>
                </c:pt>
                <c:pt idx="8">
                  <c:v>3.3149999999999998E-3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B1-CC45-87DB-C2081CA3D894}"/>
            </c:ext>
          </c:extLst>
        </c:ser>
        <c:ser>
          <c:idx val="1"/>
          <c:order val="1"/>
          <c:tx>
            <c:v>Mach: 0.83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'B767'!$L$22:$L$30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'B767'!$O$22:$O$30</c:f>
              <c:numCache>
                <c:formatCode>General</c:formatCode>
                <c:ptCount val="9"/>
                <c:pt idx="0">
                  <c:v>-2.0490999999999999E-2</c:v>
                </c:pt>
                <c:pt idx="1">
                  <c:v>-1.7267999999999999E-2</c:v>
                </c:pt>
                <c:pt idx="2">
                  <c:v>-1.3471E-2</c:v>
                </c:pt>
                <c:pt idx="3">
                  <c:v>-9.6539999999999994E-3</c:v>
                </c:pt>
                <c:pt idx="4">
                  <c:v>-6.136E-3</c:v>
                </c:pt>
                <c:pt idx="5">
                  <c:v>-3.6449999999999998E-3</c:v>
                </c:pt>
                <c:pt idx="6">
                  <c:v>-1.1069999999999999E-3</c:v>
                </c:pt>
                <c:pt idx="7">
                  <c:v>1.389E-3</c:v>
                </c:pt>
                <c:pt idx="8">
                  <c:v>3.8149999999999998E-3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EB1-CC45-87DB-C2081CA3D894}"/>
            </c:ext>
          </c:extLst>
        </c:ser>
        <c:ser>
          <c:idx val="2"/>
          <c:order val="2"/>
          <c:tx>
            <c:v>Mach: 0.80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'B767'!$L$35:$L$43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'B767'!$O$35:$O$43</c:f>
              <c:numCache>
                <c:formatCode>General</c:formatCode>
                <c:ptCount val="9"/>
                <c:pt idx="1">
                  <c:v>-1.8475999999999999E-2</c:v>
                </c:pt>
                <c:pt idx="2">
                  <c:v>-1.5219E-2</c:v>
                </c:pt>
                <c:pt idx="3">
                  <c:v>-8.3110000000000007E-3</c:v>
                </c:pt>
                <c:pt idx="4">
                  <c:v>-5.9100000000000003E-3</c:v>
                </c:pt>
                <c:pt idx="5">
                  <c:v>-3.4250000000000001E-3</c:v>
                </c:pt>
                <c:pt idx="6">
                  <c:v>-7.4799999999999997E-4</c:v>
                </c:pt>
                <c:pt idx="7">
                  <c:v>9.5299999999999996E-4</c:v>
                </c:pt>
                <c:pt idx="8">
                  <c:v>4.4559999999999999E-3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EB1-CC45-87DB-C2081CA3D894}"/>
            </c:ext>
          </c:extLst>
        </c:ser>
        <c:ser>
          <c:idx val="3"/>
          <c:order val="3"/>
          <c:tx>
            <c:v>Mach: 0.77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'B767'!$L$48:$L$56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'B767'!$O$48:$O$56</c:f>
              <c:numCache>
                <c:formatCode>General</c:formatCode>
                <c:ptCount val="9"/>
                <c:pt idx="0">
                  <c:v>-1.7835E-2</c:v>
                </c:pt>
                <c:pt idx="1">
                  <c:v>-1.4664999999999999E-2</c:v>
                </c:pt>
                <c:pt idx="2">
                  <c:v>-1.0898E-2</c:v>
                </c:pt>
                <c:pt idx="3">
                  <c:v>-8.2150000000000001E-3</c:v>
                </c:pt>
                <c:pt idx="4">
                  <c:v>-5.8069999999999997E-3</c:v>
                </c:pt>
                <c:pt idx="5">
                  <c:v>-3.2039999999999998E-3</c:v>
                </c:pt>
                <c:pt idx="6">
                  <c:v>-4.64E-4</c:v>
                </c:pt>
                <c:pt idx="7">
                  <c:v>2.317E-3</c:v>
                </c:pt>
                <c:pt idx="8">
                  <c:v>4.9800000000000001E-3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EB1-CC45-87DB-C2081CA3D894}"/>
            </c:ext>
          </c:extLst>
        </c:ser>
        <c:ser>
          <c:idx val="4"/>
          <c:order val="4"/>
          <c:tx>
            <c:v>Mach: 0.75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'B767'!$L$61:$L$69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'B767'!$O$61:$O$69</c:f>
              <c:numCache>
                <c:formatCode>General</c:formatCode>
                <c:ptCount val="9"/>
                <c:pt idx="0">
                  <c:v>-1.7465000000000001E-2</c:v>
                </c:pt>
                <c:pt idx="1">
                  <c:v>-1.4187999999999999E-2</c:v>
                </c:pt>
                <c:pt idx="2">
                  <c:v>-1.099E-2</c:v>
                </c:pt>
                <c:pt idx="3">
                  <c:v>-8.1779999999999995E-3</c:v>
                </c:pt>
                <c:pt idx="4">
                  <c:v>-5.6950000000000004E-3</c:v>
                </c:pt>
                <c:pt idx="5">
                  <c:v>-3.0539999999999999E-3</c:v>
                </c:pt>
                <c:pt idx="6">
                  <c:v>-2.9799999999999998E-4</c:v>
                </c:pt>
                <c:pt idx="7">
                  <c:v>2.5230000000000001E-3</c:v>
                </c:pt>
                <c:pt idx="8">
                  <c:v>5.2649999999999997E-3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EB1-CC45-87DB-C2081CA3D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6864"/>
        <c:axId val="862595328"/>
      </c:scatterChart>
      <c:valAx>
        <c:axId val="862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5328"/>
        <c:crosses val="autoZero"/>
        <c:crossBetween val="midCat"/>
      </c:valAx>
      <c:valAx>
        <c:axId val="8625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vs. CMF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 0.85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'B767'!$M$8:$M$16</c:f>
              <c:numCache>
                <c:formatCode>General</c:formatCode>
                <c:ptCount val="9"/>
                <c:pt idx="0">
                  <c:v>-0.33371000000000001</c:v>
                </c:pt>
                <c:pt idx="1">
                  <c:v>-0.22058</c:v>
                </c:pt>
                <c:pt idx="2">
                  <c:v>-5.4545999999999997E-2</c:v>
                </c:pt>
                <c:pt idx="3">
                  <c:v>0.109665</c:v>
                </c:pt>
                <c:pt idx="4">
                  <c:v>0.27246900000000002</c:v>
                </c:pt>
                <c:pt idx="5">
                  <c:v>0.43921100000000002</c:v>
                </c:pt>
                <c:pt idx="6">
                  <c:v>0.60904800000000003</c:v>
                </c:pt>
                <c:pt idx="7">
                  <c:v>0.79201900000000003</c:v>
                </c:pt>
                <c:pt idx="8">
                  <c:v>0.96648800000000001</c:v>
                </c:pt>
              </c:numCache>
            </c:numRef>
          </c:xVal>
          <c:yVal>
            <c:numRef>
              <c:f>'B767'!$N$8:$N$16</c:f>
              <c:numCache>
                <c:formatCode>General</c:formatCode>
                <c:ptCount val="9"/>
                <c:pt idx="0">
                  <c:v>0.102261</c:v>
                </c:pt>
                <c:pt idx="1">
                  <c:v>7.8518000000000004E-2</c:v>
                </c:pt>
                <c:pt idx="2">
                  <c:v>3.5527999999999997E-2</c:v>
                </c:pt>
                <c:pt idx="3">
                  <c:v>-7.1370000000000001E-3</c:v>
                </c:pt>
                <c:pt idx="4">
                  <c:v>-4.9487000000000003E-2</c:v>
                </c:pt>
                <c:pt idx="5">
                  <c:v>-9.3063999999999994E-2</c:v>
                </c:pt>
                <c:pt idx="6">
                  <c:v>-0.13705200000000001</c:v>
                </c:pt>
                <c:pt idx="7">
                  <c:v>-0.183754</c:v>
                </c:pt>
                <c:pt idx="8">
                  <c:v>-0.23194699999999999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B0-B845-ACEF-0FD2ED438C14}"/>
            </c:ext>
          </c:extLst>
        </c:ser>
        <c:ser>
          <c:idx val="1"/>
          <c:order val="1"/>
          <c:tx>
            <c:v>Mach: 0.83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'B767'!$M$22:$M$30</c:f>
              <c:numCache>
                <c:formatCode>General</c:formatCode>
                <c:ptCount val="9"/>
                <c:pt idx="0">
                  <c:v>-0.327069</c:v>
                </c:pt>
                <c:pt idx="1">
                  <c:v>-0.21291299999999999</c:v>
                </c:pt>
                <c:pt idx="2">
                  <c:v>-5.4066999999999997E-2</c:v>
                </c:pt>
                <c:pt idx="3">
                  <c:v>0.104195</c:v>
                </c:pt>
                <c:pt idx="4">
                  <c:v>0.26088800000000001</c:v>
                </c:pt>
                <c:pt idx="5">
                  <c:v>0.420043</c:v>
                </c:pt>
                <c:pt idx="6">
                  <c:v>0.58254899999999998</c:v>
                </c:pt>
                <c:pt idx="7">
                  <c:v>0.748444</c:v>
                </c:pt>
                <c:pt idx="8">
                  <c:v>0.9214</c:v>
                </c:pt>
              </c:numCache>
            </c:numRef>
          </c:xVal>
          <c:yVal>
            <c:numRef>
              <c:f>'B767'!$N$22:$N$30</c:f>
              <c:numCache>
                <c:formatCode>General</c:formatCode>
                <c:ptCount val="9"/>
                <c:pt idx="0">
                  <c:v>0.10509</c:v>
                </c:pt>
                <c:pt idx="1">
                  <c:v>7.5855000000000006E-2</c:v>
                </c:pt>
                <c:pt idx="2">
                  <c:v>3.5279999999999999E-2</c:v>
                </c:pt>
                <c:pt idx="3">
                  <c:v>-5.8939999999999999E-3</c:v>
                </c:pt>
                <c:pt idx="4">
                  <c:v>-4.6768999999999998E-2</c:v>
                </c:pt>
                <c:pt idx="5">
                  <c:v>-8.8657E-2</c:v>
                </c:pt>
                <c:pt idx="6">
                  <c:v>-0.130851</c:v>
                </c:pt>
                <c:pt idx="7">
                  <c:v>-0.172986</c:v>
                </c:pt>
                <c:pt idx="8">
                  <c:v>-0.21773500000000001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B0-B845-ACEF-0FD2ED438C14}"/>
            </c:ext>
          </c:extLst>
        </c:ser>
        <c:ser>
          <c:idx val="2"/>
          <c:order val="2"/>
          <c:tx>
            <c:v>Mach: 0.80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'B767'!$M$35:$M$43</c:f>
              <c:numCache>
                <c:formatCode>General</c:formatCode>
                <c:ptCount val="9"/>
                <c:pt idx="1">
                  <c:v>-0.22137599999999999</c:v>
                </c:pt>
                <c:pt idx="2">
                  <c:v>-0.19402</c:v>
                </c:pt>
                <c:pt idx="3">
                  <c:v>9.8019999999999996E-2</c:v>
                </c:pt>
                <c:pt idx="4">
                  <c:v>0.248858</c:v>
                </c:pt>
                <c:pt idx="5">
                  <c:v>0.40047899999999997</c:v>
                </c:pt>
                <c:pt idx="6">
                  <c:v>0.55303400000000003</c:v>
                </c:pt>
                <c:pt idx="7">
                  <c:v>0.79202099999999998</c:v>
                </c:pt>
                <c:pt idx="8">
                  <c:v>0.85805600000000004</c:v>
                </c:pt>
              </c:numCache>
            </c:numRef>
          </c:xVal>
          <c:yVal>
            <c:numRef>
              <c:f>'B767'!$N$35:$N$43</c:f>
              <c:numCache>
                <c:formatCode>General</c:formatCode>
                <c:ptCount val="9"/>
                <c:pt idx="1">
                  <c:v>7.9788999999999999E-2</c:v>
                </c:pt>
                <c:pt idx="2">
                  <c:v>7.1100999999999998E-2</c:v>
                </c:pt>
                <c:pt idx="3">
                  <c:v>-4.8300000000000001E-3</c:v>
                </c:pt>
                <c:pt idx="4">
                  <c:v>-4.4755999999999997E-2</c:v>
                </c:pt>
                <c:pt idx="5">
                  <c:v>-8.4372000000000003E-2</c:v>
                </c:pt>
                <c:pt idx="6">
                  <c:v>-0.12367300000000001</c:v>
                </c:pt>
                <c:pt idx="7">
                  <c:v>-0.18376000000000001</c:v>
                </c:pt>
                <c:pt idx="8">
                  <c:v>-0.20164599999999999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B0-B845-ACEF-0FD2ED438C14}"/>
            </c:ext>
          </c:extLst>
        </c:ser>
        <c:ser>
          <c:idx val="3"/>
          <c:order val="3"/>
          <c:tx>
            <c:v>Mach: 0.77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'B767'!$M$48:$M$56</c:f>
              <c:numCache>
                <c:formatCode>General</c:formatCode>
                <c:ptCount val="9"/>
                <c:pt idx="0">
                  <c:v>-0.26123000000000002</c:v>
                </c:pt>
                <c:pt idx="1">
                  <c:v>-0.195212</c:v>
                </c:pt>
                <c:pt idx="2">
                  <c:v>-5.4099000000000001E-2</c:v>
                </c:pt>
                <c:pt idx="3">
                  <c:v>9.3981999999999996E-2</c:v>
                </c:pt>
                <c:pt idx="4">
                  <c:v>0.24</c:v>
                </c:pt>
                <c:pt idx="5">
                  <c:v>0.38575599999999999</c:v>
                </c:pt>
                <c:pt idx="6">
                  <c:v>0.53195300000000001</c:v>
                </c:pt>
                <c:pt idx="7">
                  <c:v>0.67772200000000005</c:v>
                </c:pt>
                <c:pt idx="8">
                  <c:v>0.81772299999999998</c:v>
                </c:pt>
              </c:numCache>
            </c:numRef>
          </c:xVal>
          <c:yVal>
            <c:numRef>
              <c:f>'B767'!$N$48:$N$56</c:f>
              <c:numCache>
                <c:formatCode>General</c:formatCode>
                <c:ptCount val="9"/>
                <c:pt idx="0">
                  <c:v>7.3748999999999995E-2</c:v>
                </c:pt>
                <c:pt idx="1">
                  <c:v>6.9758000000000001E-2</c:v>
                </c:pt>
                <c:pt idx="2">
                  <c:v>3.3716999999999997E-2</c:v>
                </c:pt>
                <c:pt idx="3">
                  <c:v>-4.9090000000000002E-3</c:v>
                </c:pt>
                <c:pt idx="4">
                  <c:v>-4.3309E-2</c:v>
                </c:pt>
                <c:pt idx="5">
                  <c:v>-8.1143000000000007E-2</c:v>
                </c:pt>
                <c:pt idx="6">
                  <c:v>-0.118685</c:v>
                </c:pt>
                <c:pt idx="7">
                  <c:v>-0.15581200000000001</c:v>
                </c:pt>
                <c:pt idx="8">
                  <c:v>-0.19174099999999999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B0-B845-ACEF-0FD2ED438C14}"/>
            </c:ext>
          </c:extLst>
        </c:ser>
        <c:ser>
          <c:idx val="4"/>
          <c:order val="4"/>
          <c:tx>
            <c:v>Mach: 0.75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'B767'!$M$61:$M$69</c:f>
              <c:numCache>
                <c:formatCode>General</c:formatCode>
                <c:ptCount val="9"/>
                <c:pt idx="0">
                  <c:v>-0.32117699999999999</c:v>
                </c:pt>
                <c:pt idx="1">
                  <c:v>-0.19419400000000001</c:v>
                </c:pt>
                <c:pt idx="2">
                  <c:v>-5.3246000000000002E-2</c:v>
                </c:pt>
                <c:pt idx="3">
                  <c:v>9.2124999999999999E-2</c:v>
                </c:pt>
                <c:pt idx="4">
                  <c:v>0.23508899999999999</c:v>
                </c:pt>
                <c:pt idx="5">
                  <c:v>0.37767600000000001</c:v>
                </c:pt>
                <c:pt idx="6">
                  <c:v>0.520486</c:v>
                </c:pt>
                <c:pt idx="7">
                  <c:v>0.66289600000000004</c:v>
                </c:pt>
                <c:pt idx="8">
                  <c:v>0.79824399999999995</c:v>
                </c:pt>
              </c:numCache>
            </c:numRef>
          </c:xVal>
          <c:yVal>
            <c:numRef>
              <c:f>'B767'!$N$61:$N$69</c:f>
              <c:numCache>
                <c:formatCode>General</c:formatCode>
                <c:ptCount val="9"/>
                <c:pt idx="0">
                  <c:v>0.102107</c:v>
                </c:pt>
                <c:pt idx="1">
                  <c:v>6.9390999999999994E-2</c:v>
                </c:pt>
                <c:pt idx="2">
                  <c:v>3.2821000000000003E-2</c:v>
                </c:pt>
                <c:pt idx="3">
                  <c:v>-5.0359999999999997E-3</c:v>
                </c:pt>
                <c:pt idx="4">
                  <c:v>-4.2463000000000001E-2</c:v>
                </c:pt>
                <c:pt idx="5">
                  <c:v>-7.9369999999999996E-2</c:v>
                </c:pt>
                <c:pt idx="6">
                  <c:v>-0.115982</c:v>
                </c:pt>
                <c:pt idx="7">
                  <c:v>-0.152202</c:v>
                </c:pt>
                <c:pt idx="8">
                  <c:v>-0.18693399999999999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B0-B845-ACEF-0FD2ED438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6864"/>
        <c:axId val="862595328"/>
      </c:scatterChart>
      <c:valAx>
        <c:axId val="862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5328"/>
        <c:crosses val="autoZero"/>
        <c:crossBetween val="midCat"/>
      </c:valAx>
      <c:valAx>
        <c:axId val="8625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vs. dCL/d_alpha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Aircraft 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'A330'!$AE$23:$AE$27</c:f>
              <c:numCache>
                <c:formatCode>General</c:formatCode>
                <c:ptCount val="5"/>
                <c:pt idx="0">
                  <c:v>0.85</c:v>
                </c:pt>
                <c:pt idx="1">
                  <c:v>0.83</c:v>
                </c:pt>
                <c:pt idx="2">
                  <c:v>0.8</c:v>
                </c:pt>
                <c:pt idx="3">
                  <c:v>0.77</c:v>
                </c:pt>
                <c:pt idx="4">
                  <c:v>0.75</c:v>
                </c:pt>
              </c:numCache>
            </c:numRef>
          </c:xVal>
          <c:yVal>
            <c:numRef>
              <c:f>'A330'!$AF$23:$AF$27</c:f>
              <c:numCache>
                <c:formatCode>General</c:formatCode>
                <c:ptCount val="5"/>
                <c:pt idx="0">
                  <c:v>0.20884200000000003</c:v>
                </c:pt>
                <c:pt idx="1">
                  <c:v>0.19100100000000003</c:v>
                </c:pt>
                <c:pt idx="2">
                  <c:v>0.17689100000000002</c:v>
                </c:pt>
                <c:pt idx="3">
                  <c:v>0.16674499999999998</c:v>
                </c:pt>
                <c:pt idx="4">
                  <c:v>0.16171600000000003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E-0A4C-AB4B-B4433BA2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6864"/>
        <c:axId val="862595328"/>
      </c:scatterChart>
      <c:valAx>
        <c:axId val="862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5328"/>
        <c:crosses val="autoZero"/>
        <c:crossBetween val="midCat"/>
      </c:valAx>
      <c:valAx>
        <c:axId val="8625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vs. dCLn/d_alpha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NacelleCL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'A330'!$AE$23:$AE$27</c:f>
              <c:numCache>
                <c:formatCode>General</c:formatCode>
                <c:ptCount val="5"/>
                <c:pt idx="0">
                  <c:v>0.85</c:v>
                </c:pt>
                <c:pt idx="1">
                  <c:v>0.83</c:v>
                </c:pt>
                <c:pt idx="2">
                  <c:v>0.8</c:v>
                </c:pt>
                <c:pt idx="3">
                  <c:v>0.77</c:v>
                </c:pt>
                <c:pt idx="4">
                  <c:v>0.75</c:v>
                </c:pt>
              </c:numCache>
            </c:numRef>
          </c:xVal>
          <c:yVal>
            <c:numRef>
              <c:f>'A330'!$AG$23:$AG$27</c:f>
              <c:numCache>
                <c:formatCode>General</c:formatCode>
                <c:ptCount val="5"/>
                <c:pt idx="0">
                  <c:v>2.7270000000000003E-3</c:v>
                </c:pt>
                <c:pt idx="1">
                  <c:v>2.2740000000000004E-3</c:v>
                </c:pt>
                <c:pt idx="2">
                  <c:v>2.0040000000000001E-3</c:v>
                </c:pt>
                <c:pt idx="3">
                  <c:v>2.2300000000000002E-3</c:v>
                </c:pt>
                <c:pt idx="4">
                  <c:v>2.2799999999999999E-3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A-C043-B013-36D471275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6864"/>
        <c:axId val="862595328"/>
      </c:scatterChart>
      <c:valAx>
        <c:axId val="862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5328"/>
        <c:crosses val="autoZero"/>
        <c:crossBetween val="midCat"/>
      </c:valAx>
      <c:valAx>
        <c:axId val="8625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'777'!$A$8:$A$16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'777'!$B$8:$B$16</c:f>
              <c:numCache>
                <c:formatCode>General</c:formatCode>
                <c:ptCount val="9"/>
                <c:pt idx="0">
                  <c:v>-0.26270100000000002</c:v>
                </c:pt>
                <c:pt idx="1">
                  <c:v>-0.123819</c:v>
                </c:pt>
                <c:pt idx="2">
                  <c:v>5.2604999999999999E-2</c:v>
                </c:pt>
                <c:pt idx="3">
                  <c:v>0.210228</c:v>
                </c:pt>
                <c:pt idx="4">
                  <c:v>0.368726</c:v>
                </c:pt>
                <c:pt idx="5">
                  <c:v>0.52928200000000003</c:v>
                </c:pt>
                <c:pt idx="6">
                  <c:v>0.69306100000000004</c:v>
                </c:pt>
                <c:pt idx="7">
                  <c:v>0.86685299999999998</c:v>
                </c:pt>
                <c:pt idx="8">
                  <c:v>1.0411760000000001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7-9841-807C-E8752E67FF36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'777'!$A$23:$A$31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'777'!$B$23:$B$31</c:f>
              <c:numCache>
                <c:formatCode>General</c:formatCode>
                <c:ptCount val="9"/>
                <c:pt idx="0">
                  <c:v>-0.233679</c:v>
                </c:pt>
                <c:pt idx="1">
                  <c:v>-0.105972</c:v>
                </c:pt>
                <c:pt idx="2">
                  <c:v>4.8739999999999999E-2</c:v>
                </c:pt>
                <c:pt idx="3">
                  <c:v>0.188195</c:v>
                </c:pt>
                <c:pt idx="4">
                  <c:v>0.32624599999999998</c:v>
                </c:pt>
                <c:pt idx="5">
                  <c:v>0.46423399999999998</c:v>
                </c:pt>
                <c:pt idx="6">
                  <c:v>0.60262000000000004</c:v>
                </c:pt>
                <c:pt idx="7">
                  <c:v>0.74014199999999997</c:v>
                </c:pt>
                <c:pt idx="8">
                  <c:v>0.87064399999999997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97-9841-807C-E8752E67FF36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'777'!$A$36:$A$44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'777'!$B$36:$B$44</c:f>
              <c:numCache>
                <c:formatCode>General</c:formatCode>
                <c:ptCount val="9"/>
                <c:pt idx="0">
                  <c:v>-0.20575199999999999</c:v>
                </c:pt>
                <c:pt idx="1">
                  <c:v>-8.1004999999999994E-2</c:v>
                </c:pt>
                <c:pt idx="2">
                  <c:v>4.8153000000000001E-2</c:v>
                </c:pt>
                <c:pt idx="3">
                  <c:v>0.17576</c:v>
                </c:pt>
                <c:pt idx="4">
                  <c:v>0.30285400000000001</c:v>
                </c:pt>
                <c:pt idx="5">
                  <c:v>0.42979200000000001</c:v>
                </c:pt>
                <c:pt idx="6">
                  <c:v>0.55674900000000005</c:v>
                </c:pt>
                <c:pt idx="7">
                  <c:v>0.683639</c:v>
                </c:pt>
                <c:pt idx="8">
                  <c:v>0.80876099999999995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97-9841-807C-E8752E67FF36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'777'!$A$49:$A$57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'777'!$B$49:$B$57</c:f>
              <c:numCache>
                <c:formatCode>General</c:formatCode>
                <c:ptCount val="9"/>
                <c:pt idx="0">
                  <c:v>-0.19725799999999999</c:v>
                </c:pt>
                <c:pt idx="1">
                  <c:v>-7.4448E-2</c:v>
                </c:pt>
                <c:pt idx="2">
                  <c:v>4.6885999999999997E-2</c:v>
                </c:pt>
                <c:pt idx="3">
                  <c:v>0.16753299999999999</c:v>
                </c:pt>
                <c:pt idx="4">
                  <c:v>0.28781400000000001</c:v>
                </c:pt>
                <c:pt idx="5">
                  <c:v>0.40792299999999998</c:v>
                </c:pt>
                <c:pt idx="6">
                  <c:v>0.52797000000000005</c:v>
                </c:pt>
                <c:pt idx="7">
                  <c:v>0.64792099999999997</c:v>
                </c:pt>
                <c:pt idx="8">
                  <c:v>0.76748499999999997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97-9841-807C-E8752E67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660176"/>
        <c:axId val="380022912"/>
      </c:scatterChart>
      <c:valAx>
        <c:axId val="10466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22912"/>
        <c:crosses val="autoZero"/>
        <c:crossBetween val="midCat"/>
      </c:valAx>
      <c:valAx>
        <c:axId val="3800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'777'!$B$8:$B$16</c:f>
              <c:numCache>
                <c:formatCode>General</c:formatCode>
                <c:ptCount val="9"/>
                <c:pt idx="0">
                  <c:v>-0.26270100000000002</c:v>
                </c:pt>
                <c:pt idx="1">
                  <c:v>-0.123819</c:v>
                </c:pt>
                <c:pt idx="2">
                  <c:v>5.2604999999999999E-2</c:v>
                </c:pt>
                <c:pt idx="3">
                  <c:v>0.210228</c:v>
                </c:pt>
                <c:pt idx="4">
                  <c:v>0.368726</c:v>
                </c:pt>
                <c:pt idx="5">
                  <c:v>0.52928200000000003</c:v>
                </c:pt>
                <c:pt idx="6">
                  <c:v>0.69306100000000004</c:v>
                </c:pt>
                <c:pt idx="7">
                  <c:v>0.86685299999999998</c:v>
                </c:pt>
                <c:pt idx="8">
                  <c:v>1.0411760000000001</c:v>
                </c:pt>
              </c:numCache>
            </c:numRef>
          </c:xVal>
          <c:yVal>
            <c:numRef>
              <c:f>'777'!$C$8:$C$16</c:f>
              <c:numCache>
                <c:formatCode>General</c:formatCode>
                <c:ptCount val="9"/>
                <c:pt idx="0">
                  <c:v>9.7660000000000004E-3</c:v>
                </c:pt>
                <c:pt idx="1">
                  <c:v>-2.4034E-2</c:v>
                </c:pt>
                <c:pt idx="2">
                  <c:v>-5.0778999999999998E-2</c:v>
                </c:pt>
                <c:pt idx="3">
                  <c:v>-8.2686999999999997E-2</c:v>
                </c:pt>
                <c:pt idx="4">
                  <c:v>-0.115983</c:v>
                </c:pt>
                <c:pt idx="5">
                  <c:v>-0.15001</c:v>
                </c:pt>
                <c:pt idx="6">
                  <c:v>-0.184336</c:v>
                </c:pt>
                <c:pt idx="7">
                  <c:v>-0.22182499999999999</c:v>
                </c:pt>
                <c:pt idx="8">
                  <c:v>-0.261382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DD-2E49-B980-9EC856B1E754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'777'!$B$23:$B$31</c:f>
              <c:numCache>
                <c:formatCode>General</c:formatCode>
                <c:ptCount val="9"/>
                <c:pt idx="0">
                  <c:v>-0.233679</c:v>
                </c:pt>
                <c:pt idx="1">
                  <c:v>-0.105972</c:v>
                </c:pt>
                <c:pt idx="2">
                  <c:v>4.8739999999999999E-2</c:v>
                </c:pt>
                <c:pt idx="3">
                  <c:v>0.188195</c:v>
                </c:pt>
                <c:pt idx="4">
                  <c:v>0.32624599999999998</c:v>
                </c:pt>
                <c:pt idx="5">
                  <c:v>0.46423399999999998</c:v>
                </c:pt>
                <c:pt idx="6">
                  <c:v>0.60262000000000004</c:v>
                </c:pt>
                <c:pt idx="7">
                  <c:v>0.74014199999999997</c:v>
                </c:pt>
                <c:pt idx="8">
                  <c:v>0.87064399999999997</c:v>
                </c:pt>
              </c:numCache>
            </c:numRef>
          </c:xVal>
          <c:yVal>
            <c:numRef>
              <c:f>'777'!$C$23:$C$31</c:f>
              <c:numCache>
                <c:formatCode>General</c:formatCode>
                <c:ptCount val="9"/>
                <c:pt idx="0">
                  <c:v>2.7590000000000002E-3</c:v>
                </c:pt>
                <c:pt idx="1">
                  <c:v>-2.0943E-2</c:v>
                </c:pt>
                <c:pt idx="2">
                  <c:v>-4.9626999999999998E-2</c:v>
                </c:pt>
                <c:pt idx="3">
                  <c:v>-7.8214000000000006E-2</c:v>
                </c:pt>
                <c:pt idx="4">
                  <c:v>-0.106346</c:v>
                </c:pt>
                <c:pt idx="5">
                  <c:v>-0.134238</c:v>
                </c:pt>
                <c:pt idx="6">
                  <c:v>-0.16204299999999999</c:v>
                </c:pt>
                <c:pt idx="7">
                  <c:v>-0.189665</c:v>
                </c:pt>
                <c:pt idx="8">
                  <c:v>-0.216588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DD-2E49-B980-9EC856B1E754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'777'!$B$36:$B$44</c:f>
              <c:numCache>
                <c:formatCode>General</c:formatCode>
                <c:ptCount val="9"/>
                <c:pt idx="0">
                  <c:v>-0.20575199999999999</c:v>
                </c:pt>
                <c:pt idx="1">
                  <c:v>-8.1004999999999994E-2</c:v>
                </c:pt>
                <c:pt idx="2">
                  <c:v>4.8153000000000001E-2</c:v>
                </c:pt>
                <c:pt idx="3">
                  <c:v>0.17576</c:v>
                </c:pt>
                <c:pt idx="4">
                  <c:v>0.30285400000000001</c:v>
                </c:pt>
                <c:pt idx="5">
                  <c:v>0.42979200000000001</c:v>
                </c:pt>
                <c:pt idx="6">
                  <c:v>0.55674900000000005</c:v>
                </c:pt>
                <c:pt idx="7">
                  <c:v>0.683639</c:v>
                </c:pt>
                <c:pt idx="8">
                  <c:v>0.80876099999999995</c:v>
                </c:pt>
              </c:numCache>
            </c:numRef>
          </c:xVal>
          <c:yVal>
            <c:numRef>
              <c:f>'777'!$C$36:$C$44</c:f>
              <c:numCache>
                <c:formatCode>General</c:formatCode>
                <c:ptCount val="9"/>
                <c:pt idx="0">
                  <c:v>3.444E-3</c:v>
                </c:pt>
                <c:pt idx="1">
                  <c:v>-2.4212000000000001E-2</c:v>
                </c:pt>
                <c:pt idx="2">
                  <c:v>-4.9972000000000003E-2</c:v>
                </c:pt>
                <c:pt idx="3">
                  <c:v>-7.5380000000000003E-2</c:v>
                </c:pt>
                <c:pt idx="4">
                  <c:v>-0.100554</c:v>
                </c:pt>
                <c:pt idx="5">
                  <c:v>-0.125584</c:v>
                </c:pt>
                <c:pt idx="6">
                  <c:v>-0.15052399999999999</c:v>
                </c:pt>
                <c:pt idx="7">
                  <c:v>-0.17538400000000001</c:v>
                </c:pt>
                <c:pt idx="8">
                  <c:v>-0.19999600000000001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DD-2E49-B980-9EC856B1E754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'777'!$B$49:$B$57</c:f>
              <c:numCache>
                <c:formatCode>General</c:formatCode>
                <c:ptCount val="9"/>
                <c:pt idx="0">
                  <c:v>-0.19725799999999999</c:v>
                </c:pt>
                <c:pt idx="1">
                  <c:v>-7.4448E-2</c:v>
                </c:pt>
                <c:pt idx="2">
                  <c:v>4.6885999999999997E-2</c:v>
                </c:pt>
                <c:pt idx="3">
                  <c:v>0.16753299999999999</c:v>
                </c:pt>
                <c:pt idx="4">
                  <c:v>0.28781400000000001</c:v>
                </c:pt>
                <c:pt idx="5">
                  <c:v>0.40792299999999998</c:v>
                </c:pt>
                <c:pt idx="6">
                  <c:v>0.52797000000000005</c:v>
                </c:pt>
                <c:pt idx="7">
                  <c:v>0.64792099999999997</c:v>
                </c:pt>
                <c:pt idx="8">
                  <c:v>0.76748499999999997</c:v>
                </c:pt>
              </c:numCache>
            </c:numRef>
          </c:xVal>
          <c:yVal>
            <c:numRef>
              <c:f>'777'!$C$49:$C$57</c:f>
              <c:numCache>
                <c:formatCode>General</c:formatCode>
                <c:ptCount val="9"/>
                <c:pt idx="0">
                  <c:v>-1.8339999999999999E-3</c:v>
                </c:pt>
                <c:pt idx="1">
                  <c:v>-2.5849E-2</c:v>
                </c:pt>
                <c:pt idx="2">
                  <c:v>-4.9611000000000002E-2</c:v>
                </c:pt>
                <c:pt idx="3">
                  <c:v>-7.3182999999999998E-2</c:v>
                </c:pt>
                <c:pt idx="4">
                  <c:v>-9.6605999999999997E-2</c:v>
                </c:pt>
                <c:pt idx="5">
                  <c:v>-0.11992899999999999</c:v>
                </c:pt>
                <c:pt idx="6">
                  <c:v>-0.14318</c:v>
                </c:pt>
                <c:pt idx="7">
                  <c:v>-0.16636100000000001</c:v>
                </c:pt>
                <c:pt idx="8">
                  <c:v>-0.189446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DD-2E49-B980-9EC856B1E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660176"/>
        <c:axId val="380022912"/>
      </c:scatterChart>
      <c:valAx>
        <c:axId val="10466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22912"/>
        <c:crosses val="autoZero"/>
        <c:crossBetween val="midCat"/>
      </c:valAx>
      <c:valAx>
        <c:axId val="3800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69850</xdr:rowOff>
    </xdr:from>
    <xdr:to>
      <xdr:col>10</xdr:col>
      <xdr:colOff>457200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7DC51-6610-5583-7D30-3D32A8855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10</xdr:col>
      <xdr:colOff>444500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D15062-59B3-0D4E-AC2C-D3E1C05C3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349251</xdr:colOff>
      <xdr:row>8</xdr:row>
      <xdr:rowOff>73026</xdr:rowOff>
    </xdr:from>
    <xdr:to>
      <xdr:col>30</xdr:col>
      <xdr:colOff>793751</xdr:colOff>
      <xdr:row>21</xdr:row>
      <xdr:rowOff>202143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B6FC36-D154-3342-9DBB-02F5CAE67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275166</xdr:colOff>
      <xdr:row>22</xdr:row>
      <xdr:rowOff>10583</xdr:rowOff>
    </xdr:from>
    <xdr:to>
      <xdr:col>30</xdr:col>
      <xdr:colOff>719666</xdr:colOff>
      <xdr:row>35</xdr:row>
      <xdr:rowOff>97366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976084-5E4B-3148-94E2-93385C0C8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10582</xdr:colOff>
      <xdr:row>21</xdr:row>
      <xdr:rowOff>232834</xdr:rowOff>
    </xdr:from>
    <xdr:to>
      <xdr:col>36</xdr:col>
      <xdr:colOff>455082</xdr:colOff>
      <xdr:row>35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CAF20D-9796-7446-8417-F7FA88C21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814917</xdr:colOff>
      <xdr:row>8</xdr:row>
      <xdr:rowOff>84666</xdr:rowOff>
    </xdr:from>
    <xdr:to>
      <xdr:col>36</xdr:col>
      <xdr:colOff>433917</xdr:colOff>
      <xdr:row>21</xdr:row>
      <xdr:rowOff>213783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6F7D5A-1EE9-5D4C-91EA-15EA75C09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18</xdr:row>
      <xdr:rowOff>0</xdr:rowOff>
    </xdr:from>
    <xdr:to>
      <xdr:col>42</xdr:col>
      <xdr:colOff>444500</xdr:colOff>
      <xdr:row>31</xdr:row>
      <xdr:rowOff>86784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F09590-CD5D-554E-A125-9FE24B0CB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19</xdr:row>
      <xdr:rowOff>63500</xdr:rowOff>
    </xdr:from>
    <xdr:to>
      <xdr:col>11</xdr:col>
      <xdr:colOff>628650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6BC8F-25AB-73CD-C84D-1FA7DEF28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11</xdr:col>
      <xdr:colOff>444500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95BE5-8582-624A-93E0-E4C713BE4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101600</xdr:colOff>
      <xdr:row>11</xdr:row>
      <xdr:rowOff>6350</xdr:rowOff>
    </xdr:from>
    <xdr:to>
      <xdr:col>35</xdr:col>
      <xdr:colOff>139700</xdr:colOff>
      <xdr:row>24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C0CB1F-FFDD-25A6-CDEC-5ED7059F4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546100</xdr:colOff>
      <xdr:row>11</xdr:row>
      <xdr:rowOff>12700</xdr:rowOff>
    </xdr:from>
    <xdr:to>
      <xdr:col>40</xdr:col>
      <xdr:colOff>749300</xdr:colOff>
      <xdr:row>24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2CD86E-6F64-7943-9DEF-F33C41BF2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101600</xdr:colOff>
      <xdr:row>25</xdr:row>
      <xdr:rowOff>0</xdr:rowOff>
    </xdr:from>
    <xdr:to>
      <xdr:col>35</xdr:col>
      <xdr:colOff>139700</xdr:colOff>
      <xdr:row>38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26968D-E7EB-054A-983E-7B8252E19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19</xdr:row>
      <xdr:rowOff>63500</xdr:rowOff>
    </xdr:from>
    <xdr:to>
      <xdr:col>11</xdr:col>
      <xdr:colOff>628650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C520F-309D-4F4B-8117-84ED4D8C0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11</xdr:col>
      <xdr:colOff>444500</xdr:colOff>
      <xdr:row>47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EAFFD9-5F6C-BD48-A401-1845272AF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349251</xdr:colOff>
      <xdr:row>8</xdr:row>
      <xdr:rowOff>73026</xdr:rowOff>
    </xdr:from>
    <xdr:to>
      <xdr:col>38</xdr:col>
      <xdr:colOff>793751</xdr:colOff>
      <xdr:row>21</xdr:row>
      <xdr:rowOff>202143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EDAD26-6CFB-7B74-937D-29771E763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275166</xdr:colOff>
      <xdr:row>22</xdr:row>
      <xdr:rowOff>10583</xdr:rowOff>
    </xdr:from>
    <xdr:to>
      <xdr:col>38</xdr:col>
      <xdr:colOff>719666</xdr:colOff>
      <xdr:row>35</xdr:row>
      <xdr:rowOff>97366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4FBAC1-101A-0749-ABF2-B28FC01B7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10582</xdr:colOff>
      <xdr:row>21</xdr:row>
      <xdr:rowOff>232834</xdr:rowOff>
    </xdr:from>
    <xdr:to>
      <xdr:col>44</xdr:col>
      <xdr:colOff>455082</xdr:colOff>
      <xdr:row>35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C94E98-E0E6-8347-96F2-5A1D932BB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814917</xdr:colOff>
      <xdr:row>8</xdr:row>
      <xdr:rowOff>84666</xdr:rowOff>
    </xdr:from>
    <xdr:to>
      <xdr:col>44</xdr:col>
      <xdr:colOff>433917</xdr:colOff>
      <xdr:row>21</xdr:row>
      <xdr:rowOff>213783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1EE741-4CF1-A54E-973E-B14D08FD7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0</xdr:colOff>
      <xdr:row>18</xdr:row>
      <xdr:rowOff>0</xdr:rowOff>
    </xdr:from>
    <xdr:to>
      <xdr:col>50</xdr:col>
      <xdr:colOff>444500</xdr:colOff>
      <xdr:row>31</xdr:row>
      <xdr:rowOff>86784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3634FB-CF95-EF45-9B5A-DED28D5E0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E234-731B-B640-87BF-23E34BF57369}">
  <dimension ref="A1:Y32"/>
  <sheetViews>
    <sheetView tabSelected="1" topLeftCell="N1" workbookViewId="0">
      <selection activeCell="R15" sqref="R15"/>
    </sheetView>
  </sheetViews>
  <sheetFormatPr baseColWidth="10" defaultRowHeight="16" x14ac:dyDescent="0.2"/>
  <cols>
    <col min="1" max="1" width="14.6640625" customWidth="1"/>
    <col min="2" max="2" width="11.5" customWidth="1"/>
    <col min="5" max="5" width="13.1640625" style="3" customWidth="1"/>
    <col min="6" max="7" width="15.1640625" customWidth="1"/>
    <col min="8" max="8" width="16.1640625" customWidth="1"/>
    <col min="9" max="10" width="17.6640625" customWidth="1"/>
    <col min="11" max="12" width="24.1640625" customWidth="1"/>
    <col min="13" max="14" width="24.5" customWidth="1"/>
    <col min="18" max="18" width="16.5" customWidth="1"/>
    <col min="19" max="19" width="24.1640625" customWidth="1"/>
    <col min="20" max="20" width="23.6640625" customWidth="1"/>
    <col min="21" max="21" width="19.6640625" customWidth="1"/>
    <col min="22" max="22" width="20" customWidth="1"/>
    <col min="23" max="23" width="24.83203125" customWidth="1"/>
    <col min="24" max="24" width="30.1640625" customWidth="1"/>
  </cols>
  <sheetData>
    <row r="1" spans="1:25" s="2" customFormat="1" ht="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56</v>
      </c>
      <c r="F1" s="2" t="s">
        <v>4</v>
      </c>
      <c r="G1" s="2" t="s">
        <v>18</v>
      </c>
      <c r="H1" s="2" t="s">
        <v>5</v>
      </c>
      <c r="I1" s="2" t="s">
        <v>6</v>
      </c>
      <c r="J1" s="2" t="s">
        <v>21</v>
      </c>
      <c r="K1" s="2" t="s">
        <v>22</v>
      </c>
      <c r="L1" s="2" t="s">
        <v>25</v>
      </c>
      <c r="M1" s="2" t="s">
        <v>24</v>
      </c>
      <c r="N1" s="2" t="s">
        <v>71</v>
      </c>
      <c r="O1" s="2" t="s">
        <v>11</v>
      </c>
      <c r="P1" s="2" t="s">
        <v>12</v>
      </c>
      <c r="Q1" s="2" t="s">
        <v>19</v>
      </c>
      <c r="R1" s="2" t="s">
        <v>23</v>
      </c>
      <c r="S1" s="2" t="s">
        <v>29</v>
      </c>
      <c r="T1" s="2" t="s">
        <v>28</v>
      </c>
      <c r="U1" s="2" t="s">
        <v>30</v>
      </c>
      <c r="V1" s="2" t="s">
        <v>31</v>
      </c>
      <c r="W1" s="2" t="s">
        <v>33</v>
      </c>
      <c r="X1" s="2" t="s">
        <v>34</v>
      </c>
      <c r="Y1" s="2" t="s">
        <v>108</v>
      </c>
    </row>
    <row r="2" spans="1:25" s="2" customFormat="1" ht="21" x14ac:dyDescent="0.25"/>
    <row r="3" spans="1:25" s="2" customFormat="1" ht="21" x14ac:dyDescent="0.25">
      <c r="A3" s="2" t="s">
        <v>20</v>
      </c>
      <c r="B3" s="3"/>
      <c r="C3" s="3"/>
      <c r="D3" s="3"/>
      <c r="E3" s="3"/>
      <c r="F3" s="3">
        <v>62.7</v>
      </c>
      <c r="G3" s="3">
        <v>6.1976000000000004</v>
      </c>
      <c r="H3" s="3">
        <v>9</v>
      </c>
      <c r="I3" s="3">
        <v>35</v>
      </c>
      <c r="J3" s="3">
        <f>K3*2</f>
        <v>58.8</v>
      </c>
      <c r="K3" s="3">
        <v>29.4</v>
      </c>
      <c r="L3" s="3"/>
      <c r="M3" s="3">
        <v>22.9</v>
      </c>
      <c r="N3" s="3"/>
      <c r="O3" s="3"/>
      <c r="P3" s="3"/>
      <c r="Q3" s="3">
        <v>7.0053200000000002</v>
      </c>
      <c r="R3" s="3">
        <v>11.866</v>
      </c>
      <c r="S3" s="3"/>
      <c r="T3" s="3">
        <v>9.609</v>
      </c>
      <c r="U3" s="3">
        <v>3.1</v>
      </c>
      <c r="V3" s="10" t="s">
        <v>32</v>
      </c>
      <c r="W3" s="10" t="s">
        <v>32</v>
      </c>
    </row>
    <row r="4" spans="1:25" x14ac:dyDescent="0.2">
      <c r="M4" s="3"/>
      <c r="N4" s="3"/>
      <c r="T4" s="3"/>
    </row>
    <row r="5" spans="1:25" ht="19" x14ac:dyDescent="0.25">
      <c r="A5" s="1" t="s">
        <v>7</v>
      </c>
      <c r="B5" s="3">
        <v>121100</v>
      </c>
      <c r="C5" s="3">
        <v>5240</v>
      </c>
      <c r="D5" s="3">
        <v>299550</v>
      </c>
      <c r="E5" s="3">
        <v>506000</v>
      </c>
      <c r="F5" s="4">
        <v>63.73</v>
      </c>
      <c r="G5" s="4">
        <v>6.2</v>
      </c>
      <c r="H5" s="4">
        <v>8.68</v>
      </c>
      <c r="I5" s="4">
        <v>31.6</v>
      </c>
      <c r="J5" s="4">
        <v>60.93</v>
      </c>
      <c r="K5" s="4">
        <f>J5/2</f>
        <v>30.465</v>
      </c>
      <c r="L5" s="4">
        <v>427.8</v>
      </c>
      <c r="M5" s="3">
        <v>21.58</v>
      </c>
      <c r="N5" s="3">
        <v>10.765000000000001</v>
      </c>
      <c r="O5" s="3">
        <v>656000</v>
      </c>
      <c r="P5" s="3">
        <v>207700</v>
      </c>
      <c r="S5" s="3">
        <v>3.96</v>
      </c>
      <c r="T5" s="3">
        <v>9.61</v>
      </c>
      <c r="U5" s="3">
        <v>3.1</v>
      </c>
      <c r="V5">
        <f>SQRT(H5*L5)</f>
        <v>60.93688538151585</v>
      </c>
      <c r="W5">
        <f>V5/2</f>
        <v>30.468442690757925</v>
      </c>
      <c r="X5" s="9">
        <f>W5/29.4</f>
        <v>1.0363415881210178</v>
      </c>
      <c r="Y5">
        <v>3.3</v>
      </c>
    </row>
    <row r="6" spans="1:25" ht="19" x14ac:dyDescent="0.25">
      <c r="A6" s="1" t="s">
        <v>8</v>
      </c>
      <c r="B6" s="3">
        <v>141200</v>
      </c>
      <c r="C6" s="3">
        <v>6030</v>
      </c>
      <c r="D6" s="3">
        <v>353800</v>
      </c>
      <c r="E6" s="3">
        <v>580000</v>
      </c>
      <c r="F6" s="4">
        <v>73.86</v>
      </c>
      <c r="G6" s="4">
        <v>6.2</v>
      </c>
      <c r="H6" s="4">
        <v>8.68</v>
      </c>
      <c r="I6" s="4">
        <v>31.6</v>
      </c>
      <c r="J6" s="4">
        <v>60.93</v>
      </c>
      <c r="K6" s="4">
        <f t="shared" ref="K6:K8" si="0">J6/2</f>
        <v>30.465</v>
      </c>
      <c r="L6" s="4">
        <v>427.8</v>
      </c>
      <c r="M6" s="3">
        <v>26.89</v>
      </c>
      <c r="N6" s="3">
        <v>10.765000000000001</v>
      </c>
      <c r="O6" s="3">
        <v>660000</v>
      </c>
      <c r="P6" s="3">
        <v>207700</v>
      </c>
      <c r="S6" s="3">
        <v>3.96</v>
      </c>
      <c r="T6" s="3">
        <v>9.61</v>
      </c>
      <c r="U6" s="3">
        <v>3.1</v>
      </c>
      <c r="V6">
        <f t="shared" ref="V6:V17" si="1">SQRT(H6*L6)</f>
        <v>60.93688538151585</v>
      </c>
      <c r="W6">
        <f t="shared" ref="W6:W17" si="2">V6/2</f>
        <v>30.468442690757925</v>
      </c>
      <c r="X6" s="9">
        <f t="shared" ref="X6:X17" si="3">W6/29.4</f>
        <v>1.0363415881210178</v>
      </c>
      <c r="Y6">
        <v>3.3</v>
      </c>
    </row>
    <row r="7" spans="1:25" ht="19" x14ac:dyDescent="0.25">
      <c r="A7" s="1" t="s">
        <v>9</v>
      </c>
      <c r="B7" s="3">
        <v>141200</v>
      </c>
      <c r="C7" s="3">
        <v>7370</v>
      </c>
      <c r="D7" s="3">
        <v>370000</v>
      </c>
      <c r="E7" s="3">
        <v>554000</v>
      </c>
      <c r="F7" s="5">
        <v>73.86</v>
      </c>
      <c r="G7" s="5">
        <v>6.2</v>
      </c>
      <c r="H7" s="5">
        <v>9.61</v>
      </c>
      <c r="I7" s="5">
        <v>31.6</v>
      </c>
      <c r="J7" s="5">
        <v>64.8</v>
      </c>
      <c r="K7" s="4">
        <f t="shared" si="0"/>
        <v>32.4</v>
      </c>
      <c r="L7" s="4">
        <v>436.8</v>
      </c>
      <c r="M7" s="3">
        <v>26.89</v>
      </c>
      <c r="N7" s="3">
        <v>10.765000000000001</v>
      </c>
      <c r="O7" s="3">
        <v>775000</v>
      </c>
      <c r="P7" s="3">
        <v>320863</v>
      </c>
      <c r="S7" s="3">
        <v>3.96</v>
      </c>
      <c r="T7" s="3">
        <v>9.61</v>
      </c>
      <c r="U7" s="3">
        <v>3.1</v>
      </c>
      <c r="V7">
        <f t="shared" si="1"/>
        <v>64.789258368961129</v>
      </c>
      <c r="W7">
        <f t="shared" si="2"/>
        <v>32.394629184480564</v>
      </c>
      <c r="X7" s="9">
        <f t="shared" si="3"/>
        <v>1.1018581355265498</v>
      </c>
      <c r="Y7">
        <v>3.3</v>
      </c>
    </row>
    <row r="8" spans="1:25" ht="19" x14ac:dyDescent="0.25">
      <c r="A8" s="1" t="s">
        <v>10</v>
      </c>
      <c r="B8" s="3">
        <v>121100</v>
      </c>
      <c r="C8" s="3">
        <v>8555</v>
      </c>
      <c r="D8" s="3">
        <v>320000</v>
      </c>
      <c r="E8" s="3">
        <v>766000</v>
      </c>
      <c r="F8" s="5">
        <v>73.86</v>
      </c>
      <c r="G8" s="5">
        <v>6.2</v>
      </c>
      <c r="H8" s="5">
        <v>9.61</v>
      </c>
      <c r="I8" s="5">
        <v>31.6</v>
      </c>
      <c r="J8" s="5">
        <v>64.8</v>
      </c>
      <c r="K8" s="4">
        <f t="shared" si="0"/>
        <v>32.4</v>
      </c>
      <c r="L8" s="4">
        <v>436.8</v>
      </c>
      <c r="M8" s="3">
        <v>21.58</v>
      </c>
      <c r="N8" s="3">
        <v>10.765000000000001</v>
      </c>
      <c r="O8" s="3">
        <v>766000</v>
      </c>
      <c r="P8" s="3">
        <v>320863</v>
      </c>
      <c r="S8" s="3">
        <v>3.96</v>
      </c>
      <c r="T8" s="3">
        <v>9.61</v>
      </c>
      <c r="U8" s="3">
        <v>3.1</v>
      </c>
      <c r="V8">
        <f t="shared" si="1"/>
        <v>64.789258368961129</v>
      </c>
      <c r="W8">
        <f t="shared" si="2"/>
        <v>32.394629184480564</v>
      </c>
      <c r="X8" s="9">
        <f t="shared" si="3"/>
        <v>1.1018581355265498</v>
      </c>
      <c r="Y8">
        <v>3.3</v>
      </c>
    </row>
    <row r="9" spans="1:25" ht="19" x14ac:dyDescent="0.25">
      <c r="A9" s="1"/>
      <c r="G9" s="3"/>
      <c r="M9" s="3"/>
      <c r="N9" s="3"/>
      <c r="X9" s="9"/>
    </row>
    <row r="10" spans="1:25" ht="19" x14ac:dyDescent="0.25">
      <c r="A10" s="1" t="s">
        <v>13</v>
      </c>
      <c r="B10">
        <v>73350</v>
      </c>
      <c r="C10" s="3">
        <v>3900</v>
      </c>
      <c r="D10" s="3">
        <v>176650</v>
      </c>
      <c r="E10" s="3">
        <v>282000</v>
      </c>
      <c r="F10" s="6">
        <v>48.51</v>
      </c>
      <c r="G10" s="6">
        <v>5.03</v>
      </c>
      <c r="H10" s="7">
        <f>J10*J10/L10</f>
        <v>7.9876629015178251</v>
      </c>
      <c r="I10" s="6">
        <v>31.5</v>
      </c>
      <c r="J10" s="6">
        <v>47.57</v>
      </c>
      <c r="K10" s="6">
        <f>J10/2</f>
        <v>23.785</v>
      </c>
      <c r="L10" s="6">
        <v>283.3</v>
      </c>
      <c r="M10" s="3">
        <v>15.85</v>
      </c>
      <c r="N10" s="3">
        <v>9.31</v>
      </c>
      <c r="O10" s="3">
        <v>315000</v>
      </c>
      <c r="P10" s="3">
        <v>161740</v>
      </c>
      <c r="S10" s="3">
        <v>2.79</v>
      </c>
      <c r="T10" s="3">
        <v>7.92</v>
      </c>
      <c r="U10" s="3">
        <v>2.19</v>
      </c>
      <c r="V10">
        <f t="shared" si="1"/>
        <v>47.57</v>
      </c>
      <c r="W10">
        <f t="shared" si="2"/>
        <v>23.785</v>
      </c>
      <c r="X10" s="9">
        <f t="shared" si="3"/>
        <v>0.80901360544217693</v>
      </c>
      <c r="Y10">
        <v>2.19</v>
      </c>
    </row>
    <row r="11" spans="1:25" ht="19" x14ac:dyDescent="0.25">
      <c r="A11" s="1" t="s">
        <v>14</v>
      </c>
      <c r="B11">
        <v>78390</v>
      </c>
      <c r="C11" s="3">
        <v>6590</v>
      </c>
      <c r="D11" s="3">
        <v>181610</v>
      </c>
      <c r="E11" s="3">
        <v>335000</v>
      </c>
      <c r="F11" s="6">
        <v>48.51</v>
      </c>
      <c r="G11" s="6">
        <v>5.03</v>
      </c>
      <c r="H11" s="7">
        <f t="shared" ref="H11:H14" si="4">J11*J11/L11</f>
        <v>7.9876629015178251</v>
      </c>
      <c r="I11" s="6">
        <v>31.5</v>
      </c>
      <c r="J11" s="6">
        <v>47.57</v>
      </c>
      <c r="K11" s="6">
        <f t="shared" ref="K11:K14" si="5">J11/2</f>
        <v>23.785</v>
      </c>
      <c r="L11" s="6">
        <v>283.3</v>
      </c>
      <c r="M11" s="3">
        <v>15.85</v>
      </c>
      <c r="N11" s="3">
        <v>9.31</v>
      </c>
      <c r="O11" s="3">
        <v>395000</v>
      </c>
      <c r="P11" s="3">
        <v>161740</v>
      </c>
      <c r="S11" s="3">
        <v>2.79</v>
      </c>
      <c r="T11" s="3">
        <v>7.92</v>
      </c>
      <c r="U11" s="3">
        <v>2.19</v>
      </c>
      <c r="V11">
        <f t="shared" si="1"/>
        <v>47.57</v>
      </c>
      <c r="W11">
        <f t="shared" si="2"/>
        <v>23.785</v>
      </c>
      <c r="X11" s="9">
        <f t="shared" si="3"/>
        <v>0.80901360544217693</v>
      </c>
      <c r="Y11">
        <v>2.19</v>
      </c>
    </row>
    <row r="12" spans="1:25" ht="19" x14ac:dyDescent="0.25">
      <c r="A12" s="1" t="s">
        <v>15</v>
      </c>
      <c r="B12">
        <v>88250</v>
      </c>
      <c r="C12" s="3">
        <v>3900</v>
      </c>
      <c r="D12" s="3">
        <v>189750</v>
      </c>
      <c r="E12" s="3">
        <v>345000</v>
      </c>
      <c r="F12" s="8">
        <v>54.94</v>
      </c>
      <c r="G12" s="8">
        <v>5.03</v>
      </c>
      <c r="H12" s="7">
        <f t="shared" si="4"/>
        <v>7.9876629015178251</v>
      </c>
      <c r="I12" s="8">
        <v>31.5</v>
      </c>
      <c r="J12" s="8">
        <v>47.57</v>
      </c>
      <c r="K12" s="6">
        <f t="shared" si="5"/>
        <v>23.785</v>
      </c>
      <c r="L12" s="6">
        <v>283.3</v>
      </c>
      <c r="M12" s="3">
        <v>18.86</v>
      </c>
      <c r="N12" s="3">
        <v>9.31</v>
      </c>
      <c r="O12" s="3">
        <v>350000</v>
      </c>
      <c r="P12" s="3">
        <v>161740</v>
      </c>
      <c r="R12" s="3">
        <v>11.03</v>
      </c>
      <c r="S12" s="3">
        <v>2.79</v>
      </c>
      <c r="T12" s="3">
        <v>7.92</v>
      </c>
      <c r="U12" s="3">
        <v>2.19</v>
      </c>
      <c r="V12">
        <f t="shared" si="1"/>
        <v>47.57</v>
      </c>
      <c r="W12">
        <f t="shared" si="2"/>
        <v>23.785</v>
      </c>
      <c r="X12" s="9">
        <f t="shared" si="3"/>
        <v>0.80901360544217693</v>
      </c>
      <c r="Y12">
        <v>2.19</v>
      </c>
    </row>
    <row r="13" spans="1:25" ht="19" x14ac:dyDescent="0.25">
      <c r="A13" s="1" t="s">
        <v>16</v>
      </c>
      <c r="B13">
        <v>96560</v>
      </c>
      <c r="C13" s="3">
        <v>5980</v>
      </c>
      <c r="D13" s="3">
        <v>198440</v>
      </c>
      <c r="E13" s="3">
        <v>380000</v>
      </c>
      <c r="F13" s="8">
        <v>54.94</v>
      </c>
      <c r="G13" s="8">
        <v>5.03</v>
      </c>
      <c r="H13" s="7">
        <f t="shared" si="4"/>
        <v>7.9876629015178251</v>
      </c>
      <c r="I13" s="8">
        <v>31.5</v>
      </c>
      <c r="J13" s="8">
        <v>47.57</v>
      </c>
      <c r="K13" s="6">
        <f t="shared" si="5"/>
        <v>23.785</v>
      </c>
      <c r="L13" s="6">
        <v>283.3</v>
      </c>
      <c r="M13" s="3">
        <v>18.86</v>
      </c>
      <c r="N13" s="3">
        <v>9.31</v>
      </c>
      <c r="O13" s="3">
        <v>412000</v>
      </c>
      <c r="P13" s="3">
        <v>161740</v>
      </c>
      <c r="R13" s="3">
        <v>11.03</v>
      </c>
      <c r="S13" s="3">
        <v>2.79</v>
      </c>
      <c r="T13" s="3">
        <v>7.92</v>
      </c>
      <c r="U13" s="3">
        <v>2.19</v>
      </c>
      <c r="V13">
        <f t="shared" si="1"/>
        <v>47.57</v>
      </c>
      <c r="W13">
        <f t="shared" si="2"/>
        <v>23.785</v>
      </c>
      <c r="X13" s="9">
        <f t="shared" si="3"/>
        <v>0.80901360544217693</v>
      </c>
      <c r="Y13">
        <v>2.19</v>
      </c>
    </row>
    <row r="14" spans="1:25" ht="19" x14ac:dyDescent="0.25">
      <c r="A14" s="1" t="s">
        <v>17</v>
      </c>
      <c r="B14">
        <v>101000</v>
      </c>
      <c r="C14" s="3">
        <v>5625</v>
      </c>
      <c r="D14" s="3">
        <v>229000</v>
      </c>
      <c r="E14" s="3">
        <v>450000</v>
      </c>
      <c r="F14" s="8">
        <v>54.94</v>
      </c>
      <c r="G14" s="8">
        <v>5.03</v>
      </c>
      <c r="H14" s="7">
        <f t="shared" si="4"/>
        <v>7.7843305813553494</v>
      </c>
      <c r="I14" s="8">
        <v>31.5</v>
      </c>
      <c r="J14" s="8">
        <v>47.57</v>
      </c>
      <c r="K14" s="6">
        <f t="shared" si="5"/>
        <v>23.785</v>
      </c>
      <c r="L14" s="6">
        <v>290.7</v>
      </c>
      <c r="M14" s="3">
        <v>23.11</v>
      </c>
      <c r="N14" s="3">
        <v>9.31</v>
      </c>
      <c r="O14" s="3">
        <v>450000</v>
      </c>
      <c r="P14" s="3">
        <v>161740</v>
      </c>
      <c r="S14" s="3">
        <v>2.79</v>
      </c>
      <c r="T14" s="3">
        <v>7.92</v>
      </c>
      <c r="U14" s="3">
        <v>2.19</v>
      </c>
      <c r="V14">
        <f t="shared" si="1"/>
        <v>47.57</v>
      </c>
      <c r="W14">
        <f t="shared" si="2"/>
        <v>23.785</v>
      </c>
      <c r="X14" s="9">
        <f t="shared" si="3"/>
        <v>0.80901360544217693</v>
      </c>
      <c r="Y14">
        <v>2.19</v>
      </c>
    </row>
    <row r="15" spans="1:25" ht="19" x14ac:dyDescent="0.25">
      <c r="A15" s="1"/>
      <c r="M15" s="3"/>
      <c r="N15" s="3"/>
      <c r="X15" s="9"/>
    </row>
    <row r="16" spans="1:25" ht="19" x14ac:dyDescent="0.25">
      <c r="A16" s="1" t="s">
        <v>26</v>
      </c>
      <c r="B16">
        <v>108900</v>
      </c>
      <c r="C16" s="3">
        <v>8360</v>
      </c>
      <c r="D16" s="3">
        <v>265900</v>
      </c>
      <c r="E16" s="3">
        <v>507063</v>
      </c>
      <c r="F16" s="3">
        <v>58.82</v>
      </c>
      <c r="G16" s="3">
        <v>5.64</v>
      </c>
      <c r="H16" s="3">
        <v>10.06</v>
      </c>
      <c r="I16" s="3">
        <v>30</v>
      </c>
      <c r="J16" s="3">
        <v>60.3</v>
      </c>
      <c r="K16" s="3">
        <f>J16/2</f>
        <v>30.15</v>
      </c>
      <c r="L16" s="3">
        <v>361.6</v>
      </c>
      <c r="M16" s="3">
        <v>18.8</v>
      </c>
      <c r="N16" s="3">
        <v>9.6999999999999993</v>
      </c>
      <c r="O16" s="3">
        <v>534000</v>
      </c>
      <c r="P16" s="3">
        <v>240712</v>
      </c>
      <c r="R16" s="3">
        <v>10.56</v>
      </c>
      <c r="S16" s="3">
        <v>2.79</v>
      </c>
      <c r="T16" s="3">
        <v>9.3699999999999992</v>
      </c>
      <c r="U16" s="3">
        <v>2.19</v>
      </c>
      <c r="V16">
        <f t="shared" si="1"/>
        <v>60.313315279463794</v>
      </c>
      <c r="W16">
        <f t="shared" si="2"/>
        <v>30.156657639731897</v>
      </c>
      <c r="X16" s="9">
        <f t="shared" si="3"/>
        <v>1.0257366544126496</v>
      </c>
      <c r="Y16">
        <v>2.19</v>
      </c>
    </row>
    <row r="17" spans="1:25" ht="19" x14ac:dyDescent="0.25">
      <c r="A17" s="1" t="s">
        <v>27</v>
      </c>
      <c r="B17">
        <v>100500</v>
      </c>
      <c r="C17" s="3">
        <v>7300</v>
      </c>
      <c r="D17" s="3">
        <v>285300</v>
      </c>
      <c r="E17" s="3">
        <v>467380</v>
      </c>
      <c r="F17" s="3">
        <v>63.66</v>
      </c>
      <c r="G17" s="3">
        <v>6.64</v>
      </c>
      <c r="H17" s="3">
        <v>10.06</v>
      </c>
      <c r="I17" s="3">
        <v>30</v>
      </c>
      <c r="J17" s="3">
        <v>60.3</v>
      </c>
      <c r="K17" s="3">
        <f>J17/2</f>
        <v>30.15</v>
      </c>
      <c r="L17" s="3">
        <v>361.6</v>
      </c>
      <c r="M17" s="3">
        <v>22</v>
      </c>
      <c r="N17" s="3">
        <v>9.6999999999999993</v>
      </c>
      <c r="O17" s="3">
        <v>534000</v>
      </c>
      <c r="P17" s="3">
        <v>240712</v>
      </c>
      <c r="R17" s="3">
        <v>10.56</v>
      </c>
      <c r="S17" s="3">
        <v>2.79</v>
      </c>
      <c r="T17" s="3">
        <v>9.3699999999999992</v>
      </c>
      <c r="U17" s="3">
        <v>2.19</v>
      </c>
      <c r="V17">
        <f t="shared" si="1"/>
        <v>60.313315279463794</v>
      </c>
      <c r="W17">
        <f t="shared" si="2"/>
        <v>30.156657639731897</v>
      </c>
      <c r="X17" s="9">
        <f t="shared" si="3"/>
        <v>1.0257366544126496</v>
      </c>
      <c r="Y17">
        <v>2.19</v>
      </c>
    </row>
    <row r="20" spans="1:25" ht="19" x14ac:dyDescent="0.25">
      <c r="A20" s="1" t="s">
        <v>35</v>
      </c>
      <c r="B20">
        <v>33300</v>
      </c>
      <c r="C20">
        <v>3050</v>
      </c>
      <c r="D20">
        <v>80200</v>
      </c>
      <c r="E20" s="3">
        <v>124000</v>
      </c>
      <c r="G20">
        <v>3.8</v>
      </c>
      <c r="H20">
        <f>J20^2/L20</f>
        <v>9.4531492776886044</v>
      </c>
      <c r="I20">
        <v>25</v>
      </c>
      <c r="J20">
        <v>34.32</v>
      </c>
      <c r="K20">
        <f>J20/2</f>
        <v>17.16</v>
      </c>
      <c r="L20">
        <v>124.6</v>
      </c>
    </row>
    <row r="21" spans="1:25" ht="19" x14ac:dyDescent="0.25">
      <c r="A21" s="1" t="s">
        <v>36</v>
      </c>
      <c r="B21">
        <v>37500</v>
      </c>
      <c r="C21">
        <v>3300</v>
      </c>
      <c r="D21">
        <v>83000</v>
      </c>
      <c r="E21" s="3">
        <v>133000</v>
      </c>
      <c r="G21">
        <v>3.8</v>
      </c>
      <c r="H21">
        <f t="shared" ref="H21:H28" si="6">J21^2/L21</f>
        <v>9.4531492776886044</v>
      </c>
      <c r="I21">
        <v>25</v>
      </c>
      <c r="J21">
        <v>34.32</v>
      </c>
      <c r="K21">
        <f t="shared" ref="K21:K28" si="7">J21/2</f>
        <v>17.16</v>
      </c>
      <c r="L21">
        <v>124.6</v>
      </c>
    </row>
    <row r="22" spans="1:25" ht="19" x14ac:dyDescent="0.25">
      <c r="A22" s="1" t="s">
        <v>37</v>
      </c>
      <c r="B22">
        <v>44700</v>
      </c>
      <c r="C22">
        <v>2935</v>
      </c>
      <c r="D22">
        <v>91300</v>
      </c>
      <c r="E22" s="3">
        <v>155500</v>
      </c>
      <c r="G22">
        <v>3.8</v>
      </c>
      <c r="H22">
        <f t="shared" si="6"/>
        <v>9.4531492776886044</v>
      </c>
      <c r="I22">
        <v>25</v>
      </c>
      <c r="J22">
        <v>34.32</v>
      </c>
      <c r="K22">
        <f t="shared" si="7"/>
        <v>17.16</v>
      </c>
      <c r="L22">
        <v>124.6</v>
      </c>
    </row>
    <row r="23" spans="1:25" ht="19" x14ac:dyDescent="0.25">
      <c r="A23" s="1" t="s">
        <v>38</v>
      </c>
      <c r="B23">
        <v>43720</v>
      </c>
      <c r="C23">
        <v>2950</v>
      </c>
      <c r="D23">
        <v>94580</v>
      </c>
      <c r="E23" s="3">
        <v>164000</v>
      </c>
      <c r="G23">
        <v>3.8</v>
      </c>
      <c r="H23">
        <f t="shared" si="6"/>
        <v>9.4531492776886044</v>
      </c>
      <c r="I23">
        <v>25</v>
      </c>
      <c r="J23">
        <v>34.32</v>
      </c>
      <c r="K23">
        <f t="shared" si="7"/>
        <v>17.16</v>
      </c>
      <c r="L23">
        <v>124.6</v>
      </c>
    </row>
    <row r="24" spans="1:25" ht="19" x14ac:dyDescent="0.25">
      <c r="A24" s="1" t="s">
        <v>55</v>
      </c>
      <c r="B24">
        <v>39308</v>
      </c>
      <c r="C24">
        <v>3200</v>
      </c>
      <c r="D24">
        <v>98495</v>
      </c>
      <c r="E24" s="3">
        <v>164000</v>
      </c>
    </row>
    <row r="25" spans="1:25" ht="19" x14ac:dyDescent="0.25">
      <c r="A25" s="1" t="s">
        <v>39</v>
      </c>
      <c r="C25">
        <v>3850</v>
      </c>
      <c r="E25" s="3">
        <v>145000</v>
      </c>
      <c r="G25">
        <v>3.8</v>
      </c>
      <c r="H25">
        <f t="shared" si="6"/>
        <v>10.159420472440946</v>
      </c>
      <c r="I25">
        <v>25</v>
      </c>
      <c r="J25">
        <v>35.92</v>
      </c>
      <c r="K25">
        <f t="shared" si="7"/>
        <v>17.96</v>
      </c>
      <c r="L25">
        <v>127</v>
      </c>
    </row>
    <row r="26" spans="1:25" ht="19" x14ac:dyDescent="0.25">
      <c r="A26" s="1" t="s">
        <v>40</v>
      </c>
      <c r="C26">
        <v>3550</v>
      </c>
      <c r="E26" s="3">
        <v>159400</v>
      </c>
      <c r="G26">
        <v>3.8</v>
      </c>
      <c r="H26">
        <f t="shared" si="6"/>
        <v>10.159420472440946</v>
      </c>
      <c r="I26">
        <v>25</v>
      </c>
      <c r="J26">
        <v>35.92</v>
      </c>
      <c r="K26">
        <f t="shared" si="7"/>
        <v>17.96</v>
      </c>
      <c r="L26">
        <v>127</v>
      </c>
    </row>
    <row r="27" spans="1:25" ht="19" x14ac:dyDescent="0.25">
      <c r="A27" s="1" t="s">
        <v>41</v>
      </c>
      <c r="C27">
        <v>3550</v>
      </c>
      <c r="E27" s="3">
        <v>168200</v>
      </c>
      <c r="G27">
        <v>3.8</v>
      </c>
      <c r="H27">
        <f t="shared" si="6"/>
        <v>10.159420472440946</v>
      </c>
      <c r="I27">
        <v>25</v>
      </c>
      <c r="J27">
        <v>35.92</v>
      </c>
      <c r="K27">
        <f t="shared" si="7"/>
        <v>17.96</v>
      </c>
      <c r="L27">
        <v>127</v>
      </c>
    </row>
    <row r="28" spans="1:25" ht="19" x14ac:dyDescent="0.25">
      <c r="A28" s="1" t="s">
        <v>42</v>
      </c>
      <c r="C28">
        <v>3300</v>
      </c>
      <c r="E28" s="3">
        <v>175000</v>
      </c>
      <c r="G28">
        <v>3.8</v>
      </c>
      <c r="H28">
        <f t="shared" si="6"/>
        <v>10.159420472440946</v>
      </c>
      <c r="I28">
        <v>25</v>
      </c>
      <c r="J28">
        <v>35.92</v>
      </c>
      <c r="K28">
        <f t="shared" si="7"/>
        <v>17.96</v>
      </c>
      <c r="L28">
        <v>127</v>
      </c>
    </row>
    <row r="30" spans="1:25" ht="19" x14ac:dyDescent="0.25">
      <c r="A30" s="1" t="s">
        <v>57</v>
      </c>
      <c r="C30">
        <v>3750</v>
      </c>
      <c r="E30" s="3">
        <v>166000</v>
      </c>
    </row>
    <row r="31" spans="1:25" ht="19" x14ac:dyDescent="0.25">
      <c r="A31" s="1" t="s">
        <v>58</v>
      </c>
      <c r="C31">
        <v>3300</v>
      </c>
      <c r="E31" s="3">
        <v>172000</v>
      </c>
    </row>
    <row r="32" spans="1:25" ht="19" x14ac:dyDescent="0.25">
      <c r="A32" s="1" t="s">
        <v>59</v>
      </c>
      <c r="C32">
        <v>3200</v>
      </c>
      <c r="E32" s="3">
        <v>206000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E5B2-5444-154F-9F6D-E8C6361B9A58}">
  <dimension ref="A1:Y82"/>
  <sheetViews>
    <sheetView topLeftCell="I1" zoomScale="110" zoomScaleNormal="110" workbookViewId="0">
      <selection activeCell="T12" sqref="T12:U14"/>
    </sheetView>
  </sheetViews>
  <sheetFormatPr baseColWidth="10" defaultRowHeight="16" x14ac:dyDescent="0.2"/>
  <cols>
    <col min="1" max="1" width="23" customWidth="1"/>
    <col min="4" max="4" width="13.33203125" customWidth="1"/>
    <col min="15" max="15" width="13" customWidth="1"/>
    <col min="19" max="19" width="11.6640625" customWidth="1"/>
  </cols>
  <sheetData>
    <row r="1" spans="1:21" ht="21" x14ac:dyDescent="0.25">
      <c r="A1" s="12" t="s">
        <v>16</v>
      </c>
    </row>
    <row r="3" spans="1:21" x14ac:dyDescent="0.2">
      <c r="A3" s="19" t="s">
        <v>43</v>
      </c>
      <c r="L3" s="19" t="s">
        <v>74</v>
      </c>
      <c r="M3" s="20"/>
    </row>
    <row r="5" spans="1:21" x14ac:dyDescent="0.2">
      <c r="A5" s="13" t="s">
        <v>48</v>
      </c>
      <c r="L5" s="13" t="s">
        <v>72</v>
      </c>
    </row>
    <row r="7" spans="1:21" ht="19" x14ac:dyDescent="0.25">
      <c r="A7" s="1" t="s">
        <v>46</v>
      </c>
      <c r="B7" s="1" t="s">
        <v>44</v>
      </c>
      <c r="C7" s="1" t="s">
        <v>45</v>
      </c>
      <c r="D7" s="1" t="s">
        <v>47</v>
      </c>
      <c r="L7" s="1" t="s">
        <v>46</v>
      </c>
      <c r="M7" s="1" t="s">
        <v>44</v>
      </c>
      <c r="N7" s="1" t="s">
        <v>45</v>
      </c>
      <c r="O7" s="1" t="s">
        <v>47</v>
      </c>
      <c r="P7" s="1" t="s">
        <v>78</v>
      </c>
      <c r="Q7" s="1" t="s">
        <v>79</v>
      </c>
      <c r="R7" s="1" t="s">
        <v>80</v>
      </c>
      <c r="S7" s="1" t="s">
        <v>81</v>
      </c>
    </row>
    <row r="8" spans="1:21" x14ac:dyDescent="0.2">
      <c r="A8" s="3">
        <v>-4</v>
      </c>
      <c r="B8" s="3">
        <v>-0.211367</v>
      </c>
      <c r="C8" s="3">
        <v>1.0678E-2</v>
      </c>
      <c r="D8" s="3">
        <v>-2.0271999999999998E-2</v>
      </c>
      <c r="L8" s="3">
        <v>-4</v>
      </c>
      <c r="M8">
        <v>-0.33371000000000001</v>
      </c>
      <c r="N8" s="3">
        <v>0.102261</v>
      </c>
      <c r="O8">
        <v>-2.0882000000000001E-2</v>
      </c>
      <c r="P8">
        <v>-0.117463</v>
      </c>
      <c r="Q8">
        <v>4.8009999999999997E-3</v>
      </c>
      <c r="R8">
        <v>-0.144006</v>
      </c>
      <c r="S8">
        <v>7.8569999999999994E-3</v>
      </c>
    </row>
    <row r="9" spans="1:21" x14ac:dyDescent="0.2">
      <c r="A9" s="3">
        <v>-3</v>
      </c>
      <c r="B9" s="3">
        <v>-7.8963000000000005E-2</v>
      </c>
      <c r="C9" s="3">
        <v>-1.7536E-2</v>
      </c>
      <c r="D9" s="3">
        <v>-1.5618999999999999E-2</v>
      </c>
      <c r="L9" s="3">
        <v>-3</v>
      </c>
      <c r="M9" s="3">
        <v>-0.22058</v>
      </c>
      <c r="N9" s="3">
        <v>7.8518000000000004E-2</v>
      </c>
      <c r="O9" s="3">
        <v>-1.8467000000000001E-2</v>
      </c>
      <c r="P9">
        <v>-9.9127000000000007E-2</v>
      </c>
      <c r="Q9">
        <v>2.3470000000000001E-3</v>
      </c>
      <c r="R9">
        <v>-6.3969999999999999E-2</v>
      </c>
      <c r="S9">
        <v>1.3849999999999999E-3</v>
      </c>
    </row>
    <row r="10" spans="1:21" x14ac:dyDescent="0.2">
      <c r="A10" s="3">
        <v>-2</v>
      </c>
      <c r="B10" s="3">
        <v>5.1948000000000001E-2</v>
      </c>
      <c r="C10" s="3">
        <v>-4.6310999999999998E-2</v>
      </c>
      <c r="D10" s="3">
        <v>-1.1958999999999999E-2</v>
      </c>
      <c r="L10" s="3">
        <v>-2</v>
      </c>
      <c r="M10" s="3">
        <v>-5.4545999999999997E-2</v>
      </c>
      <c r="N10" s="3">
        <v>3.5527999999999997E-2</v>
      </c>
      <c r="O10" s="3">
        <v>-1.4675000000000001E-2</v>
      </c>
      <c r="P10">
        <v>-8.7551000000000004E-2</v>
      </c>
      <c r="Q10">
        <v>6.4899999999999995E-4</v>
      </c>
      <c r="R10">
        <v>6.5308000000000005E-2</v>
      </c>
      <c r="S10">
        <v>2.467E-3</v>
      </c>
    </row>
    <row r="11" spans="1:21" x14ac:dyDescent="0.2">
      <c r="A11" s="3">
        <v>-1</v>
      </c>
      <c r="B11" s="3">
        <v>0.18417700000000001</v>
      </c>
      <c r="C11" s="3">
        <v>-7.5617000000000004E-2</v>
      </c>
      <c r="D11" s="3">
        <v>-8.5699999999999995E-3</v>
      </c>
      <c r="L11" s="3">
        <v>-1</v>
      </c>
      <c r="M11" s="3">
        <v>0.109665</v>
      </c>
      <c r="N11" s="3">
        <v>-7.1370000000000001E-3</v>
      </c>
      <c r="O11" s="3">
        <v>-1.0819E-2</v>
      </c>
      <c r="P11">
        <v>-7.5928999999999996E-2</v>
      </c>
      <c r="Q11">
        <v>5.9400000000000002E-4</v>
      </c>
      <c r="R11">
        <v>0.192772</v>
      </c>
      <c r="S11">
        <v>8.83E-4</v>
      </c>
    </row>
    <row r="12" spans="1:21" x14ac:dyDescent="0.2">
      <c r="A12" s="3">
        <v>0</v>
      </c>
      <c r="B12" s="3">
        <v>0.31837799999999999</v>
      </c>
      <c r="C12" s="3">
        <v>-0.106186</v>
      </c>
      <c r="D12" s="3">
        <v>-6.1029999999999999E-3</v>
      </c>
      <c r="L12" s="3">
        <v>0</v>
      </c>
      <c r="M12" s="3">
        <v>0.27246900000000002</v>
      </c>
      <c r="N12" s="3">
        <v>-4.9487000000000003E-2</v>
      </c>
      <c r="O12" s="3">
        <v>-7.0549999999999996E-3</v>
      </c>
      <c r="P12">
        <v>-6.4258999999999997E-2</v>
      </c>
      <c r="Q12">
        <v>1.4059999999999999E-3</v>
      </c>
      <c r="R12">
        <v>0.319021</v>
      </c>
      <c r="S12">
        <v>2.1020000000000001E-3</v>
      </c>
      <c r="T12" s="23" t="s">
        <v>75</v>
      </c>
      <c r="U12">
        <f>M13-M12</f>
        <v>0.166742</v>
      </c>
    </row>
    <row r="13" spans="1:21" x14ac:dyDescent="0.2">
      <c r="A13" s="3">
        <v>1</v>
      </c>
      <c r="B13" s="3">
        <v>0.45333899999999999</v>
      </c>
      <c r="C13" s="3">
        <v>-0.136742</v>
      </c>
      <c r="D13" s="3">
        <v>-3.5699999999999998E-3</v>
      </c>
      <c r="L13" s="3">
        <v>1</v>
      </c>
      <c r="M13" s="3">
        <v>0.43921100000000002</v>
      </c>
      <c r="N13" s="3">
        <v>-9.3063999999999994E-2</v>
      </c>
      <c r="O13" s="3">
        <v>-3.7699999999999999E-3</v>
      </c>
      <c r="P13">
        <v>-5.3129999999999997E-2</v>
      </c>
      <c r="Q13">
        <v>1.8860000000000001E-3</v>
      </c>
      <c r="R13">
        <v>0.44973800000000003</v>
      </c>
      <c r="S13">
        <v>6.7759999999999999E-3</v>
      </c>
      <c r="T13" s="23" t="s">
        <v>76</v>
      </c>
      <c r="U13">
        <f>ABS(O13)-ABS(O12)</f>
        <v>-3.2849999999999997E-3</v>
      </c>
    </row>
    <row r="14" spans="1:21" x14ac:dyDescent="0.2">
      <c r="A14" s="3">
        <v>2</v>
      </c>
      <c r="B14" s="3">
        <v>0.58779099999999995</v>
      </c>
      <c r="C14" s="3">
        <v>-0.16691500000000001</v>
      </c>
      <c r="D14" s="3">
        <v>-8.4000000000000003E-4</v>
      </c>
      <c r="L14" s="3">
        <v>2</v>
      </c>
      <c r="M14" s="3">
        <v>0.60904800000000003</v>
      </c>
      <c r="N14" s="3">
        <v>-0.13705200000000001</v>
      </c>
      <c r="O14" s="3">
        <v>-1.459E-3</v>
      </c>
      <c r="P14">
        <v>-4.2084000000000003E-2</v>
      </c>
      <c r="Q14">
        <v>-2.0769999999999999E-3</v>
      </c>
      <c r="R14">
        <v>0.58458399999999999</v>
      </c>
      <c r="S14">
        <v>1.3710999999999999E-2</v>
      </c>
      <c r="T14" t="s">
        <v>107</v>
      </c>
      <c r="U14">
        <f>((N13)-(N12))/(M13-M12)</f>
        <v>-0.26134387256959846</v>
      </c>
    </row>
    <row r="15" spans="1:21" x14ac:dyDescent="0.2">
      <c r="A15" s="3">
        <v>3</v>
      </c>
      <c r="B15" s="3">
        <v>0.720503</v>
      </c>
      <c r="C15" s="3">
        <v>-0.196909</v>
      </c>
      <c r="D15" s="3">
        <v>1.853E-3</v>
      </c>
      <c r="L15" s="3">
        <v>3</v>
      </c>
      <c r="M15">
        <v>0.79201900000000003</v>
      </c>
      <c r="N15" s="3">
        <v>-0.183754</v>
      </c>
      <c r="O15" s="3">
        <v>9.5299999999999996E-4</v>
      </c>
      <c r="P15">
        <v>-3.2162999999999997E-2</v>
      </c>
      <c r="Q15">
        <v>-2.0690000000000001E-3</v>
      </c>
      <c r="R15" s="3">
        <v>0.732209</v>
      </c>
      <c r="S15">
        <v>2.2655999999999999E-2</v>
      </c>
    </row>
    <row r="16" spans="1:21" x14ac:dyDescent="0.2">
      <c r="A16" s="3">
        <v>4</v>
      </c>
      <c r="B16" s="3">
        <v>0.85542799999999997</v>
      </c>
      <c r="C16" s="3">
        <v>-0.22783900000000001</v>
      </c>
      <c r="D16" s="3">
        <v>4.4289999999999998E-3</v>
      </c>
      <c r="L16" s="3">
        <v>4</v>
      </c>
      <c r="M16" s="3">
        <v>0.96648800000000001</v>
      </c>
      <c r="N16" s="3">
        <v>-0.23194699999999999</v>
      </c>
      <c r="O16" s="3">
        <v>3.3149999999999998E-3</v>
      </c>
      <c r="P16">
        <v>-2.5408E-2</v>
      </c>
      <c r="Q16">
        <v>2.0600000000000002E-3</v>
      </c>
      <c r="R16">
        <v>0.87404099999999996</v>
      </c>
      <c r="S16">
        <v>4.1252999999999998E-2</v>
      </c>
    </row>
    <row r="17" spans="1:25" x14ac:dyDescent="0.2">
      <c r="A17" s="14"/>
      <c r="B17" s="15">
        <v>-0.16083</v>
      </c>
      <c r="C17" s="15">
        <v>0</v>
      </c>
      <c r="D17" s="15"/>
      <c r="L17" s="14"/>
      <c r="M17" s="14"/>
      <c r="N17" s="14">
        <v>0</v>
      </c>
      <c r="O17" s="14"/>
      <c r="T17" s="13"/>
    </row>
    <row r="18" spans="1:25" x14ac:dyDescent="0.2">
      <c r="A18" s="16">
        <v>1.7179721999999999</v>
      </c>
      <c r="B18" s="16">
        <v>0.55000000000000004</v>
      </c>
      <c r="C18" s="16">
        <v>-0.15843499999999999</v>
      </c>
      <c r="D18" s="16">
        <v>-1.614E-3</v>
      </c>
      <c r="L18" s="16"/>
      <c r="M18" s="16"/>
      <c r="N18" s="16"/>
      <c r="O18" s="16"/>
      <c r="T18" s="13"/>
    </row>
    <row r="19" spans="1:25" x14ac:dyDescent="0.2">
      <c r="A19" s="13" t="s">
        <v>49</v>
      </c>
      <c r="L19" s="13" t="s">
        <v>87</v>
      </c>
    </row>
    <row r="20" spans="1:25" ht="19" x14ac:dyDescent="0.25">
      <c r="A20" s="1" t="s">
        <v>46</v>
      </c>
      <c r="B20" s="1" t="s">
        <v>44</v>
      </c>
      <c r="C20" s="1" t="s">
        <v>45</v>
      </c>
      <c r="D20" s="1" t="s">
        <v>47</v>
      </c>
    </row>
    <row r="21" spans="1:25" ht="19" x14ac:dyDescent="0.25">
      <c r="A21" s="3">
        <v>-4</v>
      </c>
      <c r="B21">
        <v>-0.19092899999999999</v>
      </c>
      <c r="C21">
        <v>5.2519999999999997E-3</v>
      </c>
      <c r="D21">
        <v>-1.7076000000000001E-2</v>
      </c>
      <c r="L21" s="1" t="s">
        <v>46</v>
      </c>
      <c r="M21" s="1" t="s">
        <v>44</v>
      </c>
      <c r="N21" s="1" t="s">
        <v>45</v>
      </c>
      <c r="O21" s="1" t="s">
        <v>47</v>
      </c>
      <c r="P21" s="1" t="s">
        <v>78</v>
      </c>
      <c r="Q21" s="1" t="s">
        <v>79</v>
      </c>
      <c r="R21" s="1" t="s">
        <v>80</v>
      </c>
      <c r="S21" s="1" t="s">
        <v>81</v>
      </c>
    </row>
    <row r="22" spans="1:25" x14ac:dyDescent="0.2">
      <c r="A22" s="3">
        <v>-3</v>
      </c>
      <c r="B22">
        <v>-7.2562000000000001E-2</v>
      </c>
      <c r="C22">
        <v>-1.9990000000000001E-2</v>
      </c>
      <c r="D22">
        <v>-1.3618999999999999E-2</v>
      </c>
      <c r="L22" s="3">
        <v>-4</v>
      </c>
      <c r="M22" s="3">
        <v>-0.327069</v>
      </c>
      <c r="N22" s="3">
        <v>0.10509</v>
      </c>
      <c r="O22" s="3">
        <v>-2.0490999999999999E-2</v>
      </c>
      <c r="P22">
        <v>-0.11487600000000001</v>
      </c>
      <c r="Q22">
        <v>3.9909999999999998E-3</v>
      </c>
      <c r="R22">
        <v>-0.13925399999999999</v>
      </c>
      <c r="S22">
        <v>4.9100000000000003E-3</v>
      </c>
      <c r="W22" t="s">
        <v>77</v>
      </c>
      <c r="X22" t="s">
        <v>75</v>
      </c>
      <c r="Y22" t="s">
        <v>76</v>
      </c>
    </row>
    <row r="23" spans="1:25" x14ac:dyDescent="0.2">
      <c r="A23" s="3">
        <v>-2</v>
      </c>
      <c r="B23">
        <v>4.7708E-2</v>
      </c>
      <c r="C23">
        <v>-4.6027999999999999E-2</v>
      </c>
      <c r="D23">
        <v>-1.0717000000000001E-2</v>
      </c>
      <c r="L23" s="3">
        <v>-3</v>
      </c>
      <c r="M23" s="3">
        <v>-0.21291299999999999</v>
      </c>
      <c r="N23" s="3">
        <v>7.5855000000000006E-2</v>
      </c>
      <c r="O23" s="3">
        <v>-1.7267999999999999E-2</v>
      </c>
      <c r="P23">
        <v>-9.7584000000000004E-2</v>
      </c>
      <c r="Q23">
        <v>1.908E-3</v>
      </c>
      <c r="R23">
        <v>-6.0902999999999999E-2</v>
      </c>
      <c r="S23">
        <v>1.206E-3</v>
      </c>
      <c r="W23">
        <v>0.85</v>
      </c>
      <c r="X23">
        <v>0.20884200000000003</v>
      </c>
      <c r="Y23">
        <v>2.7270000000000003E-3</v>
      </c>
    </row>
    <row r="24" spans="1:25" x14ac:dyDescent="0.2">
      <c r="A24" s="3">
        <v>-1</v>
      </c>
      <c r="B24">
        <v>0.16853199999999999</v>
      </c>
      <c r="C24">
        <v>-7.2588E-2</v>
      </c>
      <c r="D24">
        <v>-8.2229999999999994E-3</v>
      </c>
      <c r="L24" s="3">
        <v>-2</v>
      </c>
      <c r="M24" s="3">
        <v>-5.4066999999999997E-2</v>
      </c>
      <c r="N24" s="3">
        <v>3.5279999999999999E-2</v>
      </c>
      <c r="O24" s="3">
        <v>-1.3471E-2</v>
      </c>
      <c r="P24">
        <v>-8.5773000000000002E-2</v>
      </c>
      <c r="Q24">
        <v>3.77E-4</v>
      </c>
      <c r="R24">
        <v>6.2501000000000001E-2</v>
      </c>
      <c r="S24">
        <v>2.6710000000000002E-3</v>
      </c>
      <c r="W24">
        <v>0.83</v>
      </c>
      <c r="X24">
        <v>0.19100100000000003</v>
      </c>
      <c r="Y24">
        <v>2.2740000000000004E-3</v>
      </c>
    </row>
    <row r="25" spans="1:25" x14ac:dyDescent="0.2">
      <c r="A25" s="3">
        <v>0</v>
      </c>
      <c r="B25">
        <v>0.28910799999999998</v>
      </c>
      <c r="C25">
        <v>-9.8965999999999998E-2</v>
      </c>
      <c r="D25">
        <v>-5.6100000000000004E-3</v>
      </c>
      <c r="L25" s="3">
        <v>-1</v>
      </c>
      <c r="M25" s="3">
        <v>0.104195</v>
      </c>
      <c r="N25" s="3">
        <v>-5.8939999999999999E-3</v>
      </c>
      <c r="O25" s="3">
        <v>-9.6539999999999994E-3</v>
      </c>
      <c r="P25">
        <v>-7.4014999999999997E-2</v>
      </c>
      <c r="Q25">
        <v>7.1000000000000002E-4</v>
      </c>
      <c r="R25">
        <v>0.184665</v>
      </c>
      <c r="S25">
        <v>1.101E-3</v>
      </c>
      <c r="W25">
        <v>0.8</v>
      </c>
      <c r="X25">
        <v>0.17689100000000002</v>
      </c>
      <c r="Y25">
        <v>2.0040000000000001E-3</v>
      </c>
    </row>
    <row r="26" spans="1:25" x14ac:dyDescent="0.2">
      <c r="A26" s="3">
        <v>1</v>
      </c>
      <c r="B26">
        <v>0.40923599999999999</v>
      </c>
      <c r="C26">
        <v>-0.125087</v>
      </c>
      <c r="D26">
        <v>-2.862E-3</v>
      </c>
      <c r="L26" s="3">
        <v>0</v>
      </c>
      <c r="M26" s="3">
        <v>0.26088800000000001</v>
      </c>
      <c r="N26" s="3">
        <v>-4.6768999999999998E-2</v>
      </c>
      <c r="O26" s="3">
        <v>-6.136E-3</v>
      </c>
      <c r="P26">
        <v>-6.2273000000000002E-2</v>
      </c>
      <c r="Q26">
        <v>1.407E-3</v>
      </c>
      <c r="R26">
        <v>0.30567299999999997</v>
      </c>
      <c r="S26">
        <v>1.7730000000000001E-3</v>
      </c>
      <c r="T26" s="23" t="s">
        <v>75</v>
      </c>
      <c r="U26">
        <f>M27-M26</f>
        <v>0.15915499999999999</v>
      </c>
      <c r="W26">
        <v>0.77</v>
      </c>
      <c r="X26">
        <v>0.16674499999999998</v>
      </c>
      <c r="Y26">
        <v>2.2300000000000002E-3</v>
      </c>
    </row>
    <row r="27" spans="1:25" x14ac:dyDescent="0.2">
      <c r="A27" s="3">
        <v>2</v>
      </c>
      <c r="B27">
        <v>0.52837900000000004</v>
      </c>
      <c r="C27">
        <v>-0.150892</v>
      </c>
      <c r="D27">
        <v>-1.0000000000000001E-5</v>
      </c>
      <c r="L27" s="3">
        <v>1</v>
      </c>
      <c r="M27" s="3">
        <v>0.420043</v>
      </c>
      <c r="N27" s="3">
        <v>-8.8657E-2</v>
      </c>
      <c r="O27" s="3">
        <v>-3.6449999999999998E-3</v>
      </c>
      <c r="P27">
        <v>-5.1015999999999999E-2</v>
      </c>
      <c r="Q27">
        <v>-1.82E-3</v>
      </c>
      <c r="R27">
        <v>0.43034499999999998</v>
      </c>
      <c r="S27">
        <v>6.1780000000000003E-3</v>
      </c>
      <c r="T27" s="23" t="s">
        <v>76</v>
      </c>
      <c r="U27">
        <f>O27-O26</f>
        <v>2.4910000000000002E-3</v>
      </c>
      <c r="W27">
        <v>0.75</v>
      </c>
      <c r="X27">
        <v>0.16171600000000003</v>
      </c>
      <c r="Y27">
        <v>2.2799999999999999E-3</v>
      </c>
    </row>
    <row r="28" spans="1:25" x14ac:dyDescent="0.2">
      <c r="A28" s="3">
        <v>3</v>
      </c>
      <c r="B28">
        <v>0.64507899999999996</v>
      </c>
      <c r="C28">
        <v>-0.17626</v>
      </c>
      <c r="D28">
        <v>2.895E-3</v>
      </c>
      <c r="L28" s="3">
        <v>2</v>
      </c>
      <c r="M28" s="3">
        <v>0.58254899999999998</v>
      </c>
      <c r="N28" s="3">
        <v>-0.130851</v>
      </c>
      <c r="O28" s="3">
        <v>-1.1069999999999999E-3</v>
      </c>
      <c r="P28">
        <v>-4.0105000000000002E-2</v>
      </c>
      <c r="Q28">
        <v>1.9819999999999998E-3</v>
      </c>
      <c r="R28">
        <v>0.55832700000000002</v>
      </c>
      <c r="S28">
        <v>1.1938000000000001E-2</v>
      </c>
    </row>
    <row r="29" spans="1:25" x14ac:dyDescent="0.2">
      <c r="A29" s="3">
        <v>4</v>
      </c>
      <c r="B29">
        <v>0.75530699999999995</v>
      </c>
      <c r="C29">
        <v>-0.200876</v>
      </c>
      <c r="D29">
        <v>5.7889999999999999E-3</v>
      </c>
      <c r="L29" s="3">
        <v>3</v>
      </c>
      <c r="M29" s="3">
        <v>0.748444</v>
      </c>
      <c r="N29" s="3">
        <v>-0.172986</v>
      </c>
      <c r="O29" s="3">
        <v>1.389E-3</v>
      </c>
      <c r="P29">
        <v>-2.9374999999999998E-2</v>
      </c>
      <c r="Q29">
        <v>1.8929999999999999E-3</v>
      </c>
      <c r="R29">
        <v>0.68977100000000002</v>
      </c>
      <c r="S29">
        <v>1.9560999999999999E-2</v>
      </c>
    </row>
    <row r="30" spans="1:25" x14ac:dyDescent="0.2">
      <c r="L30" s="3">
        <v>4</v>
      </c>
      <c r="M30" s="3">
        <v>0.9214</v>
      </c>
      <c r="N30" s="3">
        <v>-0.21773500000000001</v>
      </c>
      <c r="O30" s="3">
        <v>3.8149999999999998E-3</v>
      </c>
      <c r="P30">
        <v>-2.0173E-2</v>
      </c>
      <c r="Q30">
        <v>1.6570000000000001E-3</v>
      </c>
      <c r="R30">
        <v>0.82869499999999996</v>
      </c>
      <c r="S30">
        <v>3.1913999999999998E-2</v>
      </c>
    </row>
    <row r="31" spans="1:25" x14ac:dyDescent="0.2">
      <c r="A31" s="13" t="s">
        <v>50</v>
      </c>
    </row>
    <row r="32" spans="1:25" ht="19" x14ac:dyDescent="0.25">
      <c r="A32" s="1" t="s">
        <v>46</v>
      </c>
      <c r="B32" s="1" t="s">
        <v>44</v>
      </c>
      <c r="C32" s="1" t="s">
        <v>45</v>
      </c>
      <c r="D32" s="1" t="s">
        <v>47</v>
      </c>
      <c r="L32" s="13" t="s">
        <v>48</v>
      </c>
    </row>
    <row r="33" spans="1:21" x14ac:dyDescent="0.2">
      <c r="A33" s="3">
        <v>-4</v>
      </c>
      <c r="B33">
        <v>-0.17827100000000001</v>
      </c>
      <c r="C33">
        <v>1.9380000000000001E-3</v>
      </c>
      <c r="D33">
        <v>-1.5158E-2</v>
      </c>
    </row>
    <row r="34" spans="1:21" ht="19" x14ac:dyDescent="0.25">
      <c r="A34" s="3">
        <v>-3</v>
      </c>
      <c r="B34">
        <v>-6.6100000000000006E-2</v>
      </c>
      <c r="C34">
        <v>-2.2093999999999999E-2</v>
      </c>
      <c r="D34">
        <v>-1.2682000000000001E-2</v>
      </c>
      <c r="L34" s="1" t="s">
        <v>46</v>
      </c>
      <c r="M34" s="1" t="s">
        <v>44</v>
      </c>
      <c r="N34" s="1" t="s">
        <v>45</v>
      </c>
      <c r="O34" s="1" t="s">
        <v>47</v>
      </c>
      <c r="P34" s="1" t="s">
        <v>78</v>
      </c>
      <c r="Q34" s="1" t="s">
        <v>79</v>
      </c>
      <c r="R34" s="1" t="s">
        <v>80</v>
      </c>
      <c r="S34" s="1" t="s">
        <v>81</v>
      </c>
    </row>
    <row r="35" spans="1:21" x14ac:dyDescent="0.2">
      <c r="A35" s="3">
        <v>-2</v>
      </c>
      <c r="B35">
        <v>4.6629999999999998E-2</v>
      </c>
      <c r="C35">
        <v>-4.6362E-2</v>
      </c>
      <c r="D35">
        <v>-1.0309E-2</v>
      </c>
      <c r="L35" s="3">
        <v>-4</v>
      </c>
      <c r="N35" s="3"/>
      <c r="O35" s="3"/>
      <c r="P35" s="3"/>
    </row>
    <row r="36" spans="1:21" x14ac:dyDescent="0.2">
      <c r="A36" s="3">
        <v>-1</v>
      </c>
      <c r="B36">
        <v>0.15929099999999999</v>
      </c>
      <c r="C36">
        <v>-7.0532999999999998E-2</v>
      </c>
      <c r="D36">
        <v>-7.8139999999999998E-3</v>
      </c>
      <c r="L36" s="3">
        <v>-3</v>
      </c>
      <c r="M36" s="3">
        <v>-0.22137599999999999</v>
      </c>
      <c r="N36" s="3">
        <v>7.9788999999999999E-2</v>
      </c>
      <c r="O36" s="3">
        <v>-1.8475999999999999E-2</v>
      </c>
      <c r="P36">
        <v>-9.9031999999999995E-2</v>
      </c>
      <c r="Q36">
        <v>2.3349999999999998E-3</v>
      </c>
      <c r="R36">
        <v>-6.4501000000000003E-2</v>
      </c>
      <c r="S36">
        <v>1.4189999999999999E-3</v>
      </c>
    </row>
    <row r="37" spans="1:21" x14ac:dyDescent="0.2">
      <c r="A37" s="3">
        <v>0</v>
      </c>
      <c r="B37">
        <v>0.27174100000000001</v>
      </c>
      <c r="C37">
        <v>-9.4567999999999999E-2</v>
      </c>
      <c r="D37">
        <v>-5.1789999999999996E-3</v>
      </c>
      <c r="L37" s="3">
        <v>-2</v>
      </c>
      <c r="M37" s="3">
        <v>-0.19402</v>
      </c>
      <c r="N37" s="3">
        <v>7.1100999999999998E-2</v>
      </c>
      <c r="O37" s="3">
        <v>-1.5219E-2</v>
      </c>
      <c r="P37">
        <v>-9.6686999999999995E-2</v>
      </c>
      <c r="Q37">
        <v>1.286E-3</v>
      </c>
      <c r="R37">
        <v>-4.6478999999999999E-2</v>
      </c>
      <c r="S37">
        <v>2.1459999999999999E-3</v>
      </c>
    </row>
    <row r="38" spans="1:21" x14ac:dyDescent="0.2">
      <c r="A38" s="3">
        <v>1</v>
      </c>
      <c r="B38">
        <v>0.38378699999999999</v>
      </c>
      <c r="C38">
        <v>-0.11841699999999999</v>
      </c>
      <c r="D38">
        <v>-2.4139999999999999E-3</v>
      </c>
      <c r="L38" s="3">
        <v>-1</v>
      </c>
      <c r="M38" s="3">
        <v>9.8019999999999996E-2</v>
      </c>
      <c r="N38" s="3">
        <v>-4.8300000000000001E-3</v>
      </c>
      <c r="O38" s="3">
        <v>-8.3110000000000007E-3</v>
      </c>
      <c r="P38">
        <v>-7.1739999999999998E-2</v>
      </c>
      <c r="Q38">
        <v>7.9000000000000001E-4</v>
      </c>
      <c r="R38">
        <v>0.17522599999999999</v>
      </c>
      <c r="S38">
        <v>1.2459999999999999E-3</v>
      </c>
    </row>
    <row r="39" spans="1:21" x14ac:dyDescent="0.2">
      <c r="A39" s="3">
        <v>2</v>
      </c>
      <c r="B39">
        <v>0.49497999999999998</v>
      </c>
      <c r="C39">
        <v>-0.142008</v>
      </c>
      <c r="D39">
        <v>4.66E-4</v>
      </c>
      <c r="L39" s="3">
        <v>0</v>
      </c>
      <c r="M39" s="3">
        <v>0.248858</v>
      </c>
      <c r="N39" s="3">
        <v>-4.4755999999999997E-2</v>
      </c>
      <c r="O39" s="3">
        <v>-5.9100000000000003E-3</v>
      </c>
      <c r="P39">
        <v>-6.0246000000000001E-2</v>
      </c>
      <c r="Q39">
        <v>1.407E-3</v>
      </c>
      <c r="R39">
        <v>0.29239300000000001</v>
      </c>
      <c r="S39">
        <v>1.7619999999999999E-3</v>
      </c>
      <c r="T39" s="23" t="s">
        <v>75</v>
      </c>
      <c r="U39">
        <f>M40-M39</f>
        <v>0.15162099999999998</v>
      </c>
    </row>
    <row r="40" spans="1:21" x14ac:dyDescent="0.2">
      <c r="A40" s="3">
        <v>3</v>
      </c>
      <c r="B40">
        <v>0.60443899999999995</v>
      </c>
      <c r="C40">
        <v>-0.16525899999999999</v>
      </c>
      <c r="D40">
        <v>3.4380000000000001E-3</v>
      </c>
      <c r="L40" s="3">
        <v>1</v>
      </c>
      <c r="M40" s="3">
        <v>0.40047899999999997</v>
      </c>
      <c r="N40" s="3">
        <v>-8.4372000000000003E-2</v>
      </c>
      <c r="O40" s="3">
        <v>-3.4250000000000001E-3</v>
      </c>
      <c r="P40">
        <v>-4.8904000000000003E-2</v>
      </c>
      <c r="Q40">
        <v>-1.763E-3</v>
      </c>
      <c r="R40">
        <v>0.410408</v>
      </c>
      <c r="S40">
        <v>5.8279999999999998E-3</v>
      </c>
      <c r="T40" s="23" t="s">
        <v>76</v>
      </c>
      <c r="U40">
        <f>O40-O39</f>
        <v>2.4850000000000002E-3</v>
      </c>
    </row>
    <row r="41" spans="1:21" x14ac:dyDescent="0.2">
      <c r="A41" s="3">
        <v>4</v>
      </c>
      <c r="B41">
        <v>0.71041299999999996</v>
      </c>
      <c r="C41">
        <v>-0.18804399999999999</v>
      </c>
      <c r="D41">
        <v>6.4689999999999999E-3</v>
      </c>
      <c r="L41" s="3">
        <v>2</v>
      </c>
      <c r="M41" s="3">
        <v>0.55303400000000003</v>
      </c>
      <c r="N41" s="3">
        <v>-0.12367300000000001</v>
      </c>
      <c r="O41" s="3">
        <v>-7.4799999999999997E-4</v>
      </c>
      <c r="P41">
        <v>-3.7696E-2</v>
      </c>
      <c r="Q41">
        <v>1.866E-3</v>
      </c>
      <c r="R41">
        <v>0.52914700000000003</v>
      </c>
      <c r="S41">
        <v>1.0794E-2</v>
      </c>
    </row>
    <row r="42" spans="1:21" x14ac:dyDescent="0.2">
      <c r="L42" s="3">
        <v>3</v>
      </c>
      <c r="M42" s="3">
        <v>0.79202099999999998</v>
      </c>
      <c r="N42" s="3">
        <v>-0.18376000000000001</v>
      </c>
      <c r="O42" s="3">
        <v>9.5299999999999996E-4</v>
      </c>
      <c r="P42">
        <v>-3.2160000000000001E-2</v>
      </c>
      <c r="Q42">
        <v>2.0690000000000001E-3</v>
      </c>
      <c r="R42">
        <v>0.73220600000000002</v>
      </c>
      <c r="S42">
        <v>2.2655999999999999E-2</v>
      </c>
    </row>
    <row r="43" spans="1:21" x14ac:dyDescent="0.2">
      <c r="A43" s="13" t="s">
        <v>51</v>
      </c>
      <c r="L43" s="3">
        <v>4</v>
      </c>
      <c r="M43" s="3">
        <v>0.85805600000000004</v>
      </c>
      <c r="N43" s="3">
        <v>-0.20164599999999999</v>
      </c>
      <c r="O43" s="3">
        <v>4.4559999999999999E-3</v>
      </c>
      <c r="P43">
        <v>-1.6573000000000001E-2</v>
      </c>
      <c r="Q43">
        <v>1.3960000000000001E-3</v>
      </c>
      <c r="R43">
        <v>0.76770300000000002</v>
      </c>
      <c r="S43">
        <v>2.6044999999999999E-2</v>
      </c>
    </row>
    <row r="44" spans="1:21" ht="19" x14ac:dyDescent="0.25">
      <c r="A44" s="1" t="s">
        <v>46</v>
      </c>
      <c r="B44" s="1" t="s">
        <v>44</v>
      </c>
      <c r="C44" s="1" t="s">
        <v>45</v>
      </c>
      <c r="D44" s="1" t="s">
        <v>47</v>
      </c>
      <c r="L44" s="3"/>
      <c r="M44" s="3"/>
      <c r="N44" s="3"/>
      <c r="O44" s="3"/>
    </row>
    <row r="45" spans="1:21" x14ac:dyDescent="0.2">
      <c r="A45" s="3">
        <v>-4</v>
      </c>
      <c r="B45">
        <v>-0.16855800000000001</v>
      </c>
      <c r="C45">
        <v>-1.114E-3</v>
      </c>
      <c r="D45">
        <v>-1.4565E-2</v>
      </c>
      <c r="L45" s="13" t="s">
        <v>88</v>
      </c>
    </row>
    <row r="46" spans="1:21" x14ac:dyDescent="0.2">
      <c r="A46" s="3">
        <v>-3</v>
      </c>
      <c r="B46">
        <v>-6.1550000000000001E-2</v>
      </c>
      <c r="C46">
        <v>-2.3814999999999999E-2</v>
      </c>
      <c r="D46">
        <v>-1.2333E-2</v>
      </c>
    </row>
    <row r="47" spans="1:21" ht="19" x14ac:dyDescent="0.25">
      <c r="A47" s="3">
        <v>-2</v>
      </c>
      <c r="B47">
        <v>4.5702E-2</v>
      </c>
      <c r="C47">
        <v>-4.6514E-2</v>
      </c>
      <c r="D47">
        <v>-9.9839999999999998E-3</v>
      </c>
      <c r="L47" s="1" t="s">
        <v>46</v>
      </c>
      <c r="M47" s="1" t="s">
        <v>44</v>
      </c>
      <c r="N47" s="1" t="s">
        <v>45</v>
      </c>
      <c r="O47" s="1" t="s">
        <v>47</v>
      </c>
      <c r="P47" s="1" t="s">
        <v>78</v>
      </c>
      <c r="Q47" s="1" t="s">
        <v>79</v>
      </c>
      <c r="R47" s="1" t="s">
        <v>80</v>
      </c>
      <c r="S47" s="1" t="s">
        <v>81</v>
      </c>
    </row>
    <row r="48" spans="1:21" x14ac:dyDescent="0.2">
      <c r="A48" s="3">
        <v>-1</v>
      </c>
      <c r="B48">
        <v>0.15292800000000001</v>
      </c>
      <c r="C48">
        <v>-6.9140999999999994E-2</v>
      </c>
      <c r="D48">
        <v>-7.4989999999999996E-3</v>
      </c>
      <c r="L48" s="3">
        <v>-4</v>
      </c>
      <c r="M48" s="3">
        <v>-0.26123000000000002</v>
      </c>
      <c r="N48" s="3">
        <v>7.3748999999999995E-2</v>
      </c>
      <c r="O48" s="3">
        <v>-1.7835E-2</v>
      </c>
      <c r="P48">
        <v>-0.11655600000000001</v>
      </c>
      <c r="Q48">
        <v>2.8709999999999999E-3</v>
      </c>
      <c r="R48">
        <v>-8.7575E-2</v>
      </c>
      <c r="S48">
        <v>2.0400000000000001E-3</v>
      </c>
    </row>
    <row r="49" spans="1:21" x14ac:dyDescent="0.2">
      <c r="A49" s="3">
        <v>0</v>
      </c>
      <c r="B49">
        <v>0.26001099999999999</v>
      </c>
      <c r="C49">
        <v>-9.1678999999999997E-2</v>
      </c>
      <c r="D49">
        <v>-4.8739999999999999E-3</v>
      </c>
      <c r="L49" s="3">
        <v>-3</v>
      </c>
      <c r="M49" s="3">
        <v>-0.195212</v>
      </c>
      <c r="N49" s="3">
        <v>6.9758000000000001E-2</v>
      </c>
      <c r="O49" s="3">
        <v>-1.4664999999999999E-2</v>
      </c>
      <c r="P49">
        <v>-9.4266000000000003E-2</v>
      </c>
      <c r="Q49">
        <v>1.1119999999999999E-3</v>
      </c>
      <c r="R49">
        <v>-5.1215999999999998E-2</v>
      </c>
      <c r="S49">
        <v>2.6310000000000001E-3</v>
      </c>
    </row>
    <row r="50" spans="1:21" x14ac:dyDescent="0.2">
      <c r="A50" s="3">
        <v>1</v>
      </c>
      <c r="B50">
        <v>0.36676500000000001</v>
      </c>
      <c r="C50">
        <v>-0.114075</v>
      </c>
      <c r="D50">
        <v>-2.1150000000000001E-3</v>
      </c>
      <c r="L50" s="3">
        <v>-2</v>
      </c>
      <c r="M50" s="3">
        <v>-5.4099000000000001E-2</v>
      </c>
      <c r="N50" s="3">
        <v>3.3716999999999997E-2</v>
      </c>
      <c r="O50" s="3">
        <v>-1.0898E-2</v>
      </c>
      <c r="P50">
        <v>-8.1762000000000001E-2</v>
      </c>
      <c r="Q50">
        <v>7.9999999999999996E-6</v>
      </c>
      <c r="R50">
        <v>5.5017000000000003E-2</v>
      </c>
      <c r="S50">
        <v>-2.7759999999999998E-3</v>
      </c>
    </row>
    <row r="51" spans="1:21" x14ac:dyDescent="0.2">
      <c r="A51" s="3">
        <v>2</v>
      </c>
      <c r="B51">
        <v>0.47279900000000002</v>
      </c>
      <c r="C51">
        <v>-0.13625499999999999</v>
      </c>
      <c r="D51">
        <v>7.67E-4</v>
      </c>
      <c r="L51" s="3">
        <v>-1</v>
      </c>
      <c r="M51" s="3">
        <v>9.3981999999999996E-2</v>
      </c>
      <c r="N51" s="3">
        <v>-4.9090000000000002E-3</v>
      </c>
      <c r="O51" s="3">
        <v>-8.2150000000000001E-3</v>
      </c>
      <c r="P51">
        <v>-7.0120000000000002E-2</v>
      </c>
      <c r="Q51">
        <v>8.3799999999999999E-4</v>
      </c>
      <c r="R51">
        <v>0.16953199999999999</v>
      </c>
      <c r="S51">
        <v>-1.096E-3</v>
      </c>
    </row>
    <row r="52" spans="1:21" x14ac:dyDescent="0.2">
      <c r="A52" s="3">
        <v>3</v>
      </c>
      <c r="B52">
        <v>0.57749300000000003</v>
      </c>
      <c r="C52">
        <v>-0.158162</v>
      </c>
      <c r="D52">
        <v>3.7559999999999998E-3</v>
      </c>
      <c r="L52" s="3">
        <v>0</v>
      </c>
      <c r="M52" s="3">
        <v>0.24</v>
      </c>
      <c r="N52" s="3">
        <v>-4.3309E-2</v>
      </c>
      <c r="O52" s="3">
        <v>-5.8069999999999997E-3</v>
      </c>
      <c r="P52">
        <v>-5.8660999999999998E-2</v>
      </c>
      <c r="Q52">
        <v>1.4040000000000001E-3</v>
      </c>
      <c r="R52">
        <v>0.28257199999999999</v>
      </c>
      <c r="S52">
        <v>1.841E-3</v>
      </c>
      <c r="T52" s="23" t="s">
        <v>75</v>
      </c>
      <c r="U52">
        <f>M53-M52</f>
        <v>0.145756</v>
      </c>
    </row>
    <row r="53" spans="1:21" x14ac:dyDescent="0.2">
      <c r="A53" s="3">
        <v>4</v>
      </c>
      <c r="B53">
        <v>0.67982399999999998</v>
      </c>
      <c r="C53">
        <v>-0.179731</v>
      </c>
      <c r="D53">
        <v>6.8300000000000001E-3</v>
      </c>
      <c r="L53" s="3">
        <v>1</v>
      </c>
      <c r="M53">
        <v>0.38575599999999999</v>
      </c>
      <c r="N53" s="3">
        <v>-8.1143000000000007E-2</v>
      </c>
      <c r="O53" s="3">
        <v>-3.2039999999999998E-3</v>
      </c>
      <c r="P53">
        <v>-4.7280000000000003E-2</v>
      </c>
      <c r="Q53">
        <v>1.719E-3</v>
      </c>
      <c r="R53">
        <v>0.39527600000000002</v>
      </c>
      <c r="S53">
        <v>5.5729999999999998E-3</v>
      </c>
      <c r="T53" s="23" t="s">
        <v>76</v>
      </c>
      <c r="U53">
        <f>O53-O52</f>
        <v>2.6029999999999998E-3</v>
      </c>
    </row>
    <row r="54" spans="1:21" x14ac:dyDescent="0.2">
      <c r="L54" s="3">
        <v>2</v>
      </c>
      <c r="M54" s="3">
        <v>0.53195300000000001</v>
      </c>
      <c r="N54" s="3">
        <v>-0.118685</v>
      </c>
      <c r="O54" s="3">
        <v>-4.64E-4</v>
      </c>
      <c r="P54">
        <v>-3.6041999999999998E-2</v>
      </c>
      <c r="Q54">
        <v>1.789E-3</v>
      </c>
      <c r="R54">
        <v>0.50832500000000003</v>
      </c>
      <c r="S54">
        <v>1.0078999999999999E-2</v>
      </c>
    </row>
    <row r="55" spans="1:21" x14ac:dyDescent="0.2">
      <c r="L55" s="3">
        <v>3</v>
      </c>
      <c r="M55" s="3">
        <v>0.67772200000000005</v>
      </c>
      <c r="N55" s="3">
        <v>-0.15581200000000001</v>
      </c>
      <c r="O55" s="3">
        <v>2.317E-3</v>
      </c>
      <c r="P55">
        <v>-2.4985E-2</v>
      </c>
      <c r="Q55">
        <v>1.621E-3</v>
      </c>
      <c r="R55">
        <v>0.62103299999999995</v>
      </c>
      <c r="S55">
        <v>1.5594999999999999E-2</v>
      </c>
    </row>
    <row r="56" spans="1:21" x14ac:dyDescent="0.2">
      <c r="L56" s="3">
        <v>4</v>
      </c>
      <c r="M56" s="3">
        <v>0.81772299999999998</v>
      </c>
      <c r="N56" s="3">
        <v>-0.19174099999999999</v>
      </c>
      <c r="O56" s="3">
        <v>4.9800000000000001E-3</v>
      </c>
      <c r="P56">
        <v>-1.4435E-2</v>
      </c>
      <c r="Q56">
        <v>1.242E-3</v>
      </c>
      <c r="R56">
        <v>0.72894599999999998</v>
      </c>
      <c r="S56">
        <v>2.3120999999999999E-2</v>
      </c>
    </row>
    <row r="58" spans="1:21" x14ac:dyDescent="0.2">
      <c r="L58" s="13" t="s">
        <v>73</v>
      </c>
    </row>
    <row r="60" spans="1:21" ht="19" x14ac:dyDescent="0.25">
      <c r="L60" s="1" t="s">
        <v>46</v>
      </c>
      <c r="M60" s="1" t="s">
        <v>44</v>
      </c>
      <c r="N60" s="1" t="s">
        <v>45</v>
      </c>
      <c r="O60" s="1" t="s">
        <v>47</v>
      </c>
      <c r="P60" s="1" t="s">
        <v>78</v>
      </c>
      <c r="Q60" s="1" t="s">
        <v>79</v>
      </c>
      <c r="R60" s="1" t="s">
        <v>80</v>
      </c>
      <c r="S60" s="1" t="s">
        <v>81</v>
      </c>
    </row>
    <row r="61" spans="1:21" x14ac:dyDescent="0.2">
      <c r="L61" s="3">
        <v>-4</v>
      </c>
      <c r="M61" s="3">
        <v>-0.32117699999999999</v>
      </c>
      <c r="N61" s="3">
        <v>0.102107</v>
      </c>
      <c r="O61" s="3">
        <v>-1.7465000000000001E-2</v>
      </c>
      <c r="P61">
        <v>-0.106513</v>
      </c>
      <c r="Q61">
        <v>2.2200000000000002E-3</v>
      </c>
      <c r="R61">
        <v>-0.14562600000000001</v>
      </c>
      <c r="S61">
        <v>7.6800000000000002E-4</v>
      </c>
    </row>
    <row r="62" spans="1:21" x14ac:dyDescent="0.2">
      <c r="L62" s="3">
        <v>-3</v>
      </c>
      <c r="M62" s="3">
        <v>-0.19419400000000001</v>
      </c>
      <c r="N62" s="3">
        <v>6.9390999999999994E-2</v>
      </c>
      <c r="O62" s="3">
        <v>-1.4187999999999999E-2</v>
      </c>
      <c r="P62">
        <v>-9.2807000000000001E-2</v>
      </c>
      <c r="Q62">
        <v>9.8400000000000007E-4</v>
      </c>
      <c r="R62">
        <v>-5.2340999999999999E-2</v>
      </c>
      <c r="S62">
        <v>-3.1440000000000001E-3</v>
      </c>
    </row>
    <row r="63" spans="1:21" x14ac:dyDescent="0.2">
      <c r="L63" s="3">
        <v>-2</v>
      </c>
      <c r="M63" s="3">
        <v>-5.3246000000000002E-2</v>
      </c>
      <c r="N63" s="3">
        <v>3.2821000000000003E-2</v>
      </c>
      <c r="O63" s="3">
        <v>-1.099E-2</v>
      </c>
      <c r="P63">
        <v>-8.0749000000000001E-2</v>
      </c>
      <c r="Q63">
        <v>6.7999999999999999E-5</v>
      </c>
      <c r="R63">
        <v>5.4747999999999998E-2</v>
      </c>
      <c r="S63">
        <v>2.7560000000000002E-3</v>
      </c>
    </row>
    <row r="64" spans="1:21" x14ac:dyDescent="0.2">
      <c r="L64" s="3">
        <v>-1</v>
      </c>
      <c r="M64" s="3">
        <v>9.2124999999999999E-2</v>
      </c>
      <c r="N64" s="3">
        <v>-5.0359999999999997E-3</v>
      </c>
      <c r="O64" s="3">
        <v>-8.1779999999999995E-3</v>
      </c>
      <c r="P64">
        <v>-6.9208000000000006E-2</v>
      </c>
      <c r="Q64">
        <v>8.6200000000000003E-4</v>
      </c>
      <c r="R64">
        <v>0.16672600000000001</v>
      </c>
      <c r="S64">
        <v>9.5799999999999998E-4</v>
      </c>
    </row>
    <row r="65" spans="12:21" x14ac:dyDescent="0.2">
      <c r="L65" s="3">
        <v>0</v>
      </c>
      <c r="M65" s="3">
        <v>0.23508899999999999</v>
      </c>
      <c r="N65" s="3">
        <v>-4.2463000000000001E-2</v>
      </c>
      <c r="O65" s="3">
        <v>-5.6950000000000004E-3</v>
      </c>
      <c r="P65">
        <v>-5.7750000000000003E-2</v>
      </c>
      <c r="Q65">
        <v>1.4009999999999999E-3</v>
      </c>
      <c r="R65">
        <v>0.27704200000000001</v>
      </c>
      <c r="S65">
        <v>1.8749999999999999E-3</v>
      </c>
      <c r="T65" s="23" t="s">
        <v>75</v>
      </c>
      <c r="U65">
        <f>M66-M65</f>
        <v>0.14258700000000002</v>
      </c>
    </row>
    <row r="66" spans="12:21" x14ac:dyDescent="0.2">
      <c r="L66" s="3">
        <v>1</v>
      </c>
      <c r="M66" s="3">
        <v>0.37767600000000001</v>
      </c>
      <c r="N66" s="3">
        <v>-7.9369999999999996E-2</v>
      </c>
      <c r="O66" s="3">
        <v>-3.0539999999999999E-3</v>
      </c>
      <c r="P66">
        <v>-4.6373999999999999E-2</v>
      </c>
      <c r="Q66">
        <v>-1.694E-3</v>
      </c>
      <c r="R66">
        <v>0.38692199999999999</v>
      </c>
      <c r="S66">
        <v>5.4339999999999996E-3</v>
      </c>
      <c r="T66" s="23" t="s">
        <v>76</v>
      </c>
      <c r="U66">
        <f>O66-O65</f>
        <v>2.6410000000000006E-3</v>
      </c>
    </row>
    <row r="67" spans="12:21" x14ac:dyDescent="0.2">
      <c r="L67" s="3">
        <v>2</v>
      </c>
      <c r="M67" s="3">
        <v>0.520486</v>
      </c>
      <c r="N67" s="3">
        <v>-0.115982</v>
      </c>
      <c r="O67" s="3">
        <v>-2.9799999999999998E-4</v>
      </c>
      <c r="P67">
        <v>-3.5142E-2</v>
      </c>
      <c r="Q67">
        <v>-1.748E-3</v>
      </c>
      <c r="R67">
        <v>0.49697400000000003</v>
      </c>
      <c r="S67">
        <v>9.7210000000000005E-3</v>
      </c>
    </row>
    <row r="68" spans="12:21" x14ac:dyDescent="0.2">
      <c r="L68" s="3">
        <v>3</v>
      </c>
      <c r="M68">
        <v>0.66289600000000004</v>
      </c>
      <c r="N68" s="3">
        <v>-0.152202</v>
      </c>
      <c r="O68" s="3">
        <v>2.5230000000000001E-3</v>
      </c>
      <c r="P68">
        <v>-2.4086E-2</v>
      </c>
      <c r="Q68">
        <v>1.565E-3</v>
      </c>
      <c r="R68" s="3">
        <v>0.60670000000000002</v>
      </c>
      <c r="S68">
        <v>1.4871000000000001E-2</v>
      </c>
    </row>
    <row r="69" spans="12:21" x14ac:dyDescent="0.2">
      <c r="L69" s="3">
        <v>4</v>
      </c>
      <c r="M69">
        <v>0.79824399999999995</v>
      </c>
      <c r="N69" s="3">
        <v>-0.18693399999999999</v>
      </c>
      <c r="O69" s="3">
        <v>5.2649999999999997E-3</v>
      </c>
      <c r="P69">
        <v>-1.3439E-2</v>
      </c>
      <c r="Q69">
        <v>1.17E-3</v>
      </c>
      <c r="R69">
        <v>0.71029900000000001</v>
      </c>
      <c r="S69">
        <v>2.1691999999999999E-2</v>
      </c>
    </row>
    <row r="71" spans="12:21" x14ac:dyDescent="0.2">
      <c r="L71" s="13"/>
    </row>
    <row r="73" spans="12:21" ht="19" x14ac:dyDescent="0.25">
      <c r="L73" s="1"/>
      <c r="M73" s="1"/>
      <c r="N73" s="1"/>
      <c r="O73" s="1"/>
    </row>
    <row r="74" spans="12:21" x14ac:dyDescent="0.2">
      <c r="L74" s="3"/>
      <c r="M74" s="3"/>
      <c r="N74" s="3"/>
      <c r="O74" s="3"/>
    </row>
    <row r="75" spans="12:21" x14ac:dyDescent="0.2">
      <c r="L75" s="3"/>
      <c r="M75" s="3"/>
      <c r="N75" s="3"/>
      <c r="O75" s="3"/>
    </row>
    <row r="76" spans="12:21" x14ac:dyDescent="0.2">
      <c r="L76" s="3"/>
      <c r="M76" s="3"/>
      <c r="N76" s="3"/>
      <c r="O76" s="3"/>
    </row>
    <row r="77" spans="12:21" x14ac:dyDescent="0.2">
      <c r="L77" s="3"/>
      <c r="M77" s="3"/>
      <c r="N77" s="3"/>
      <c r="O77" s="3"/>
    </row>
    <row r="78" spans="12:21" x14ac:dyDescent="0.2">
      <c r="L78" s="3"/>
      <c r="M78" s="3"/>
      <c r="N78" s="3"/>
      <c r="O78" s="3"/>
    </row>
    <row r="79" spans="12:21" x14ac:dyDescent="0.2">
      <c r="L79" s="3"/>
      <c r="M79" s="3"/>
      <c r="N79" s="3"/>
      <c r="O79" s="3"/>
    </row>
    <row r="80" spans="12:21" x14ac:dyDescent="0.2">
      <c r="L80" s="3"/>
      <c r="M80" s="3"/>
      <c r="O80" s="3"/>
    </row>
    <row r="81" spans="12:15" x14ac:dyDescent="0.2">
      <c r="L81" s="3"/>
      <c r="M81" s="3"/>
      <c r="N81" s="3"/>
      <c r="O81" s="3"/>
    </row>
    <row r="82" spans="12:15" x14ac:dyDescent="0.2">
      <c r="L82" s="3"/>
      <c r="M82" s="3"/>
      <c r="N82" s="3"/>
      <c r="O8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52E1-913A-D54C-9664-7A9A1E8B51DB}">
  <dimension ref="A1:AJ70"/>
  <sheetViews>
    <sheetView topLeftCell="O1" zoomScaleNormal="100" workbookViewId="0">
      <selection activeCell="U9" sqref="U9"/>
    </sheetView>
  </sheetViews>
  <sheetFormatPr baseColWidth="10" defaultRowHeight="16" x14ac:dyDescent="0.2"/>
  <cols>
    <col min="4" max="4" width="13.5" customWidth="1"/>
    <col min="23" max="23" width="13" customWidth="1"/>
    <col min="27" max="27" width="13.5" customWidth="1"/>
    <col min="28" max="29" width="13.1640625" customWidth="1"/>
    <col min="30" max="30" width="15.1640625" customWidth="1"/>
    <col min="32" max="32" width="15" customWidth="1"/>
    <col min="33" max="33" width="14.5" customWidth="1"/>
    <col min="34" max="34" width="16.1640625" customWidth="1"/>
    <col min="35" max="35" width="13.83203125" customWidth="1"/>
    <col min="36" max="36" width="14" customWidth="1"/>
  </cols>
  <sheetData>
    <row r="1" spans="1:36" ht="21" x14ac:dyDescent="0.25">
      <c r="A1" s="12" t="s">
        <v>10</v>
      </c>
      <c r="X1" s="31" t="s">
        <v>89</v>
      </c>
      <c r="Y1" s="31"/>
    </row>
    <row r="2" spans="1:36" ht="19" x14ac:dyDescent="0.25">
      <c r="H2" t="s">
        <v>21</v>
      </c>
      <c r="I2">
        <v>32.311300000000003</v>
      </c>
      <c r="X2" s="1" t="s">
        <v>46</v>
      </c>
      <c r="Y2" s="24" t="s">
        <v>44</v>
      </c>
      <c r="Z2" s="24" t="s">
        <v>90</v>
      </c>
      <c r="AA2" s="25" t="s">
        <v>91</v>
      </c>
      <c r="AB2" s="25" t="s">
        <v>92</v>
      </c>
      <c r="AC2" s="26" t="s">
        <v>94</v>
      </c>
      <c r="AD2" s="26" t="s">
        <v>93</v>
      </c>
      <c r="AE2" s="27" t="s">
        <v>95</v>
      </c>
      <c r="AF2" s="27" t="s">
        <v>96</v>
      </c>
      <c r="AG2" s="28" t="s">
        <v>47</v>
      </c>
      <c r="AH2" s="28" t="s">
        <v>97</v>
      </c>
      <c r="AI2" s="30" t="s">
        <v>99</v>
      </c>
      <c r="AJ2" s="30" t="s">
        <v>100</v>
      </c>
    </row>
    <row r="3" spans="1:36" ht="19" x14ac:dyDescent="0.25">
      <c r="A3" s="19" t="s">
        <v>43</v>
      </c>
      <c r="B3" s="20"/>
      <c r="H3" t="s">
        <v>53</v>
      </c>
      <c r="I3">
        <v>11.832000000000001</v>
      </c>
      <c r="T3" s="19" t="s">
        <v>74</v>
      </c>
      <c r="U3" s="20"/>
      <c r="X3" s="29">
        <v>0.75324800000000003</v>
      </c>
      <c r="Y3" s="1">
        <v>0.5</v>
      </c>
      <c r="Z3" s="1">
        <v>1.2109E-2</v>
      </c>
      <c r="AA3" s="1">
        <v>4.7870000000000003E-2</v>
      </c>
      <c r="AB3" s="1">
        <v>3.4979999999999998E-3</v>
      </c>
      <c r="AC3" s="1">
        <v>-4.7851999999999999E-2</v>
      </c>
      <c r="AD3" s="1">
        <v>1.281E-3</v>
      </c>
      <c r="AE3" s="1">
        <v>0.50698399999999999</v>
      </c>
      <c r="AF3" s="1">
        <v>4.6449999999999998E-3</v>
      </c>
      <c r="AG3" s="1">
        <v>-7.267E-3</v>
      </c>
      <c r="AH3" s="1">
        <v>5.1070000000000004E-3</v>
      </c>
      <c r="AI3" s="11">
        <v>2.6800000000000001E-4</v>
      </c>
      <c r="AJ3" s="11">
        <v>1.3999999999999999E-4</v>
      </c>
    </row>
    <row r="4" spans="1:36" x14ac:dyDescent="0.2">
      <c r="H4" t="s">
        <v>60</v>
      </c>
      <c r="I4">
        <f>B13-B12</f>
        <v>0.16055600000000003</v>
      </c>
      <c r="X4" t="s">
        <v>106</v>
      </c>
      <c r="AA4">
        <f>AA3/Y3</f>
        <v>9.5740000000000006E-2</v>
      </c>
      <c r="AC4">
        <f>AC3/Y3</f>
        <v>-9.5703999999999997E-2</v>
      </c>
      <c r="AE4">
        <f>AE3/Y3</f>
        <v>1.013968</v>
      </c>
      <c r="AG4">
        <f>AG3/Y3</f>
        <v>-1.4534E-2</v>
      </c>
      <c r="AI4">
        <f>AI3/Y3</f>
        <v>5.3600000000000002E-4</v>
      </c>
    </row>
    <row r="5" spans="1:36" x14ac:dyDescent="0.2">
      <c r="A5" s="13" t="s">
        <v>48</v>
      </c>
      <c r="H5" t="s">
        <v>69</v>
      </c>
      <c r="I5">
        <v>420.142</v>
      </c>
      <c r="T5" s="13" t="s">
        <v>72</v>
      </c>
    </row>
    <row r="7" spans="1:36" ht="19" x14ac:dyDescent="0.25">
      <c r="A7" s="1" t="s">
        <v>46</v>
      </c>
      <c r="B7" s="1" t="s">
        <v>44</v>
      </c>
      <c r="C7" s="1" t="s">
        <v>45</v>
      </c>
      <c r="D7" s="1" t="s">
        <v>47</v>
      </c>
      <c r="T7" s="1" t="s">
        <v>46</v>
      </c>
      <c r="U7" s="1" t="s">
        <v>44</v>
      </c>
      <c r="V7" s="1" t="s">
        <v>45</v>
      </c>
      <c r="W7" s="1" t="s">
        <v>47</v>
      </c>
      <c r="X7" s="1" t="s">
        <v>78</v>
      </c>
      <c r="Y7" s="1" t="s">
        <v>79</v>
      </c>
      <c r="Z7" s="1" t="s">
        <v>80</v>
      </c>
      <c r="AA7" s="1" t="s">
        <v>81</v>
      </c>
    </row>
    <row r="8" spans="1:36" x14ac:dyDescent="0.2">
      <c r="A8" s="3">
        <v>-4</v>
      </c>
      <c r="B8" s="3">
        <v>-0.26270100000000002</v>
      </c>
      <c r="C8" s="3">
        <v>9.7660000000000004E-3</v>
      </c>
      <c r="D8" s="3">
        <v>-2.6939000000000001E-2</v>
      </c>
      <c r="H8" t="s">
        <v>70</v>
      </c>
      <c r="I8">
        <f>(C13-C12)/(B13-B12)</f>
        <v>-0.21193228530855274</v>
      </c>
      <c r="T8" s="3">
        <v>-4</v>
      </c>
      <c r="U8">
        <v>-0.36189100000000002</v>
      </c>
      <c r="V8" s="3">
        <v>0.107727</v>
      </c>
      <c r="W8">
        <v>-2.7633999999999999E-2</v>
      </c>
      <c r="X8">
        <v>-9.8200999999999997E-2</v>
      </c>
      <c r="Y8">
        <v>5.1159999999999999E-3</v>
      </c>
      <c r="Z8">
        <v>-0.223332</v>
      </c>
      <c r="AA8">
        <v>6.3769999999999999E-3</v>
      </c>
    </row>
    <row r="9" spans="1:36" x14ac:dyDescent="0.2">
      <c r="A9" s="3">
        <v>-3</v>
      </c>
      <c r="B9" s="3">
        <v>-0.123819</v>
      </c>
      <c r="C9" s="3">
        <v>-2.4034E-2</v>
      </c>
      <c r="D9" s="3">
        <v>-2.1558999999999998E-2</v>
      </c>
      <c r="T9" s="3">
        <v>-3</v>
      </c>
      <c r="U9">
        <v>-0.22570899999999999</v>
      </c>
      <c r="V9" s="3">
        <v>4.7639000000000001E-2</v>
      </c>
      <c r="W9" s="3">
        <v>-2.6303E-2</v>
      </c>
      <c r="X9">
        <v>-8.7058999999999997E-2</v>
      </c>
      <c r="Y9">
        <v>2.9729999999999999E-3</v>
      </c>
      <c r="Z9">
        <v>-7.2016999999999998E-2</v>
      </c>
      <c r="AA9">
        <v>-3.1340000000000001E-3</v>
      </c>
    </row>
    <row r="10" spans="1:36" x14ac:dyDescent="0.2">
      <c r="A10" s="3">
        <v>-2</v>
      </c>
      <c r="B10" s="3">
        <v>5.2604999999999999E-2</v>
      </c>
      <c r="C10" s="3">
        <v>-5.0778999999999998E-2</v>
      </c>
      <c r="D10" s="3">
        <v>-1.712E-2</v>
      </c>
      <c r="T10" s="3">
        <v>-2</v>
      </c>
      <c r="U10" s="3">
        <v>-2.9590999999999999E-2</v>
      </c>
      <c r="V10" s="3">
        <v>3.6082000000000003E-2</v>
      </c>
      <c r="W10" s="3">
        <v>-2.0917999999999999E-2</v>
      </c>
      <c r="X10">
        <v>-7.6423000000000005E-2</v>
      </c>
      <c r="Y10">
        <v>1.281E-3</v>
      </c>
      <c r="Z10">
        <v>8.4015000000000006E-2</v>
      </c>
      <c r="AA10">
        <v>-5.3449999999999999E-3</v>
      </c>
    </row>
    <row r="11" spans="1:36" x14ac:dyDescent="0.2">
      <c r="A11" s="3">
        <v>-1</v>
      </c>
      <c r="B11" s="3">
        <v>0.210228</v>
      </c>
      <c r="C11" s="3">
        <v>-8.2686999999999997E-2</v>
      </c>
      <c r="D11" s="3">
        <v>-1.2253E-2</v>
      </c>
      <c r="T11" s="3">
        <v>-1</v>
      </c>
      <c r="U11" s="3">
        <v>0.16158900000000001</v>
      </c>
      <c r="V11" s="3">
        <v>-1.2135999999999999E-2</v>
      </c>
      <c r="W11" s="3">
        <v>-1.5606999999999999E-2</v>
      </c>
      <c r="X11">
        <v>-6.5758999999999998E-2</v>
      </c>
      <c r="Y11">
        <v>5.0000000000000004E-6</v>
      </c>
      <c r="Z11">
        <v>0.23583499999999999</v>
      </c>
      <c r="AA11">
        <v>-3.5000000000000001E-3</v>
      </c>
      <c r="AB11" s="23" t="s">
        <v>75</v>
      </c>
      <c r="AC11">
        <f>U13-U12</f>
        <v>0.19686200000000004</v>
      </c>
    </row>
    <row r="12" spans="1:36" x14ac:dyDescent="0.2">
      <c r="A12" s="3">
        <v>0</v>
      </c>
      <c r="B12" s="3">
        <v>0.368726</v>
      </c>
      <c r="C12" s="3">
        <v>-0.115983</v>
      </c>
      <c r="D12" s="3">
        <v>-8.3569999999999998E-3</v>
      </c>
      <c r="T12" s="3">
        <v>0</v>
      </c>
      <c r="U12" s="3">
        <v>0.352489</v>
      </c>
      <c r="V12" s="3">
        <v>-6.0131999999999998E-2</v>
      </c>
      <c r="W12" s="3">
        <v>-1.0632000000000001E-2</v>
      </c>
      <c r="X12">
        <v>-5.5203000000000002E-2</v>
      </c>
      <c r="Y12">
        <v>-8.5499999999999997E-4</v>
      </c>
      <c r="Z12">
        <v>0.38806000000000002</v>
      </c>
      <c r="AA12">
        <v>6.6200000000000005E-4</v>
      </c>
      <c r="AB12" s="23" t="s">
        <v>76</v>
      </c>
      <c r="AC12">
        <f>W13-W12</f>
        <v>4.353000000000001E-3</v>
      </c>
    </row>
    <row r="13" spans="1:36" x14ac:dyDescent="0.2">
      <c r="A13" s="3">
        <v>1</v>
      </c>
      <c r="B13" s="3">
        <v>0.52928200000000003</v>
      </c>
      <c r="C13" s="3">
        <v>-0.15001</v>
      </c>
      <c r="D13" s="3">
        <v>-4.9430000000000003E-3</v>
      </c>
      <c r="H13" s="17" t="s">
        <v>61</v>
      </c>
      <c r="I13" s="18"/>
      <c r="J13" s="18"/>
      <c r="N13" s="17" t="s">
        <v>65</v>
      </c>
      <c r="O13" s="18"/>
      <c r="P13" s="18"/>
      <c r="T13" s="3">
        <v>1</v>
      </c>
      <c r="U13" s="3">
        <v>0.54935100000000003</v>
      </c>
      <c r="V13" s="3">
        <v>-0.110037</v>
      </c>
      <c r="W13" s="3">
        <v>-6.2789999999999999E-3</v>
      </c>
      <c r="X13">
        <v>-4.5576999999999999E-2</v>
      </c>
      <c r="Y13">
        <v>1.358E-3</v>
      </c>
      <c r="Z13">
        <v>0.54711699999999996</v>
      </c>
      <c r="AA13">
        <v>6.9629999999999996E-3</v>
      </c>
      <c r="AB13" t="s">
        <v>107</v>
      </c>
      <c r="AC13">
        <f>(V13-V12)/(U13-U12)</f>
        <v>-0.25350245349534184</v>
      </c>
    </row>
    <row r="14" spans="1:36" x14ac:dyDescent="0.2">
      <c r="A14" s="3">
        <v>2</v>
      </c>
      <c r="B14" s="3">
        <v>0.69306100000000004</v>
      </c>
      <c r="C14" s="3">
        <v>-0.184336</v>
      </c>
      <c r="D14" s="3">
        <v>-1.5989999999999999E-3</v>
      </c>
      <c r="T14" s="3">
        <v>2</v>
      </c>
      <c r="U14" s="3">
        <v>0.75516899999999998</v>
      </c>
      <c r="V14" s="3">
        <v>-0.16508300000000001</v>
      </c>
      <c r="W14" s="3">
        <v>-3.0140000000000002E-3</v>
      </c>
      <c r="X14">
        <v>-3.8536000000000001E-2</v>
      </c>
      <c r="Y14">
        <v>1.6999999999999999E-3</v>
      </c>
      <c r="Z14">
        <v>0.71712299999999995</v>
      </c>
      <c r="AA14">
        <v>2.0288E-2</v>
      </c>
    </row>
    <row r="15" spans="1:36" x14ac:dyDescent="0.2">
      <c r="A15" s="3">
        <v>3</v>
      </c>
      <c r="B15" s="3">
        <v>0.86685299999999998</v>
      </c>
      <c r="C15" s="3">
        <v>-0.22182499999999999</v>
      </c>
      <c r="D15" s="3">
        <v>-8.9800000000000004E-4</v>
      </c>
      <c r="H15" t="s">
        <v>62</v>
      </c>
      <c r="I15" s="16">
        <v>-0.15437100000000001</v>
      </c>
      <c r="K15" t="s">
        <v>64</v>
      </c>
      <c r="L15">
        <f>I15*I16*I17</f>
        <v>-767.39678774942399</v>
      </c>
      <c r="N15" t="s">
        <v>66</v>
      </c>
      <c r="O15" s="16">
        <v>0.55000000000000004</v>
      </c>
      <c r="Q15" t="s">
        <v>68</v>
      </c>
      <c r="R15">
        <f>L15/(O15-O16)</f>
        <v>-1029.5100452769304</v>
      </c>
      <c r="T15" s="3">
        <v>3</v>
      </c>
      <c r="U15" s="3">
        <v>0.96570500000000004</v>
      </c>
      <c r="V15" s="3">
        <v>-0.22153999999999999</v>
      </c>
      <c r="W15" s="3">
        <v>1.63E-4</v>
      </c>
      <c r="X15">
        <v>-3.2314000000000002E-2</v>
      </c>
      <c r="Y15">
        <v>-1.8929999999999999E-3</v>
      </c>
      <c r="Z15">
        <v>0.89238899999999999</v>
      </c>
      <c r="AA15">
        <v>4.3723999999999999E-2</v>
      </c>
    </row>
    <row r="16" spans="1:36" x14ac:dyDescent="0.2">
      <c r="A16" s="3">
        <v>4</v>
      </c>
      <c r="B16" s="3">
        <v>1.0411760000000001</v>
      </c>
      <c r="C16" s="3">
        <v>-0.261382</v>
      </c>
      <c r="D16" s="3">
        <v>4.4790000000000003E-3</v>
      </c>
      <c r="H16" t="s">
        <v>63</v>
      </c>
      <c r="I16">
        <v>420.142</v>
      </c>
      <c r="N16" t="s">
        <v>67</v>
      </c>
      <c r="O16" s="14">
        <v>-0.19539999999999999</v>
      </c>
      <c r="T16" s="3">
        <v>4</v>
      </c>
      <c r="U16" s="3">
        <v>1.1614679999999999</v>
      </c>
      <c r="V16" s="3">
        <v>-0.27618300000000001</v>
      </c>
      <c r="W16" s="3">
        <v>3.156E-3</v>
      </c>
      <c r="X16">
        <v>-2.7233E-2</v>
      </c>
      <c r="Y16">
        <v>2.0100000000000001E-3</v>
      </c>
      <c r="Z16">
        <v>1.0550390000000001</v>
      </c>
      <c r="AA16">
        <v>7.4684E-2</v>
      </c>
    </row>
    <row r="17" spans="1:27" x14ac:dyDescent="0.2">
      <c r="A17" s="14"/>
      <c r="B17" s="15">
        <v>-0.22397</v>
      </c>
      <c r="C17" s="15">
        <v>0</v>
      </c>
      <c r="D17" s="15"/>
      <c r="H17" t="s">
        <v>53</v>
      </c>
      <c r="I17">
        <v>11.832000000000001</v>
      </c>
      <c r="T17" s="14"/>
      <c r="U17" s="14"/>
      <c r="V17" s="14">
        <v>0</v>
      </c>
      <c r="W17" s="14"/>
    </row>
    <row r="18" spans="1:27" x14ac:dyDescent="0.2">
      <c r="A18" s="16">
        <v>1.12809</v>
      </c>
      <c r="B18" s="16">
        <v>0.55000000000000004</v>
      </c>
      <c r="C18" s="16">
        <v>-0.15437100000000001</v>
      </c>
      <c r="D18" s="16">
        <v>-4.5059999999999996E-3</v>
      </c>
      <c r="T18" s="16"/>
      <c r="U18" s="16">
        <v>0.55000000000000004</v>
      </c>
      <c r="V18" s="16"/>
      <c r="W18" s="16"/>
    </row>
    <row r="20" spans="1:27" x14ac:dyDescent="0.2">
      <c r="A20" s="13" t="s">
        <v>49</v>
      </c>
      <c r="T20" s="13" t="s">
        <v>87</v>
      </c>
    </row>
    <row r="22" spans="1:27" ht="19" x14ac:dyDescent="0.25">
      <c r="A22" s="1" t="s">
        <v>46</v>
      </c>
      <c r="B22" s="1" t="s">
        <v>44</v>
      </c>
      <c r="C22" s="1" t="s">
        <v>45</v>
      </c>
      <c r="D22" s="1" t="s">
        <v>47</v>
      </c>
      <c r="T22" s="1" t="s">
        <v>46</v>
      </c>
      <c r="U22" s="1" t="s">
        <v>44</v>
      </c>
      <c r="V22" s="1" t="s">
        <v>45</v>
      </c>
      <c r="W22" s="1" t="s">
        <v>47</v>
      </c>
      <c r="X22" s="1" t="s">
        <v>78</v>
      </c>
      <c r="Y22" s="1" t="s">
        <v>79</v>
      </c>
      <c r="Z22" s="1" t="s">
        <v>80</v>
      </c>
      <c r="AA22" s="1" t="s">
        <v>81</v>
      </c>
    </row>
    <row r="23" spans="1:27" x14ac:dyDescent="0.2">
      <c r="A23" s="3">
        <v>-4</v>
      </c>
      <c r="B23" s="3">
        <v>-0.233679</v>
      </c>
      <c r="C23" s="3">
        <v>2.7590000000000002E-3</v>
      </c>
      <c r="D23" s="3">
        <v>-2.1981000000000001E-2</v>
      </c>
      <c r="T23" s="3">
        <v>-4</v>
      </c>
      <c r="U23" s="3">
        <v>-0.33405699999999999</v>
      </c>
      <c r="V23" s="3">
        <v>9.7526000000000002E-2</v>
      </c>
      <c r="W23" s="3">
        <v>-2.6804999999999999E-2</v>
      </c>
      <c r="X23">
        <v>-0.101439</v>
      </c>
      <c r="Y23">
        <v>4.7569999999999999E-3</v>
      </c>
      <c r="Z23">
        <v>-0.161999</v>
      </c>
      <c r="AA23">
        <v>1.2629E-2</v>
      </c>
    </row>
    <row r="24" spans="1:27" x14ac:dyDescent="0.2">
      <c r="A24" s="3">
        <v>-3</v>
      </c>
      <c r="B24" s="3">
        <v>-0.105972</v>
      </c>
      <c r="C24" s="3">
        <v>-2.0943E-2</v>
      </c>
      <c r="D24" s="3">
        <v>-1.7812000000000001E-2</v>
      </c>
      <c r="T24" s="3">
        <v>-3</v>
      </c>
      <c r="U24" s="3">
        <v>-0.212871</v>
      </c>
      <c r="V24" s="3">
        <v>8.1527000000000002E-2</v>
      </c>
      <c r="W24" s="3">
        <v>-2.4785999999999999E-2</v>
      </c>
      <c r="X24">
        <v>-8.5101999999999997E-2</v>
      </c>
      <c r="Y24">
        <v>2.3909999999999999E-3</v>
      </c>
      <c r="Z24">
        <v>-6.4649999999999999E-2</v>
      </c>
      <c r="AA24">
        <v>-4.4790000000000003E-3</v>
      </c>
    </row>
    <row r="25" spans="1:27" x14ac:dyDescent="0.2">
      <c r="A25" s="3">
        <v>-2</v>
      </c>
      <c r="B25" s="3">
        <v>4.8739999999999999E-2</v>
      </c>
      <c r="C25" s="3">
        <v>-4.9626999999999998E-2</v>
      </c>
      <c r="D25" s="3">
        <v>-1.4243E-2</v>
      </c>
      <c r="T25" s="3">
        <v>-2</v>
      </c>
      <c r="U25">
        <v>-2.8725000000000001E-2</v>
      </c>
      <c r="V25" s="3">
        <v>3.5418999999999999E-2</v>
      </c>
      <c r="W25" s="3">
        <v>-1.9303000000000001E-2</v>
      </c>
      <c r="X25">
        <v>-7.4362999999999999E-2</v>
      </c>
      <c r="Y25">
        <v>8.5899999999999995E-4</v>
      </c>
      <c r="Z25" s="3">
        <v>8.0785999999999997E-2</v>
      </c>
      <c r="AA25">
        <v>5.6389999999999999E-3</v>
      </c>
    </row>
    <row r="26" spans="1:27" x14ac:dyDescent="0.2">
      <c r="A26" s="3">
        <v>-1</v>
      </c>
      <c r="B26" s="3">
        <v>0.188195</v>
      </c>
      <c r="C26" s="3">
        <v>-7.8214000000000006E-2</v>
      </c>
      <c r="D26" s="3">
        <v>-1.0912E-2</v>
      </c>
      <c r="T26" s="3">
        <v>-1</v>
      </c>
      <c r="U26" s="3">
        <v>0.15085000000000001</v>
      </c>
      <c r="V26" s="3">
        <v>-1.0208999999999999E-2</v>
      </c>
      <c r="W26" s="3">
        <v>-1.4045999999999999E-2</v>
      </c>
      <c r="X26">
        <v>-6.3663999999999998E-2</v>
      </c>
      <c r="Y26">
        <v>2.4499999999999999E-4</v>
      </c>
      <c r="Z26">
        <v>0.22225300000000001</v>
      </c>
      <c r="AA26">
        <v>3.8219999999999999E-3</v>
      </c>
    </row>
    <row r="27" spans="1:27" x14ac:dyDescent="0.2">
      <c r="A27" s="3">
        <v>0</v>
      </c>
      <c r="B27" s="3">
        <v>0.32624599999999998</v>
      </c>
      <c r="C27" s="3">
        <v>-0.106346</v>
      </c>
      <c r="D27" s="3">
        <v>-7.5050000000000004E-3</v>
      </c>
      <c r="T27" s="3">
        <v>0</v>
      </c>
      <c r="U27" s="3">
        <v>0.33148899999999998</v>
      </c>
      <c r="V27" s="3">
        <v>-5.6031999999999998E-2</v>
      </c>
      <c r="W27" s="3">
        <v>-9.2250000000000006E-3</v>
      </c>
      <c r="X27">
        <v>-5.3164000000000003E-2</v>
      </c>
      <c r="Y27">
        <v>9.4799999999999995E-4</v>
      </c>
      <c r="Z27">
        <v>0.36535499999999999</v>
      </c>
      <c r="AA27">
        <v>-3.2499999999999999E-4</v>
      </c>
    </row>
    <row r="28" spans="1:27" x14ac:dyDescent="0.2">
      <c r="A28" s="3">
        <v>1</v>
      </c>
      <c r="B28" s="3">
        <v>0.46423399999999998</v>
      </c>
      <c r="C28" s="3">
        <v>-0.134238</v>
      </c>
      <c r="D28" s="3">
        <v>-3.9410000000000001E-3</v>
      </c>
      <c r="T28" s="3">
        <v>1</v>
      </c>
      <c r="U28" s="3">
        <v>0.51795800000000003</v>
      </c>
      <c r="V28" s="3">
        <v>-0.10359699999999999</v>
      </c>
      <c r="W28" s="3">
        <v>-5.555E-3</v>
      </c>
      <c r="X28">
        <v>-4.3131000000000003E-2</v>
      </c>
      <c r="Y28">
        <v>-1.322E-3</v>
      </c>
      <c r="Z28">
        <v>0.51540300000000006</v>
      </c>
      <c r="AA28">
        <v>5.3239999999999997E-3</v>
      </c>
    </row>
    <row r="29" spans="1:27" x14ac:dyDescent="0.2">
      <c r="A29" s="3">
        <v>2</v>
      </c>
      <c r="B29" s="3">
        <v>0.60262000000000004</v>
      </c>
      <c r="C29" s="3">
        <v>-0.16204299999999999</v>
      </c>
      <c r="D29" s="3">
        <v>-2.8899999999999998E-4</v>
      </c>
      <c r="T29" s="3">
        <v>2</v>
      </c>
      <c r="U29" s="3">
        <v>0.71354600000000001</v>
      </c>
      <c r="V29" s="3">
        <v>-0.15343999999999999</v>
      </c>
      <c r="W29" s="3">
        <v>-2.3029999999999999E-3</v>
      </c>
      <c r="X29">
        <v>-3.4341999999999998E-2</v>
      </c>
      <c r="Y29">
        <v>1.49E-3</v>
      </c>
      <c r="Z29">
        <v>0.67520100000000005</v>
      </c>
      <c r="AA29">
        <v>1.3128000000000001E-2</v>
      </c>
    </row>
    <row r="30" spans="1:27" x14ac:dyDescent="0.2">
      <c r="A30" s="3">
        <v>3</v>
      </c>
      <c r="B30" s="3">
        <v>0.74014199999999997</v>
      </c>
      <c r="C30" s="3">
        <v>-0.189665</v>
      </c>
      <c r="D30" s="3">
        <v>3.3549999999999999E-3</v>
      </c>
      <c r="T30" s="3">
        <v>3</v>
      </c>
      <c r="U30" s="3">
        <v>0.90793100000000004</v>
      </c>
      <c r="V30" s="3">
        <v>-0.20424</v>
      </c>
      <c r="W30" s="3">
        <v>8.4900000000000004E-4</v>
      </c>
      <c r="X30">
        <v>-2.7761999999999998E-2</v>
      </c>
      <c r="Y30">
        <v>1.5900000000000001E-3</v>
      </c>
      <c r="Z30">
        <v>0.83555199999999996</v>
      </c>
      <c r="AA30">
        <v>2.8875000000000001E-2</v>
      </c>
    </row>
    <row r="31" spans="1:27" x14ac:dyDescent="0.2">
      <c r="A31" s="3">
        <v>4</v>
      </c>
      <c r="B31" s="3">
        <v>0.87064399999999997</v>
      </c>
      <c r="C31" s="3">
        <v>-0.216588</v>
      </c>
      <c r="D31" s="3">
        <v>6.8360000000000001E-3</v>
      </c>
      <c r="T31" s="3">
        <v>4</v>
      </c>
      <c r="U31" s="3">
        <v>1.09304</v>
      </c>
      <c r="V31" s="3">
        <v>-0.25507000000000002</v>
      </c>
      <c r="W31" s="3">
        <v>3.7699999999999999E-3</v>
      </c>
      <c r="X31">
        <v>-2.2414E-2</v>
      </c>
      <c r="Y31">
        <v>1.6130000000000001E-3</v>
      </c>
      <c r="Z31">
        <v>0.98854799999999998</v>
      </c>
      <c r="AA31">
        <v>5.4302999999999997E-2</v>
      </c>
    </row>
    <row r="33" spans="1:27" x14ac:dyDescent="0.2">
      <c r="A33" s="13" t="s">
        <v>50</v>
      </c>
      <c r="T33" s="13" t="s">
        <v>48</v>
      </c>
    </row>
    <row r="35" spans="1:27" ht="19" x14ac:dyDescent="0.25">
      <c r="A35" s="1" t="s">
        <v>46</v>
      </c>
      <c r="B35" s="1" t="s">
        <v>44</v>
      </c>
      <c r="C35" s="1" t="s">
        <v>45</v>
      </c>
      <c r="D35" s="1" t="s">
        <v>47</v>
      </c>
      <c r="T35" s="1" t="s">
        <v>46</v>
      </c>
      <c r="U35" s="1" t="s">
        <v>44</v>
      </c>
      <c r="V35" s="1" t="s">
        <v>45</v>
      </c>
      <c r="W35" s="1" t="s">
        <v>47</v>
      </c>
      <c r="X35" s="1" t="s">
        <v>78</v>
      </c>
      <c r="Y35" s="1" t="s">
        <v>79</v>
      </c>
      <c r="Z35" s="1" t="s">
        <v>80</v>
      </c>
      <c r="AA35" s="1" t="s">
        <v>81</v>
      </c>
    </row>
    <row r="36" spans="1:27" x14ac:dyDescent="0.2">
      <c r="A36" s="3">
        <v>-4</v>
      </c>
      <c r="B36" s="3">
        <v>-0.20575199999999999</v>
      </c>
      <c r="C36" s="3">
        <v>3.444E-3</v>
      </c>
      <c r="D36" s="3">
        <v>-2.1288999999999999E-2</v>
      </c>
      <c r="T36" s="3">
        <v>-4</v>
      </c>
      <c r="U36">
        <v>-0.37879499999999999</v>
      </c>
      <c r="V36">
        <v>0.12328600000000001</v>
      </c>
      <c r="W36">
        <v>-2.6443000000000001E-2</v>
      </c>
      <c r="X36">
        <v>-9.2892000000000002E-2</v>
      </c>
      <c r="Y36">
        <v>3.3869999999999998E-3</v>
      </c>
      <c r="Z36">
        <v>-0.201929</v>
      </c>
      <c r="AA36">
        <v>2.9450000000000001E-3</v>
      </c>
    </row>
    <row r="37" spans="1:27" x14ac:dyDescent="0.2">
      <c r="A37" s="3">
        <v>-3</v>
      </c>
      <c r="B37" s="3">
        <v>-8.1004999999999994E-2</v>
      </c>
      <c r="C37" s="3">
        <v>-2.4212000000000001E-2</v>
      </c>
      <c r="D37" s="3">
        <v>-1.6719999999999999E-2</v>
      </c>
      <c r="T37" s="3">
        <v>-3</v>
      </c>
      <c r="U37" s="3">
        <v>-0.21982699999999999</v>
      </c>
      <c r="V37" s="3">
        <v>8.2790000000000002E-2</v>
      </c>
      <c r="W37" s="3">
        <v>-2.1607999999999999E-2</v>
      </c>
      <c r="X37">
        <v>-8.0406000000000005E-2</v>
      </c>
      <c r="Y37">
        <v>1.686E-3</v>
      </c>
      <c r="Z37">
        <v>-8.0758999999999997E-2</v>
      </c>
      <c r="AA37">
        <v>1.387E-3</v>
      </c>
    </row>
    <row r="38" spans="1:27" x14ac:dyDescent="0.2">
      <c r="A38" s="3">
        <v>-2</v>
      </c>
      <c r="B38" s="3">
        <v>4.8153000000000001E-2</v>
      </c>
      <c r="C38" s="3">
        <v>-4.9972000000000003E-2</v>
      </c>
      <c r="D38" s="3">
        <v>-1.3531E-2</v>
      </c>
      <c r="T38" s="3">
        <v>-2</v>
      </c>
      <c r="U38" s="3">
        <v>-3.0418000000000001E-2</v>
      </c>
      <c r="V38" s="3">
        <v>3.4806999999999998E-2</v>
      </c>
      <c r="W38" s="3">
        <v>-1.6951000000000001E-2</v>
      </c>
      <c r="X38">
        <v>-7.1858000000000005E-2</v>
      </c>
      <c r="Y38">
        <v>4.2900000000000002E-4</v>
      </c>
      <c r="Z38">
        <v>7.3868000000000003E-2</v>
      </c>
      <c r="AA38">
        <v>-5.8040000000000001E-3</v>
      </c>
    </row>
    <row r="39" spans="1:27" x14ac:dyDescent="0.2">
      <c r="A39" s="3">
        <v>-1</v>
      </c>
      <c r="B39" s="3">
        <v>0.17576</v>
      </c>
      <c r="C39" s="3">
        <v>-7.5380000000000003E-2</v>
      </c>
      <c r="D39" s="3">
        <v>-1.0246999999999999E-2</v>
      </c>
      <c r="T39" s="3">
        <v>-1</v>
      </c>
      <c r="U39">
        <v>0.13961899999999999</v>
      </c>
      <c r="V39">
        <v>-8.7229999999999999E-3</v>
      </c>
      <c r="W39" s="3">
        <v>-1.2116999999999999E-2</v>
      </c>
      <c r="X39" s="3">
        <v>-6.1310000000000003E-2</v>
      </c>
      <c r="Y39" s="3">
        <v>4.5899999999999999E-4</v>
      </c>
      <c r="Z39">
        <v>0.20737700000000001</v>
      </c>
      <c r="AA39">
        <v>-3.9050000000000001E-3</v>
      </c>
    </row>
    <row r="40" spans="1:27" x14ac:dyDescent="0.2">
      <c r="A40" s="3">
        <v>0</v>
      </c>
      <c r="B40" s="3">
        <v>0.30285400000000001</v>
      </c>
      <c r="C40" s="3">
        <v>-0.100554</v>
      </c>
      <c r="D40" s="3">
        <v>-6.8120000000000003E-3</v>
      </c>
      <c r="T40" s="3">
        <v>0</v>
      </c>
      <c r="U40" s="3">
        <v>0.31042900000000001</v>
      </c>
      <c r="V40" s="3">
        <v>-5.2754000000000002E-2</v>
      </c>
      <c r="W40" s="3">
        <v>-8.2299999999999995E-3</v>
      </c>
      <c r="X40">
        <v>-5.1043999999999999E-2</v>
      </c>
      <c r="Y40">
        <v>1.005E-3</v>
      </c>
      <c r="Z40">
        <v>0.34276600000000002</v>
      </c>
      <c r="AA40">
        <v>-4.06E-4</v>
      </c>
    </row>
    <row r="41" spans="1:27" x14ac:dyDescent="0.2">
      <c r="A41" s="3">
        <v>1</v>
      </c>
      <c r="B41" s="3">
        <v>0.42979200000000001</v>
      </c>
      <c r="C41" s="3">
        <v>-0.125584</v>
      </c>
      <c r="D41" s="3">
        <v>-3.2429999999999998E-3</v>
      </c>
      <c r="T41" s="3">
        <v>1</v>
      </c>
      <c r="U41" s="3">
        <v>0.483597</v>
      </c>
      <c r="V41" s="3">
        <v>-9.7225000000000006E-2</v>
      </c>
      <c r="W41" s="3">
        <v>-4.8300000000000001E-3</v>
      </c>
      <c r="X41">
        <v>-4.1057999999999997E-2</v>
      </c>
      <c r="Y41">
        <v>1.289E-3</v>
      </c>
      <c r="Z41">
        <v>0.481124</v>
      </c>
      <c r="AA41">
        <v>4.4990000000000004E-3</v>
      </c>
    </row>
    <row r="42" spans="1:27" x14ac:dyDescent="0.2">
      <c r="A42" s="3">
        <v>2</v>
      </c>
      <c r="B42" s="3">
        <v>0.55674900000000005</v>
      </c>
      <c r="C42" s="3">
        <v>-0.15052399999999999</v>
      </c>
      <c r="D42" s="3">
        <v>4.4099999999999999E-4</v>
      </c>
      <c r="T42" s="3">
        <v>2</v>
      </c>
      <c r="U42" s="3">
        <v>0.65971599999999997</v>
      </c>
      <c r="V42" s="3">
        <v>-0.140843</v>
      </c>
      <c r="W42" s="3">
        <v>-1.4940000000000001E-3</v>
      </c>
      <c r="X42">
        <v>-3.1331999999999999E-2</v>
      </c>
      <c r="Y42">
        <v>1.3550000000000001E-3</v>
      </c>
      <c r="Z42">
        <v>0.62273299999999998</v>
      </c>
      <c r="AA42">
        <v>1.0501999999999999E-2</v>
      </c>
    </row>
    <row r="43" spans="1:27" x14ac:dyDescent="0.2">
      <c r="A43" s="3">
        <v>3</v>
      </c>
      <c r="B43" s="3">
        <v>0.683639</v>
      </c>
      <c r="C43" s="3">
        <v>-0.17538400000000001</v>
      </c>
      <c r="D43" s="3">
        <v>4.2199999999999998E-3</v>
      </c>
      <c r="T43" s="3">
        <v>3</v>
      </c>
      <c r="U43" s="3">
        <v>0.84392</v>
      </c>
      <c r="V43" s="3">
        <v>-0.18668799999999999</v>
      </c>
      <c r="W43" s="3">
        <v>1.6949999999999999E-3</v>
      </c>
      <c r="X43">
        <v>-2.2585999999999998E-2</v>
      </c>
      <c r="Y43">
        <v>1.2639999999999999E-3</v>
      </c>
      <c r="Z43">
        <v>0.77253499999999997</v>
      </c>
      <c r="AA43">
        <v>1.8984000000000001E-2</v>
      </c>
    </row>
    <row r="44" spans="1:27" x14ac:dyDescent="0.2">
      <c r="A44" s="3">
        <v>4</v>
      </c>
      <c r="B44" s="3">
        <v>0.80876099999999995</v>
      </c>
      <c r="C44" s="3">
        <v>-0.19999600000000001</v>
      </c>
      <c r="D44" s="3">
        <v>8.0479999999999996E-3</v>
      </c>
      <c r="T44" s="3">
        <v>4</v>
      </c>
      <c r="U44" s="3">
        <v>1.0213719999999999</v>
      </c>
      <c r="V44" s="3">
        <v>-0.23289699999999999</v>
      </c>
      <c r="W44" s="3">
        <v>4.6560000000000004E-3</v>
      </c>
      <c r="X44">
        <v>-1.5727000000000001E-2</v>
      </c>
      <c r="Y44">
        <v>1.103E-3</v>
      </c>
      <c r="Z44">
        <v>0.91768700000000003</v>
      </c>
      <c r="AA44">
        <v>3.5174999999999998E-2</v>
      </c>
    </row>
    <row r="46" spans="1:27" x14ac:dyDescent="0.2">
      <c r="A46" s="13" t="s">
        <v>51</v>
      </c>
      <c r="T46" s="13" t="s">
        <v>88</v>
      </c>
    </row>
    <row r="48" spans="1:27" ht="19" x14ac:dyDescent="0.25">
      <c r="A48" s="1" t="s">
        <v>46</v>
      </c>
      <c r="B48" s="1" t="s">
        <v>44</v>
      </c>
      <c r="C48" s="1" t="s">
        <v>45</v>
      </c>
      <c r="D48" s="1" t="s">
        <v>47</v>
      </c>
      <c r="T48" s="1" t="s">
        <v>46</v>
      </c>
      <c r="U48" s="1" t="s">
        <v>44</v>
      </c>
      <c r="V48" s="1" t="s">
        <v>45</v>
      </c>
      <c r="W48" s="1" t="s">
        <v>47</v>
      </c>
      <c r="X48" s="1" t="s">
        <v>78</v>
      </c>
      <c r="Y48" s="1" t="s">
        <v>79</v>
      </c>
      <c r="Z48" s="1" t="s">
        <v>80</v>
      </c>
      <c r="AA48" s="1" t="s">
        <v>81</v>
      </c>
    </row>
    <row r="49" spans="1:27" x14ac:dyDescent="0.2">
      <c r="A49" s="3">
        <v>-4</v>
      </c>
      <c r="B49" s="3">
        <v>-0.19725799999999999</v>
      </c>
      <c r="C49" s="3">
        <v>-1.8339999999999999E-3</v>
      </c>
      <c r="D49" s="3">
        <v>-1.9106000000000001E-2</v>
      </c>
      <c r="T49" s="3">
        <v>-4</v>
      </c>
      <c r="U49" s="3"/>
      <c r="V49" s="3"/>
      <c r="W49" s="3"/>
    </row>
    <row r="50" spans="1:27" x14ac:dyDescent="0.2">
      <c r="A50" s="3">
        <v>-3</v>
      </c>
      <c r="B50" s="3">
        <v>-7.4448E-2</v>
      </c>
      <c r="C50" s="3">
        <v>-2.5849E-2</v>
      </c>
      <c r="D50" s="3">
        <v>-1.6116999999999999E-2</v>
      </c>
      <c r="T50" s="3">
        <v>-3</v>
      </c>
      <c r="U50" s="3"/>
      <c r="V50" s="3"/>
      <c r="W50" s="3"/>
    </row>
    <row r="51" spans="1:27" x14ac:dyDescent="0.2">
      <c r="A51" s="3">
        <v>-2</v>
      </c>
      <c r="B51" s="3">
        <v>4.6885999999999997E-2</v>
      </c>
      <c r="C51" s="3">
        <v>-4.9611000000000002E-2</v>
      </c>
      <c r="D51" s="3">
        <v>-1.2999999999999999E-2</v>
      </c>
      <c r="T51" s="3">
        <v>-2</v>
      </c>
      <c r="U51" s="3"/>
      <c r="V51" s="3"/>
      <c r="W51" s="3"/>
    </row>
    <row r="52" spans="1:27" x14ac:dyDescent="0.2">
      <c r="A52" s="3">
        <v>-1</v>
      </c>
      <c r="B52" s="3">
        <v>0.16753299999999999</v>
      </c>
      <c r="C52" s="3">
        <v>-7.3182999999999998E-2</v>
      </c>
      <c r="D52" s="3">
        <v>-9.7350000000000006E-3</v>
      </c>
      <c r="T52" s="3">
        <v>-1</v>
      </c>
      <c r="U52" s="3"/>
      <c r="V52" s="3"/>
      <c r="W52" s="3"/>
    </row>
    <row r="53" spans="1:27" x14ac:dyDescent="0.2">
      <c r="A53" s="3">
        <v>0</v>
      </c>
      <c r="B53" s="3">
        <v>0.28781400000000001</v>
      </c>
      <c r="C53" s="3">
        <v>-9.6605999999999997E-2</v>
      </c>
      <c r="D53" s="3">
        <v>-6.3299999999999997E-3</v>
      </c>
      <c r="T53" s="3">
        <v>0</v>
      </c>
      <c r="U53" s="3"/>
      <c r="V53" s="3"/>
      <c r="W53" s="3"/>
    </row>
    <row r="54" spans="1:27" x14ac:dyDescent="0.2">
      <c r="A54" s="3">
        <v>1</v>
      </c>
      <c r="B54" s="3">
        <v>0.40792299999999998</v>
      </c>
      <c r="C54" s="3">
        <v>-0.11992899999999999</v>
      </c>
      <c r="D54" s="3">
        <v>-2.7920000000000002E-3</v>
      </c>
      <c r="T54" s="3">
        <v>1</v>
      </c>
      <c r="U54" s="3"/>
      <c r="V54" s="3"/>
      <c r="W54" s="3"/>
    </row>
    <row r="55" spans="1:27" x14ac:dyDescent="0.2">
      <c r="A55" s="3">
        <v>2</v>
      </c>
      <c r="B55" s="3">
        <v>0.52797000000000005</v>
      </c>
      <c r="C55" s="3">
        <v>-0.14318</v>
      </c>
      <c r="D55" s="3">
        <v>8.7399999999999999E-4</v>
      </c>
      <c r="T55" s="3">
        <v>2</v>
      </c>
      <c r="U55" s="3"/>
      <c r="V55" s="3"/>
      <c r="W55" s="3"/>
    </row>
    <row r="56" spans="1:27" x14ac:dyDescent="0.2">
      <c r="A56" s="3">
        <v>3</v>
      </c>
      <c r="B56" s="3">
        <v>0.64792099999999997</v>
      </c>
      <c r="C56" s="3">
        <v>-0.16636100000000001</v>
      </c>
      <c r="D56" s="3">
        <v>4.6579999999999998E-3</v>
      </c>
      <c r="T56" s="3">
        <v>3</v>
      </c>
      <c r="U56" s="3"/>
      <c r="V56" s="3"/>
      <c r="W56" s="3"/>
    </row>
    <row r="57" spans="1:27" x14ac:dyDescent="0.2">
      <c r="A57" s="3">
        <v>4</v>
      </c>
      <c r="B57" s="3">
        <v>0.76748499999999997</v>
      </c>
      <c r="C57" s="3">
        <v>-0.189446</v>
      </c>
      <c r="D57" s="3">
        <v>8.548E-3</v>
      </c>
      <c r="T57" s="3">
        <v>4</v>
      </c>
      <c r="U57" s="3"/>
      <c r="V57" s="3"/>
      <c r="W57" s="3"/>
    </row>
    <row r="59" spans="1:27" x14ac:dyDescent="0.2">
      <c r="T59" s="13" t="s">
        <v>73</v>
      </c>
    </row>
    <row r="61" spans="1:27" ht="19" x14ac:dyDescent="0.25">
      <c r="T61" s="1" t="s">
        <v>46</v>
      </c>
      <c r="U61" s="1" t="s">
        <v>44</v>
      </c>
      <c r="V61" s="1" t="s">
        <v>45</v>
      </c>
      <c r="W61" s="1" t="s">
        <v>47</v>
      </c>
      <c r="X61" s="1" t="s">
        <v>78</v>
      </c>
      <c r="Y61" s="1" t="s">
        <v>79</v>
      </c>
      <c r="Z61" s="1" t="s">
        <v>80</v>
      </c>
      <c r="AA61" s="1" t="s">
        <v>81</v>
      </c>
    </row>
    <row r="62" spans="1:27" x14ac:dyDescent="0.2">
      <c r="T62" s="3">
        <v>-4</v>
      </c>
      <c r="U62" s="3"/>
      <c r="V62" s="3"/>
      <c r="W62" s="3"/>
    </row>
    <row r="63" spans="1:27" x14ac:dyDescent="0.2">
      <c r="T63" s="3">
        <v>-3</v>
      </c>
      <c r="U63" s="3"/>
      <c r="V63" s="3"/>
      <c r="W63" s="3"/>
    </row>
    <row r="64" spans="1:27" x14ac:dyDescent="0.2">
      <c r="T64" s="3">
        <v>-2</v>
      </c>
      <c r="U64" s="3"/>
      <c r="V64" s="3"/>
      <c r="W64" s="3"/>
    </row>
    <row r="65" spans="20:23" x14ac:dyDescent="0.2">
      <c r="T65" s="3">
        <v>-1</v>
      </c>
      <c r="U65" s="3"/>
      <c r="V65" s="3"/>
      <c r="W65" s="3"/>
    </row>
    <row r="66" spans="20:23" x14ac:dyDescent="0.2">
      <c r="T66" s="3">
        <v>0</v>
      </c>
      <c r="U66" s="3"/>
      <c r="V66" s="3"/>
      <c r="W66" s="3"/>
    </row>
    <row r="67" spans="20:23" x14ac:dyDescent="0.2">
      <c r="T67" s="3">
        <v>1</v>
      </c>
      <c r="U67" s="3"/>
      <c r="V67" s="3"/>
      <c r="W67" s="3"/>
    </row>
    <row r="68" spans="20:23" x14ac:dyDescent="0.2">
      <c r="T68" s="3">
        <v>2</v>
      </c>
      <c r="U68" s="3"/>
      <c r="V68" s="3"/>
      <c r="W68" s="3"/>
    </row>
    <row r="69" spans="20:23" x14ac:dyDescent="0.2">
      <c r="T69" s="3">
        <v>3</v>
      </c>
      <c r="U69" s="3"/>
      <c r="V69" s="3"/>
      <c r="W69" s="3"/>
    </row>
    <row r="70" spans="20:23" x14ac:dyDescent="0.2">
      <c r="T70" s="3">
        <v>4</v>
      </c>
      <c r="U70" s="3"/>
      <c r="V70" s="3"/>
      <c r="W70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717A-8857-C147-9F2D-5E818A865D0F}">
  <dimension ref="A1:AN82"/>
  <sheetViews>
    <sheetView topLeftCell="D1" zoomScale="120" zoomScaleNormal="120" workbookViewId="0">
      <selection activeCell="AB12" sqref="AB12:AC14"/>
    </sheetView>
  </sheetViews>
  <sheetFormatPr baseColWidth="10" defaultRowHeight="16" x14ac:dyDescent="0.2"/>
  <cols>
    <col min="4" max="4" width="14.1640625" customWidth="1"/>
    <col min="23" max="23" width="13" customWidth="1"/>
    <col min="27" max="27" width="11.6640625" customWidth="1"/>
    <col min="30" max="30" width="15.33203125" customWidth="1"/>
    <col min="31" max="31" width="17.1640625" customWidth="1"/>
    <col min="32" max="32" width="17.33203125" customWidth="1"/>
    <col min="33" max="33" width="15.83203125" customWidth="1"/>
    <col min="34" max="34" width="15.5" customWidth="1"/>
    <col min="35" max="35" width="13.83203125" customWidth="1"/>
    <col min="37" max="37" width="16.5" customWidth="1"/>
    <col min="38" max="38" width="16.83203125" customWidth="1"/>
    <col min="40" max="40" width="13.83203125" customWidth="1"/>
  </cols>
  <sheetData>
    <row r="1" spans="1:40" ht="21" x14ac:dyDescent="0.25">
      <c r="A1" s="12" t="s">
        <v>52</v>
      </c>
      <c r="AB1" s="31" t="s">
        <v>89</v>
      </c>
      <c r="AC1" s="31"/>
    </row>
    <row r="2" spans="1:40" ht="19" x14ac:dyDescent="0.25">
      <c r="AA2" t="s">
        <v>98</v>
      </c>
      <c r="AB2" s="1" t="s">
        <v>46</v>
      </c>
      <c r="AC2" s="24" t="s">
        <v>44</v>
      </c>
      <c r="AD2" s="24" t="s">
        <v>90</v>
      </c>
      <c r="AE2" s="25" t="s">
        <v>91</v>
      </c>
      <c r="AF2" s="25" t="s">
        <v>92</v>
      </c>
      <c r="AG2" s="26" t="s">
        <v>94</v>
      </c>
      <c r="AH2" s="26" t="s">
        <v>93</v>
      </c>
      <c r="AI2" s="27" t="s">
        <v>95</v>
      </c>
      <c r="AJ2" s="27" t="s">
        <v>96</v>
      </c>
      <c r="AK2" s="28" t="s">
        <v>47</v>
      </c>
      <c r="AL2" s="28" t="s">
        <v>97</v>
      </c>
      <c r="AM2" s="30" t="s">
        <v>99</v>
      </c>
      <c r="AN2" s="30" t="s">
        <v>100</v>
      </c>
    </row>
    <row r="3" spans="1:40" ht="19" x14ac:dyDescent="0.25">
      <c r="A3" s="19" t="s">
        <v>43</v>
      </c>
      <c r="B3" s="20"/>
      <c r="H3" t="s">
        <v>21</v>
      </c>
      <c r="I3">
        <v>30.1922</v>
      </c>
      <c r="T3" s="19" t="s">
        <v>74</v>
      </c>
      <c r="U3" s="20"/>
      <c r="AA3" s="29">
        <v>0.85</v>
      </c>
      <c r="AB3" s="29"/>
      <c r="AC3" s="1">
        <v>0.5</v>
      </c>
      <c r="AD3" s="1">
        <v>1.1391E-2</v>
      </c>
      <c r="AE3" s="1">
        <v>4.8653000000000002E-2</v>
      </c>
      <c r="AF3" s="1">
        <v>2.0639999999999999E-3</v>
      </c>
      <c r="AG3" s="1">
        <v>-4.6355E-2</v>
      </c>
      <c r="AH3" s="1">
        <v>8.43E-4</v>
      </c>
      <c r="AI3" s="1">
        <v>0.50318399999999996</v>
      </c>
      <c r="AJ3" s="1">
        <v>7.9349999999999993E-3</v>
      </c>
      <c r="AK3" s="1">
        <v>-4.8570000000000002E-3</v>
      </c>
      <c r="AL3" s="1">
        <v>2.4099999999999998E-3</v>
      </c>
      <c r="AM3" s="11">
        <v>-6.2600000000000004E-4</v>
      </c>
      <c r="AN3" s="11">
        <v>-1.75E-4</v>
      </c>
    </row>
    <row r="4" spans="1:40" x14ac:dyDescent="0.2">
      <c r="H4" t="s">
        <v>53</v>
      </c>
      <c r="I4">
        <v>10.5244</v>
      </c>
      <c r="AA4" t="s">
        <v>106</v>
      </c>
      <c r="AE4">
        <f>AE3/AC3</f>
        <v>9.7306000000000004E-2</v>
      </c>
      <c r="AG4">
        <f>AG3/AC3</f>
        <v>-9.2710000000000001E-2</v>
      </c>
      <c r="AI4">
        <f>AI3/AC3</f>
        <v>1.0063679999999999</v>
      </c>
      <c r="AK4">
        <f>AK3/AC3</f>
        <v>-9.7140000000000004E-3</v>
      </c>
      <c r="AM4">
        <f>AM3/AC3</f>
        <v>-1.2520000000000001E-3</v>
      </c>
    </row>
    <row r="5" spans="1:40" x14ac:dyDescent="0.2">
      <c r="A5" s="13" t="s">
        <v>48</v>
      </c>
      <c r="H5" t="s">
        <v>54</v>
      </c>
      <c r="I5">
        <f>C13*I4*I3</f>
        <v>-47.426173378898717</v>
      </c>
      <c r="T5" s="13" t="s">
        <v>72</v>
      </c>
    </row>
    <row r="7" spans="1:40" ht="19" x14ac:dyDescent="0.25">
      <c r="A7" s="1" t="s">
        <v>46</v>
      </c>
      <c r="B7" s="1" t="s">
        <v>44</v>
      </c>
      <c r="C7" s="1" t="s">
        <v>45</v>
      </c>
      <c r="D7" s="1" t="s">
        <v>47</v>
      </c>
      <c r="H7" t="s">
        <v>60</v>
      </c>
      <c r="I7">
        <f>B13-B12</f>
        <v>0.16482100000000005</v>
      </c>
      <c r="T7" s="1" t="s">
        <v>46</v>
      </c>
      <c r="U7" s="1" t="s">
        <v>44</v>
      </c>
      <c r="V7" s="1" t="s">
        <v>45</v>
      </c>
      <c r="W7" s="1" t="s">
        <v>47</v>
      </c>
      <c r="X7" s="1" t="s">
        <v>78</v>
      </c>
      <c r="Y7" s="1" t="s">
        <v>79</v>
      </c>
      <c r="Z7" s="1" t="s">
        <v>80</v>
      </c>
      <c r="AA7" s="1" t="s">
        <v>81</v>
      </c>
    </row>
    <row r="8" spans="1:40" x14ac:dyDescent="0.2">
      <c r="A8" s="3">
        <v>-4</v>
      </c>
      <c r="B8" s="3">
        <v>-0.25875700000000001</v>
      </c>
      <c r="C8" s="3">
        <v>1.2664E-2</v>
      </c>
      <c r="D8" s="3">
        <v>-1.7382999999999999E-2</v>
      </c>
      <c r="T8" s="3">
        <v>-4</v>
      </c>
      <c r="U8">
        <v>-0.421678</v>
      </c>
      <c r="V8" s="3">
        <v>0.10643</v>
      </c>
      <c r="W8">
        <v>-1.8460000000000001E-2</v>
      </c>
      <c r="X8">
        <v>-9.1641E-2</v>
      </c>
      <c r="Y8">
        <v>4.4270000000000004E-3</v>
      </c>
      <c r="Z8">
        <v>-0.25185600000000002</v>
      </c>
      <c r="AA8">
        <v>1.4250000000000001E-2</v>
      </c>
    </row>
    <row r="9" spans="1:40" x14ac:dyDescent="0.2">
      <c r="A9" s="3">
        <v>-3</v>
      </c>
      <c r="B9" s="3">
        <v>-9.2222999999999999E-2</v>
      </c>
      <c r="C9" s="3">
        <v>-1.9903000000000001E-2</v>
      </c>
      <c r="D9" s="3">
        <v>-1.4012999999999999E-2</v>
      </c>
      <c r="H9" s="17" t="s">
        <v>61</v>
      </c>
      <c r="I9" s="18"/>
      <c r="J9" s="18"/>
      <c r="N9" s="17" t="s">
        <v>65</v>
      </c>
      <c r="O9" s="18"/>
      <c r="P9" s="18"/>
      <c r="T9" s="3">
        <v>-3</v>
      </c>
      <c r="U9" s="3">
        <v>-0.22092700000000001</v>
      </c>
      <c r="V9" s="3">
        <v>5.8224999999999999E-2</v>
      </c>
      <c r="W9" s="3">
        <v>-1.5572000000000001E-2</v>
      </c>
      <c r="X9">
        <v>-8.1795999999999994E-2</v>
      </c>
      <c r="Y9">
        <v>2.617E-3</v>
      </c>
      <c r="Z9">
        <v>-8.7941000000000005E-2</v>
      </c>
      <c r="AA9">
        <v>2.3609999999999998E-3</v>
      </c>
    </row>
    <row r="10" spans="1:40" x14ac:dyDescent="0.2">
      <c r="A10" s="3">
        <v>-2</v>
      </c>
      <c r="B10" s="3">
        <v>7.1551000000000003E-2</v>
      </c>
      <c r="C10" s="3">
        <v>-5.1639999999999998E-2</v>
      </c>
      <c r="D10" s="3">
        <v>-1.0644000000000001E-2</v>
      </c>
      <c r="T10" s="3">
        <v>-2</v>
      </c>
      <c r="U10" s="3">
        <v>-1.558E-2</v>
      </c>
      <c r="V10" s="3">
        <v>1.0463999999999999E-2</v>
      </c>
      <c r="W10" s="3">
        <v>-1.2567999999999999E-2</v>
      </c>
      <c r="X10">
        <v>-7.1811E-2</v>
      </c>
      <c r="Y10">
        <v>1.1839999999999999E-3</v>
      </c>
      <c r="Z10">
        <v>8.0361000000000002E-2</v>
      </c>
      <c r="AA10">
        <v>1.325E-3</v>
      </c>
    </row>
    <row r="11" spans="1:40" x14ac:dyDescent="0.2">
      <c r="A11" s="3">
        <v>-1</v>
      </c>
      <c r="B11" s="3">
        <v>0.23163400000000001</v>
      </c>
      <c r="C11" s="3">
        <v>-8.3266000000000007E-2</v>
      </c>
      <c r="D11" s="3">
        <v>-7.5310000000000004E-3</v>
      </c>
      <c r="H11" t="s">
        <v>62</v>
      </c>
      <c r="I11" s="16">
        <v>-0.14760200000000001</v>
      </c>
      <c r="K11" t="s">
        <v>64</v>
      </c>
      <c r="L11">
        <f>I11*I12*I13</f>
        <v>-46.901242466347369</v>
      </c>
      <c r="N11" t="s">
        <v>66</v>
      </c>
      <c r="O11" s="16">
        <v>0.55000000000000004</v>
      </c>
      <c r="Q11" t="s">
        <v>68</v>
      </c>
      <c r="R11">
        <f>L11/(O11-O12)</f>
        <v>-62.920904838137062</v>
      </c>
      <c r="T11" s="3">
        <v>-1</v>
      </c>
      <c r="U11" s="3">
        <v>0.18420500000000001</v>
      </c>
      <c r="V11" s="3">
        <v>-3.5714999999999997E-2</v>
      </c>
      <c r="W11" s="3">
        <v>-9.4540000000000006E-3</v>
      </c>
      <c r="X11">
        <v>-6.1622000000000003E-2</v>
      </c>
      <c r="Y11">
        <v>1.35E-4</v>
      </c>
      <c r="Z11">
        <v>0.243617</v>
      </c>
      <c r="AA11">
        <v>3.7500000000000001E-4</v>
      </c>
    </row>
    <row r="12" spans="1:40" x14ac:dyDescent="0.2">
      <c r="A12" s="3">
        <v>0</v>
      </c>
      <c r="B12" s="3">
        <v>0.39339499999999999</v>
      </c>
      <c r="C12" s="3">
        <v>-0.115915</v>
      </c>
      <c r="D12" s="3">
        <v>-5.189E-3</v>
      </c>
      <c r="H12" t="s">
        <v>63</v>
      </c>
      <c r="I12">
        <v>30.1922</v>
      </c>
      <c r="N12" t="s">
        <v>67</v>
      </c>
      <c r="O12" s="14">
        <v>-0.19539999999999999</v>
      </c>
      <c r="T12" s="3">
        <v>0</v>
      </c>
      <c r="U12" s="3">
        <v>0.381469</v>
      </c>
      <c r="V12" s="3">
        <v>-8.0989000000000005E-2</v>
      </c>
      <c r="W12" s="3">
        <v>-6.4400000000000004E-3</v>
      </c>
      <c r="X12">
        <v>-5.1317000000000002E-2</v>
      </c>
      <c r="Y12">
        <v>-5.44E-4</v>
      </c>
      <c r="Z12">
        <v>0.40487800000000002</v>
      </c>
      <c r="AA12">
        <v>4.7219999999999996E-3</v>
      </c>
      <c r="AB12" s="23" t="s">
        <v>75</v>
      </c>
      <c r="AC12">
        <f>U13-U12</f>
        <v>0.20884200000000003</v>
      </c>
    </row>
    <row r="13" spans="1:40" x14ac:dyDescent="0.2">
      <c r="A13" s="3">
        <v>1</v>
      </c>
      <c r="B13" s="3">
        <v>0.55821600000000005</v>
      </c>
      <c r="C13" s="3">
        <v>-0.149254</v>
      </c>
      <c r="D13" s="3">
        <v>-3.1110000000000001E-3</v>
      </c>
      <c r="H13" t="s">
        <v>53</v>
      </c>
      <c r="I13">
        <v>10.5244</v>
      </c>
      <c r="T13" s="3">
        <v>1</v>
      </c>
      <c r="U13" s="3">
        <v>0.59031100000000003</v>
      </c>
      <c r="V13" s="3">
        <v>-0.13037099999999999</v>
      </c>
      <c r="W13" s="3">
        <v>-3.7130000000000002E-3</v>
      </c>
      <c r="X13">
        <v>-4.2659999999999997E-2</v>
      </c>
      <c r="Y13">
        <v>-9.9099999999999991E-4</v>
      </c>
      <c r="Z13">
        <v>0.57814100000000002</v>
      </c>
      <c r="AA13">
        <v>1.2669E-2</v>
      </c>
      <c r="AB13" s="23" t="s">
        <v>76</v>
      </c>
      <c r="AC13">
        <f>ABS(W13)-ABS(W12)</f>
        <v>-2.7270000000000003E-3</v>
      </c>
    </row>
    <row r="14" spans="1:40" x14ac:dyDescent="0.2">
      <c r="A14" s="3">
        <v>2</v>
      </c>
      <c r="B14" s="3">
        <v>0.72809100000000004</v>
      </c>
      <c r="C14" s="3">
        <v>-0.18344099999999999</v>
      </c>
      <c r="D14" s="3">
        <v>-9.3400000000000004E-4</v>
      </c>
      <c r="T14" s="3">
        <v>2</v>
      </c>
      <c r="U14" s="3">
        <v>0.80576800000000004</v>
      </c>
      <c r="V14" s="3">
        <v>-0.18368899999999999</v>
      </c>
      <c r="W14" s="3">
        <v>-1.735E-3</v>
      </c>
      <c r="X14">
        <v>-3.5712000000000001E-2</v>
      </c>
      <c r="Y14">
        <v>-1.307E-3</v>
      </c>
      <c r="Z14">
        <v>0.75938600000000001</v>
      </c>
      <c r="AA14">
        <v>2.9172E-2</v>
      </c>
      <c r="AB14" t="s">
        <v>107</v>
      </c>
      <c r="AC14">
        <f>((V13)-(V12))/(U13-U12)</f>
        <v>-0.23645626837513514</v>
      </c>
    </row>
    <row r="15" spans="1:40" x14ac:dyDescent="0.2">
      <c r="A15" s="3">
        <v>3</v>
      </c>
      <c r="B15" s="3">
        <v>0.91107099999999996</v>
      </c>
      <c r="C15" s="3">
        <v>-0.22162999999999999</v>
      </c>
      <c r="D15" s="3">
        <v>1.193E-3</v>
      </c>
      <c r="T15" s="3">
        <v>3</v>
      </c>
      <c r="U15" s="3">
        <v>1.0258529999999999</v>
      </c>
      <c r="V15" s="3">
        <v>-0.23988599999999999</v>
      </c>
      <c r="W15" s="3">
        <v>1.9799999999999999E-4</v>
      </c>
      <c r="X15">
        <v>-2.9703E-2</v>
      </c>
      <c r="Y15">
        <v>-1.5E-3</v>
      </c>
      <c r="Z15">
        <v>0.94554300000000002</v>
      </c>
      <c r="AA15">
        <v>5.5980000000000002E-2</v>
      </c>
    </row>
    <row r="16" spans="1:40" x14ac:dyDescent="0.2">
      <c r="A16" s="3">
        <v>4</v>
      </c>
      <c r="B16" s="3">
        <v>1.082193</v>
      </c>
      <c r="C16" s="3">
        <v>-0.26086500000000001</v>
      </c>
      <c r="D16" s="3">
        <v>3.3040000000000001E-3</v>
      </c>
      <c r="T16" s="3">
        <v>4</v>
      </c>
      <c r="U16" s="3">
        <v>1.2104360000000001</v>
      </c>
      <c r="V16" s="3">
        <v>-0.29187099999999999</v>
      </c>
      <c r="W16" s="3">
        <v>2.1849999999999999E-3</v>
      </c>
      <c r="X16">
        <v>-2.5319999999999999E-2</v>
      </c>
      <c r="Y16">
        <v>-1.6559999999999999E-3</v>
      </c>
      <c r="Z16">
        <v>1.0995440000000001</v>
      </c>
      <c r="AA16">
        <v>8.7609000000000006E-2</v>
      </c>
    </row>
    <row r="17" spans="1:33" x14ac:dyDescent="0.2">
      <c r="A17" s="14"/>
      <c r="B17" s="14">
        <v>-0.19539999999999999</v>
      </c>
      <c r="C17" s="14">
        <v>0</v>
      </c>
      <c r="D17" s="14"/>
      <c r="H17" t="s">
        <v>70</v>
      </c>
      <c r="I17">
        <f>(C13-C12)/(B13-B12)</f>
        <v>-0.20227398207752642</v>
      </c>
      <c r="T17" s="14"/>
      <c r="U17" s="14"/>
      <c r="V17" s="14">
        <v>0</v>
      </c>
      <c r="W17" s="14"/>
    </row>
    <row r="18" spans="1:33" x14ac:dyDescent="0.2">
      <c r="A18" s="16">
        <v>0.95075100000000001</v>
      </c>
      <c r="B18" s="16">
        <v>0.55000000000000004</v>
      </c>
      <c r="C18" s="16">
        <v>-0.14760200000000001</v>
      </c>
      <c r="D18" s="16">
        <v>-3.2179999999999999E-3</v>
      </c>
      <c r="T18" s="16"/>
      <c r="U18" s="16"/>
      <c r="V18" s="16"/>
      <c r="W18" s="16"/>
    </row>
    <row r="19" spans="1:33" x14ac:dyDescent="0.2">
      <c r="T19" s="13" t="s">
        <v>87</v>
      </c>
    </row>
    <row r="20" spans="1:33" x14ac:dyDescent="0.2">
      <c r="A20" s="13" t="s">
        <v>49</v>
      </c>
    </row>
    <row r="21" spans="1:33" ht="19" x14ac:dyDescent="0.25">
      <c r="T21" s="1" t="s">
        <v>46</v>
      </c>
      <c r="U21" s="1" t="s">
        <v>44</v>
      </c>
      <c r="V21" s="1" t="s">
        <v>45</v>
      </c>
      <c r="W21" s="1" t="s">
        <v>47</v>
      </c>
      <c r="X21" s="1" t="s">
        <v>78</v>
      </c>
      <c r="Y21" s="1" t="s">
        <v>79</v>
      </c>
      <c r="Z21" s="1" t="s">
        <v>80</v>
      </c>
      <c r="AA21" s="1" t="s">
        <v>81</v>
      </c>
    </row>
    <row r="22" spans="1:33" ht="19" x14ac:dyDescent="0.25">
      <c r="A22" s="1" t="s">
        <v>46</v>
      </c>
      <c r="B22" s="1" t="s">
        <v>44</v>
      </c>
      <c r="C22" s="1" t="s">
        <v>45</v>
      </c>
      <c r="D22" s="1" t="s">
        <v>47</v>
      </c>
      <c r="T22" s="3">
        <v>-4</v>
      </c>
      <c r="U22" s="3">
        <v>-0.39827400000000002</v>
      </c>
      <c r="V22" s="3">
        <v>9.8755999999999997E-2</v>
      </c>
      <c r="W22" s="3">
        <v>-1.8248E-2</v>
      </c>
      <c r="X22">
        <v>-9.1177999999999995E-2</v>
      </c>
      <c r="Y22">
        <v>3.947E-3</v>
      </c>
      <c r="Z22">
        <v>-0.232659</v>
      </c>
      <c r="AA22">
        <v>7.4180000000000001E-3</v>
      </c>
      <c r="AE22" t="s">
        <v>77</v>
      </c>
      <c r="AF22" t="s">
        <v>75</v>
      </c>
      <c r="AG22" t="s">
        <v>76</v>
      </c>
    </row>
    <row r="23" spans="1:33" x14ac:dyDescent="0.2">
      <c r="A23" s="3">
        <v>-4</v>
      </c>
      <c r="B23" s="3">
        <v>-0.21454500000000001</v>
      </c>
      <c r="C23" s="3">
        <v>5.5149999999999999E-3</v>
      </c>
      <c r="D23" s="3">
        <v>-1.4399E-2</v>
      </c>
      <c r="T23" s="3">
        <v>-3</v>
      </c>
      <c r="U23" s="3">
        <v>-0.20402699999999999</v>
      </c>
      <c r="V23" s="3">
        <v>5.3399000000000002E-2</v>
      </c>
      <c r="W23" s="3">
        <v>-1.5133000000000001E-2</v>
      </c>
      <c r="X23">
        <v>-8.115E-2</v>
      </c>
      <c r="Y23">
        <v>2.2520000000000001E-3</v>
      </c>
      <c r="Z23">
        <v>-7.4668999999999999E-2</v>
      </c>
      <c r="AA23">
        <v>-4.8799999999999999E-4</v>
      </c>
      <c r="AE23">
        <v>0.85</v>
      </c>
      <c r="AF23">
        <v>0.20884200000000003</v>
      </c>
      <c r="AG23">
        <v>2.7270000000000003E-3</v>
      </c>
    </row>
    <row r="24" spans="1:33" x14ac:dyDescent="0.2">
      <c r="A24" s="3">
        <v>-3</v>
      </c>
      <c r="B24" s="3">
        <v>-2.1642000000000002E-2</v>
      </c>
      <c r="C24" s="3">
        <v>-2.3295E-2</v>
      </c>
      <c r="D24" s="3">
        <v>-1.1009E-2</v>
      </c>
      <c r="T24" s="3">
        <v>-2</v>
      </c>
      <c r="U24" s="3">
        <v>-1.3356E-2</v>
      </c>
      <c r="V24" s="3">
        <v>9.4990000000000005E-3</v>
      </c>
      <c r="W24" s="3">
        <v>-1.1851E-2</v>
      </c>
      <c r="X24">
        <v>-7.0704000000000003E-2</v>
      </c>
      <c r="Y24">
        <v>9.4600000000000001E-4</v>
      </c>
      <c r="Z24">
        <v>7.9984E-2</v>
      </c>
      <c r="AA24">
        <v>-1.9729999999999999E-3</v>
      </c>
      <c r="AE24">
        <v>0.83</v>
      </c>
      <c r="AF24">
        <v>0.19100100000000003</v>
      </c>
      <c r="AG24">
        <v>2.2740000000000004E-3</v>
      </c>
    </row>
    <row r="25" spans="1:33" x14ac:dyDescent="0.2">
      <c r="A25" s="3">
        <v>-2</v>
      </c>
      <c r="B25" s="3">
        <v>6.6272999999999999E-2</v>
      </c>
      <c r="C25" s="3">
        <v>-5.0888999999999997E-2</v>
      </c>
      <c r="D25" s="3">
        <v>-9.0900000000000009E-3</v>
      </c>
      <c r="T25" s="3">
        <v>-1</v>
      </c>
      <c r="U25" s="3">
        <v>0.17219000000000001</v>
      </c>
      <c r="V25" s="3">
        <v>-3.3249000000000001E-2</v>
      </c>
      <c r="W25" s="3">
        <v>-8.5850000000000006E-3</v>
      </c>
      <c r="X25">
        <v>-6.0144000000000003E-2</v>
      </c>
      <c r="Y25">
        <v>2.6999999999999999E-5</v>
      </c>
      <c r="Z25">
        <v>0.23003299999999999</v>
      </c>
      <c r="AA25">
        <v>-2.52E-4</v>
      </c>
      <c r="AE25">
        <v>0.8</v>
      </c>
      <c r="AF25">
        <v>0.17689100000000002</v>
      </c>
      <c r="AG25">
        <v>2.0040000000000001E-3</v>
      </c>
    </row>
    <row r="26" spans="1:33" x14ac:dyDescent="0.2">
      <c r="A26" s="3">
        <v>-1</v>
      </c>
      <c r="B26" s="3">
        <v>0.20604500000000001</v>
      </c>
      <c r="C26" s="3">
        <v>-7.8256999999999993E-2</v>
      </c>
      <c r="D26" s="3">
        <v>-7.0239999999999999E-3</v>
      </c>
      <c r="T26" s="3">
        <v>0</v>
      </c>
      <c r="U26" s="3">
        <v>0.35888199999999998</v>
      </c>
      <c r="V26" s="3">
        <v>-7.6234999999999997E-2</v>
      </c>
      <c r="W26" s="3">
        <v>-5.5840000000000004E-3</v>
      </c>
      <c r="X26">
        <v>-4.9754E-2</v>
      </c>
      <c r="Y26">
        <v>-5.62E-4</v>
      </c>
      <c r="Z26">
        <v>0.38164799999999999</v>
      </c>
      <c r="AA26">
        <v>3.1670000000000001E-3</v>
      </c>
      <c r="AB26" s="23" t="s">
        <v>75</v>
      </c>
      <c r="AC26">
        <f>U27-U26</f>
        <v>0.19100100000000003</v>
      </c>
      <c r="AE26">
        <v>0.77</v>
      </c>
      <c r="AF26">
        <v>0.16674499999999998</v>
      </c>
      <c r="AG26">
        <v>2.2300000000000002E-3</v>
      </c>
    </row>
    <row r="27" spans="1:33" x14ac:dyDescent="0.2">
      <c r="A27" s="3">
        <v>0</v>
      </c>
      <c r="B27" s="3">
        <v>0.34570699999999999</v>
      </c>
      <c r="C27" s="3">
        <v>-0.105407</v>
      </c>
      <c r="D27" s="3">
        <v>-4.7499999999999999E-3</v>
      </c>
      <c r="T27" s="3">
        <v>1</v>
      </c>
      <c r="U27" s="3">
        <v>0.54988300000000001</v>
      </c>
      <c r="V27" s="3">
        <v>-0.120403</v>
      </c>
      <c r="W27" s="3">
        <v>-3.31E-3</v>
      </c>
      <c r="X27">
        <v>-3.984E-2</v>
      </c>
      <c r="Y27">
        <v>-9.0399999999999996E-4</v>
      </c>
      <c r="Z27">
        <v>0.53834499999999996</v>
      </c>
      <c r="AA27">
        <v>8.6960000000000006E-3</v>
      </c>
      <c r="AB27" s="23" t="s">
        <v>76</v>
      </c>
      <c r="AC27">
        <f>W27-W26</f>
        <v>2.2740000000000004E-3</v>
      </c>
      <c r="AE27">
        <v>0.75</v>
      </c>
      <c r="AF27">
        <v>0.16171600000000003</v>
      </c>
      <c r="AG27">
        <v>2.2799999999999999E-3</v>
      </c>
    </row>
    <row r="28" spans="1:33" x14ac:dyDescent="0.2">
      <c r="A28" s="3">
        <v>1</v>
      </c>
      <c r="B28" s="3">
        <v>0.48575699999999999</v>
      </c>
      <c r="C28" s="3">
        <v>-0.132489</v>
      </c>
      <c r="D28" s="3">
        <v>-2.3540000000000002E-3</v>
      </c>
      <c r="T28" s="3">
        <v>2</v>
      </c>
      <c r="U28" s="3">
        <v>0.75405800000000001</v>
      </c>
      <c r="V28" s="3">
        <v>-0.16899800000000001</v>
      </c>
      <c r="W28" s="3">
        <v>-1.4009999999999999E-3</v>
      </c>
      <c r="X28">
        <v>-3.1712999999999998E-2</v>
      </c>
      <c r="Y28">
        <v>-1.106E-3</v>
      </c>
      <c r="Z28">
        <v>0.70864700000000003</v>
      </c>
      <c r="AA28">
        <v>1.8107000000000002E-2</v>
      </c>
    </row>
    <row r="29" spans="1:33" x14ac:dyDescent="0.2">
      <c r="A29" s="3">
        <v>2</v>
      </c>
      <c r="B29" s="3">
        <v>0.62620500000000001</v>
      </c>
      <c r="C29" s="3">
        <v>-0.159521</v>
      </c>
      <c r="D29" s="3">
        <v>1.4100000000000001E-4</v>
      </c>
      <c r="T29" s="3">
        <v>3</v>
      </c>
      <c r="U29" s="3">
        <v>0.95235300000000001</v>
      </c>
      <c r="V29" s="3">
        <v>-0.21847900000000001</v>
      </c>
      <c r="W29" s="3">
        <v>5.7200000000000003E-4</v>
      </c>
      <c r="X29">
        <v>-2.5285999999999999E-2</v>
      </c>
      <c r="Y29">
        <v>-1.2130000000000001E-3</v>
      </c>
      <c r="Z29">
        <v>0.87456699999999998</v>
      </c>
      <c r="AA29">
        <v>3.7211000000000001E-2</v>
      </c>
    </row>
    <row r="30" spans="1:33" x14ac:dyDescent="0.2">
      <c r="A30" s="3">
        <v>3</v>
      </c>
      <c r="B30" s="3">
        <v>0.76475599999999999</v>
      </c>
      <c r="C30" s="3">
        <v>-0.18621699999999999</v>
      </c>
      <c r="D30" s="3">
        <v>2.653E-3</v>
      </c>
      <c r="T30" s="3">
        <v>4</v>
      </c>
      <c r="U30" s="3">
        <v>1.1436360000000001</v>
      </c>
      <c r="V30" s="3">
        <v>-0.26810600000000001</v>
      </c>
      <c r="W30" s="3">
        <v>2.598E-3</v>
      </c>
      <c r="X30">
        <v>-1.9809E-2</v>
      </c>
      <c r="Y30">
        <v>-1.217E-3</v>
      </c>
      <c r="Z30">
        <v>1.0347660000000001</v>
      </c>
      <c r="AA30">
        <v>6.5529000000000004E-2</v>
      </c>
    </row>
    <row r="31" spans="1:33" x14ac:dyDescent="0.2">
      <c r="A31" s="3">
        <v>4</v>
      </c>
      <c r="B31" s="3">
        <v>0.89964500000000003</v>
      </c>
      <c r="C31" s="3">
        <v>-0.21268200000000001</v>
      </c>
      <c r="D31" s="3">
        <v>5.0369999999999998E-3</v>
      </c>
    </row>
    <row r="32" spans="1:33" x14ac:dyDescent="0.2">
      <c r="T32" s="13" t="s">
        <v>48</v>
      </c>
    </row>
    <row r="33" spans="1:29" x14ac:dyDescent="0.2">
      <c r="A33" s="13" t="s">
        <v>50</v>
      </c>
    </row>
    <row r="34" spans="1:29" ht="19" x14ac:dyDescent="0.25">
      <c r="T34" s="1" t="s">
        <v>46</v>
      </c>
      <c r="U34" s="1" t="s">
        <v>44</v>
      </c>
      <c r="V34" s="1" t="s">
        <v>45</v>
      </c>
      <c r="W34" s="1" t="s">
        <v>47</v>
      </c>
      <c r="X34" s="1" t="s">
        <v>78</v>
      </c>
      <c r="Y34" s="1" t="s">
        <v>79</v>
      </c>
      <c r="Z34" s="1" t="s">
        <v>80</v>
      </c>
      <c r="AA34" s="1" t="s">
        <v>81</v>
      </c>
    </row>
    <row r="35" spans="1:29" ht="19" x14ac:dyDescent="0.25">
      <c r="A35" s="1" t="s">
        <v>46</v>
      </c>
      <c r="B35" s="1" t="s">
        <v>44</v>
      </c>
      <c r="C35" s="1" t="s">
        <v>45</v>
      </c>
      <c r="D35" s="1" t="s">
        <v>47</v>
      </c>
      <c r="T35" s="3">
        <v>-4</v>
      </c>
      <c r="U35" s="3">
        <v>-0.36667899999999998</v>
      </c>
      <c r="V35" s="3">
        <v>9.0495999999999993E-2</v>
      </c>
      <c r="W35" s="3">
        <v>-1.7316999999999999E-2</v>
      </c>
      <c r="X35">
        <v>-9.0269000000000002E-2</v>
      </c>
      <c r="Y35">
        <v>3.3570000000000002E-3</v>
      </c>
      <c r="Z35">
        <v>-0.232659</v>
      </c>
      <c r="AA35">
        <v>7.4180000000000001E-3</v>
      </c>
    </row>
    <row r="36" spans="1:29" x14ac:dyDescent="0.2">
      <c r="A36" s="3">
        <v>-4</v>
      </c>
      <c r="B36" s="3">
        <v>-0.19628999999999999</v>
      </c>
      <c r="C36" s="3">
        <v>-2.2820000000000002E-3</v>
      </c>
      <c r="D36" s="3">
        <v>-1.3325999999999999E-2</v>
      </c>
      <c r="T36" s="3">
        <v>-3</v>
      </c>
      <c r="U36" s="3">
        <v>-0.18936700000000001</v>
      </c>
      <c r="V36" s="3">
        <v>4.9645000000000002E-2</v>
      </c>
      <c r="W36" s="3">
        <v>-1.3867000000000001E-2</v>
      </c>
      <c r="X36">
        <v>-7.9683000000000004E-2</v>
      </c>
      <c r="Y36">
        <v>1.8439999999999999E-3</v>
      </c>
      <c r="Z36">
        <v>-7.4668999999999999E-2</v>
      </c>
      <c r="AA36">
        <v>-4.8799999999999999E-4</v>
      </c>
    </row>
    <row r="37" spans="1:29" x14ac:dyDescent="0.2">
      <c r="A37" s="3">
        <v>-3</v>
      </c>
      <c r="B37" s="3">
        <v>-6.5721000000000002E-2</v>
      </c>
      <c r="C37" s="3">
        <v>-2.5774999999999999E-2</v>
      </c>
      <c r="D37" s="3">
        <v>-1.0864E-2</v>
      </c>
      <c r="T37" s="3">
        <v>-2</v>
      </c>
      <c r="U37" s="3">
        <v>-1.34E-2</v>
      </c>
      <c r="V37" s="3">
        <v>9.1889999999999993E-3</v>
      </c>
      <c r="W37" s="3">
        <v>-1.0461E-2</v>
      </c>
      <c r="X37">
        <v>-6.898E-2</v>
      </c>
      <c r="Y37">
        <v>7.2000000000000005E-4</v>
      </c>
      <c r="Z37">
        <v>7.9984E-2</v>
      </c>
      <c r="AA37">
        <v>-1.9729999999999999E-3</v>
      </c>
    </row>
    <row r="38" spans="1:29" x14ac:dyDescent="0.2">
      <c r="A38" s="3">
        <v>-2</v>
      </c>
      <c r="B38" s="3">
        <v>6.4383999999999997E-2</v>
      </c>
      <c r="C38" s="3">
        <v>-5.0856999999999999E-2</v>
      </c>
      <c r="D38" s="3">
        <v>-8.8109999999999994E-3</v>
      </c>
      <c r="T38" s="3">
        <v>-1</v>
      </c>
      <c r="U38" s="3">
        <v>0.15954299999999999</v>
      </c>
      <c r="V38" s="3">
        <v>-3.0786000000000001E-2</v>
      </c>
      <c r="W38" s="3">
        <v>-7.3769999999999999E-3</v>
      </c>
      <c r="X38">
        <v>-5.8340999999999997E-2</v>
      </c>
      <c r="Y38">
        <v>-5.8E-5</v>
      </c>
      <c r="Z38">
        <v>0.23003299999999999</v>
      </c>
      <c r="AA38">
        <v>-2.52E-4</v>
      </c>
    </row>
    <row r="39" spans="1:29" x14ac:dyDescent="0.2">
      <c r="A39" s="3">
        <v>-1</v>
      </c>
      <c r="B39" s="3">
        <v>0.19255</v>
      </c>
      <c r="C39" s="3">
        <v>-7.5179999999999997E-2</v>
      </c>
      <c r="D39" s="3">
        <v>-6.6420000000000003E-3</v>
      </c>
      <c r="T39" s="3">
        <v>0</v>
      </c>
      <c r="U39" s="3">
        <v>0.33364899999999997</v>
      </c>
      <c r="V39" s="3">
        <v>-7.1332000000000007E-2</v>
      </c>
      <c r="W39" s="3">
        <v>-5.0400000000000002E-3</v>
      </c>
      <c r="X39">
        <v>-4.7994000000000002E-2</v>
      </c>
      <c r="Y39">
        <v>-5.7499999999999999E-4</v>
      </c>
      <c r="Z39">
        <v>0.38164799999999999</v>
      </c>
      <c r="AA39">
        <v>3.1670000000000001E-3</v>
      </c>
      <c r="AB39" s="23" t="s">
        <v>75</v>
      </c>
      <c r="AC39">
        <f>U40-U39</f>
        <v>0.17689100000000002</v>
      </c>
    </row>
    <row r="40" spans="1:29" x14ac:dyDescent="0.2">
      <c r="A40" s="3">
        <v>0</v>
      </c>
      <c r="B40" s="3">
        <v>0.320627</v>
      </c>
      <c r="C40" s="3">
        <v>-9.9418000000000006E-2</v>
      </c>
      <c r="D40" s="3">
        <v>-4.3439999999999998E-3</v>
      </c>
      <c r="T40" s="3">
        <v>1</v>
      </c>
      <c r="U40" s="3">
        <v>0.51053999999999999</v>
      </c>
      <c r="V40" s="3">
        <v>-0.112346</v>
      </c>
      <c r="W40" s="3">
        <v>-3.0360000000000001E-3</v>
      </c>
      <c r="X40">
        <v>-3.789E-2</v>
      </c>
      <c r="Y40">
        <v>-8.6499999999999999E-4</v>
      </c>
      <c r="Z40">
        <v>0.53834499999999996</v>
      </c>
      <c r="AA40">
        <v>8.6960000000000006E-3</v>
      </c>
      <c r="AB40" s="23" t="s">
        <v>76</v>
      </c>
      <c r="AC40">
        <f>W40-W39</f>
        <v>2.0040000000000001E-3</v>
      </c>
    </row>
    <row r="41" spans="1:29" x14ac:dyDescent="0.2">
      <c r="A41" s="3">
        <v>1</v>
      </c>
      <c r="B41" s="3">
        <v>0.44881700000000002</v>
      </c>
      <c r="C41" s="3">
        <v>-0.12359299999999999</v>
      </c>
      <c r="D41" s="3">
        <v>-1.9269999999999999E-3</v>
      </c>
      <c r="T41" s="3">
        <v>2</v>
      </c>
      <c r="U41" s="3">
        <v>0.69216299999999997</v>
      </c>
      <c r="V41" s="3">
        <v>-0.153863</v>
      </c>
      <c r="W41" s="3">
        <v>-9.1699999999999995E-4</v>
      </c>
      <c r="X41">
        <v>-2.8145E-2</v>
      </c>
      <c r="Y41">
        <v>-9.4399999999999996E-4</v>
      </c>
      <c r="Z41">
        <v>0.70864700000000003</v>
      </c>
      <c r="AA41">
        <v>1.8107000000000002E-2</v>
      </c>
    </row>
    <row r="42" spans="1:29" x14ac:dyDescent="0.2">
      <c r="A42" s="3">
        <v>2</v>
      </c>
      <c r="B42" s="3">
        <v>0.57686400000000004</v>
      </c>
      <c r="C42" s="3">
        <v>-0.147644</v>
      </c>
      <c r="D42" s="3">
        <v>6.0499999999999996E-4</v>
      </c>
      <c r="T42" s="3">
        <v>3</v>
      </c>
      <c r="U42" s="3">
        <v>0.88383900000000004</v>
      </c>
      <c r="V42" s="3">
        <v>-0.19825000000000001</v>
      </c>
      <c r="W42" s="3">
        <v>1.1559999999999999E-3</v>
      </c>
      <c r="X42">
        <v>-1.9765999999999999E-2</v>
      </c>
      <c r="Y42">
        <v>-8.8000000000000003E-4</v>
      </c>
      <c r="Z42">
        <v>1.0347660000000001</v>
      </c>
      <c r="AA42">
        <v>6.5529000000000004E-2</v>
      </c>
    </row>
    <row r="43" spans="1:29" x14ac:dyDescent="0.2">
      <c r="A43" s="3">
        <v>3</v>
      </c>
      <c r="B43" s="3">
        <v>0.70504299999999998</v>
      </c>
      <c r="C43" s="3">
        <v>-0.171622</v>
      </c>
      <c r="D43" s="3">
        <v>3.2469999999999999E-3</v>
      </c>
      <c r="T43" s="3">
        <v>4</v>
      </c>
      <c r="U43" s="3">
        <v>1.0603959999999999</v>
      </c>
      <c r="V43" s="3">
        <v>-0.24257200000000001</v>
      </c>
      <c r="W43" s="3">
        <v>3.2260000000000001E-3</v>
      </c>
      <c r="X43">
        <v>-1.3317000000000001E-2</v>
      </c>
      <c r="Y43">
        <v>-7.4200000000000004E-4</v>
      </c>
      <c r="Z43">
        <v>0.87456699999999998</v>
      </c>
      <c r="AA43">
        <v>3.7211000000000001E-2</v>
      </c>
    </row>
    <row r="44" spans="1:29" x14ac:dyDescent="0.2">
      <c r="A44" s="3">
        <v>4</v>
      </c>
      <c r="B44" s="3">
        <v>0.83235199999999998</v>
      </c>
      <c r="C44" s="3">
        <v>-0.195469</v>
      </c>
      <c r="D44" s="3">
        <v>5.9569999999999996E-3</v>
      </c>
      <c r="T44" s="3"/>
      <c r="U44" s="3"/>
      <c r="V44" s="3"/>
      <c r="W44" s="3"/>
    </row>
    <row r="45" spans="1:29" x14ac:dyDescent="0.2">
      <c r="T45" s="13" t="s">
        <v>88</v>
      </c>
    </row>
    <row r="46" spans="1:29" x14ac:dyDescent="0.2">
      <c r="A46" s="13" t="s">
        <v>51</v>
      </c>
    </row>
    <row r="47" spans="1:29" ht="19" x14ac:dyDescent="0.25">
      <c r="T47" s="1" t="s">
        <v>46</v>
      </c>
      <c r="U47" s="1" t="s">
        <v>44</v>
      </c>
      <c r="V47" s="1" t="s">
        <v>45</v>
      </c>
      <c r="W47" s="1" t="s">
        <v>47</v>
      </c>
      <c r="X47" s="1" t="s">
        <v>78</v>
      </c>
      <c r="Y47" s="1" t="s">
        <v>79</v>
      </c>
      <c r="Z47" s="1" t="s">
        <v>80</v>
      </c>
      <c r="AA47" s="1" t="s">
        <v>81</v>
      </c>
    </row>
    <row r="48" spans="1:29" ht="19" x14ac:dyDescent="0.25">
      <c r="A48" s="1" t="s">
        <v>46</v>
      </c>
      <c r="B48" s="1" t="s">
        <v>44</v>
      </c>
      <c r="C48" s="1" t="s">
        <v>45</v>
      </c>
      <c r="D48" s="1" t="s">
        <v>47</v>
      </c>
      <c r="T48" s="3">
        <v>-4</v>
      </c>
      <c r="U48" s="3">
        <v>-0.340943</v>
      </c>
      <c r="V48" s="3">
        <v>8.4358000000000002E-2</v>
      </c>
      <c r="W48" s="3">
        <v>-1.5532000000000001E-2</v>
      </c>
      <c r="X48">
        <v>-8.9264999999999997E-2</v>
      </c>
      <c r="Y48">
        <v>2.8930000000000002E-3</v>
      </c>
      <c r="Z48">
        <v>-0.18761800000000001</v>
      </c>
      <c r="AA48">
        <v>6.29E-4</v>
      </c>
    </row>
    <row r="49" spans="1:29" x14ac:dyDescent="0.2">
      <c r="A49" s="3">
        <v>-4</v>
      </c>
      <c r="B49" s="3">
        <v>-0.18535199999999999</v>
      </c>
      <c r="C49" s="3">
        <v>-5.0749999999999997E-3</v>
      </c>
      <c r="D49" s="3">
        <v>-1.2465E-2</v>
      </c>
      <c r="T49" s="3">
        <v>-3</v>
      </c>
      <c r="U49" s="3">
        <v>-0.180843</v>
      </c>
      <c r="V49" s="3">
        <v>4.7573999999999998E-2</v>
      </c>
      <c r="W49" s="3">
        <v>-1.2277E-2</v>
      </c>
      <c r="X49">
        <v>-7.8192999999999999E-2</v>
      </c>
      <c r="Y49">
        <v>1.5709999999999999E-3</v>
      </c>
      <c r="Z49">
        <v>-6.0685999999999997E-2</v>
      </c>
      <c r="AA49">
        <v>-2.5959999999999998E-3</v>
      </c>
    </row>
    <row r="50" spans="1:29" x14ac:dyDescent="0.2">
      <c r="A50" s="3">
        <v>-3</v>
      </c>
      <c r="B50" s="3">
        <v>-5.8230999999999998E-2</v>
      </c>
      <c r="C50" s="3">
        <v>-2.7910999999999998E-2</v>
      </c>
      <c r="D50" s="3">
        <v>-1.0539E-2</v>
      </c>
      <c r="T50" s="3">
        <v>-2</v>
      </c>
      <c r="U50" s="3">
        <v>-1.4082000000000001E-2</v>
      </c>
      <c r="V50" s="3">
        <v>9.0310000000000008E-3</v>
      </c>
      <c r="W50" s="3">
        <v>-9.2110000000000004E-3</v>
      </c>
      <c r="X50">
        <v>-6.7478999999999997E-2</v>
      </c>
      <c r="Y50">
        <v>5.9100000000000005E-4</v>
      </c>
      <c r="Z50">
        <v>7.2595000000000007E-2</v>
      </c>
      <c r="AA50">
        <v>-2.5950000000000001E-3</v>
      </c>
    </row>
    <row r="51" spans="1:29" x14ac:dyDescent="0.2">
      <c r="A51" s="3">
        <v>-2</v>
      </c>
      <c r="B51" s="3">
        <v>6.3062000000000007E-2</v>
      </c>
      <c r="C51" s="3">
        <v>-5.0507999999999997E-2</v>
      </c>
      <c r="D51" s="3">
        <v>-8.5079999999999999E-3</v>
      </c>
      <c r="T51" s="3">
        <v>-1</v>
      </c>
      <c r="U51" s="3">
        <v>0.150841</v>
      </c>
      <c r="V51" s="3">
        <v>-2.9559999999999999E-2</v>
      </c>
      <c r="W51" s="3">
        <v>-6.9389999999999999E-3</v>
      </c>
      <c r="X51">
        <v>-5.6977E-2</v>
      </c>
      <c r="Y51">
        <v>-1.13E-4</v>
      </c>
      <c r="Z51">
        <v>0.20510200000000001</v>
      </c>
      <c r="AA51">
        <v>-6.6100000000000002E-4</v>
      </c>
    </row>
    <row r="52" spans="1:29" x14ac:dyDescent="0.2">
      <c r="A52" s="3">
        <v>-1</v>
      </c>
      <c r="B52" s="3">
        <v>0.18398600000000001</v>
      </c>
      <c r="C52" s="3">
        <v>-7.3019000000000001E-2</v>
      </c>
      <c r="D52" s="3">
        <v>-6.3470000000000002E-3</v>
      </c>
      <c r="T52" s="3">
        <v>0</v>
      </c>
      <c r="U52" s="3">
        <v>0.31670700000000002</v>
      </c>
      <c r="V52" s="3">
        <v>-6.8347000000000005E-2</v>
      </c>
      <c r="W52" s="3">
        <v>-4.993E-3</v>
      </c>
      <c r="X52">
        <v>-4.6691000000000003E-2</v>
      </c>
      <c r="Y52">
        <v>-5.8799999999999998E-4</v>
      </c>
      <c r="Z52">
        <v>0.339003</v>
      </c>
      <c r="AA52">
        <v>2.4130000000000002E-3</v>
      </c>
      <c r="AB52" s="23" t="s">
        <v>75</v>
      </c>
      <c r="AC52">
        <f>U53-U52</f>
        <v>0.16674499999999998</v>
      </c>
    </row>
    <row r="53" spans="1:29" x14ac:dyDescent="0.2">
      <c r="A53" s="3">
        <v>0</v>
      </c>
      <c r="B53" s="3">
        <v>0.304869</v>
      </c>
      <c r="C53" s="3">
        <v>-9.5479999999999995E-2</v>
      </c>
      <c r="D53" s="3">
        <v>-4.0590000000000001E-3</v>
      </c>
      <c r="T53" s="3">
        <v>1</v>
      </c>
      <c r="U53">
        <v>0.48345199999999999</v>
      </c>
      <c r="V53" s="3">
        <v>-0.106782</v>
      </c>
      <c r="W53" s="3">
        <v>-2.7629999999999998E-3</v>
      </c>
      <c r="X53">
        <v>-3.6521999999999999E-2</v>
      </c>
      <c r="Y53">
        <v>-8.4199999999999998E-4</v>
      </c>
      <c r="Z53">
        <v>0.47368700000000002</v>
      </c>
      <c r="AA53">
        <v>6.3290000000000004E-3</v>
      </c>
      <c r="AB53" s="23" t="s">
        <v>76</v>
      </c>
      <c r="AC53">
        <f>W53-W52</f>
        <v>2.2300000000000002E-3</v>
      </c>
    </row>
    <row r="54" spans="1:29" x14ac:dyDescent="0.2">
      <c r="A54" s="3">
        <v>1</v>
      </c>
      <c r="B54" s="3">
        <v>0.42577100000000001</v>
      </c>
      <c r="C54" s="3">
        <v>-0.117879</v>
      </c>
      <c r="D54" s="3">
        <v>-1.647E-3</v>
      </c>
      <c r="T54" s="3">
        <v>2</v>
      </c>
      <c r="U54" s="3">
        <v>0.65184699999999995</v>
      </c>
      <c r="V54" s="3">
        <v>-0.14518900000000001</v>
      </c>
      <c r="W54" s="3">
        <v>-4.9100000000000001E-4</v>
      </c>
      <c r="X54">
        <v>-2.6525E-2</v>
      </c>
      <c r="Y54">
        <v>-8.83E-4</v>
      </c>
      <c r="Z54">
        <v>0.60999599999999998</v>
      </c>
      <c r="AA54">
        <v>1.1309E-2</v>
      </c>
    </row>
    <row r="55" spans="1:29" x14ac:dyDescent="0.2">
      <c r="A55" s="3">
        <v>2</v>
      </c>
      <c r="B55" s="3">
        <v>0.54638200000000003</v>
      </c>
      <c r="C55">
        <v>-0.14013400000000001</v>
      </c>
      <c r="D55" s="3">
        <v>8.8599999999999996E-4</v>
      </c>
      <c r="T55" s="3">
        <v>3</v>
      </c>
      <c r="U55" s="3">
        <v>0.82181899999999997</v>
      </c>
      <c r="V55" s="3">
        <v>-0.183894</v>
      </c>
      <c r="W55" s="3">
        <v>1.673E-3</v>
      </c>
      <c r="X55">
        <v>-1.7139000000000001E-2</v>
      </c>
      <c r="Y55">
        <v>-7.3700000000000002E-4</v>
      </c>
      <c r="Z55">
        <v>0.74832600000000005</v>
      </c>
      <c r="AA55">
        <v>1.8301999999999999E-2</v>
      </c>
    </row>
    <row r="56" spans="1:29" x14ac:dyDescent="0.2">
      <c r="A56" s="3">
        <v>3</v>
      </c>
      <c r="B56" s="3">
        <v>0.66707700000000003</v>
      </c>
      <c r="C56" s="3">
        <v>-0.16231499999999999</v>
      </c>
      <c r="D56" s="3">
        <v>3.5479999999999999E-3</v>
      </c>
      <c r="T56" s="3">
        <v>4</v>
      </c>
      <c r="U56" s="3">
        <v>0.99398600000000004</v>
      </c>
      <c r="V56" s="3">
        <v>-0.22420699999999999</v>
      </c>
      <c r="W56" s="3">
        <v>3.803E-3</v>
      </c>
      <c r="X56">
        <v>-8.9980000000000008E-3</v>
      </c>
      <c r="Y56">
        <v>-4.57E-4</v>
      </c>
      <c r="Z56">
        <v>0.88953700000000002</v>
      </c>
      <c r="AA56">
        <v>3.0280000000000001E-2</v>
      </c>
    </row>
    <row r="57" spans="1:29" x14ac:dyDescent="0.2">
      <c r="A57" s="3">
        <v>4</v>
      </c>
      <c r="B57" s="3">
        <v>0.78798999999999997</v>
      </c>
      <c r="C57" s="3">
        <v>-0.18448300000000001</v>
      </c>
      <c r="D57" s="3">
        <v>6.3270000000000002E-3</v>
      </c>
    </row>
    <row r="58" spans="1:29" x14ac:dyDescent="0.2">
      <c r="T58" s="13" t="s">
        <v>73</v>
      </c>
    </row>
    <row r="60" spans="1:29" ht="19" x14ac:dyDescent="0.25">
      <c r="T60" s="1" t="s">
        <v>46</v>
      </c>
      <c r="U60" s="1" t="s">
        <v>44</v>
      </c>
      <c r="V60" s="1" t="s">
        <v>45</v>
      </c>
      <c r="W60" s="1" t="s">
        <v>47</v>
      </c>
      <c r="X60" s="1" t="s">
        <v>78</v>
      </c>
      <c r="Y60" s="1" t="s">
        <v>79</v>
      </c>
      <c r="Z60" s="1" t="s">
        <v>80</v>
      </c>
      <c r="AA60" s="1" t="s">
        <v>81</v>
      </c>
    </row>
    <row r="61" spans="1:29" x14ac:dyDescent="0.2">
      <c r="T61" s="3">
        <v>-4</v>
      </c>
      <c r="U61" s="3">
        <v>-0.33843200000000001</v>
      </c>
      <c r="V61" s="3">
        <v>8.3970000000000003E-2</v>
      </c>
      <c r="W61" s="3">
        <v>-1.4485E-2</v>
      </c>
      <c r="X61">
        <v>-8.8058999999999998E-2</v>
      </c>
      <c r="Y61">
        <v>2.673E-3</v>
      </c>
      <c r="Z61">
        <v>-0.187615</v>
      </c>
      <c r="AA61">
        <v>-1.16E-4</v>
      </c>
    </row>
    <row r="62" spans="1:29" x14ac:dyDescent="0.2">
      <c r="T62" s="3">
        <v>-3</v>
      </c>
      <c r="U62" s="3">
        <v>-0.17624500000000001</v>
      </c>
      <c r="V62" s="3">
        <v>4.6325999999999999E-2</v>
      </c>
      <c r="W62" s="3">
        <v>-1.1356E-2</v>
      </c>
      <c r="X62">
        <v>-7.7313999999999994E-2</v>
      </c>
      <c r="Y62">
        <v>1.446E-3</v>
      </c>
      <c r="Z62">
        <v>-5.8599999999999999E-2</v>
      </c>
      <c r="AA62">
        <v>-2.98E-3</v>
      </c>
    </row>
    <row r="63" spans="1:29" x14ac:dyDescent="0.2">
      <c r="T63" s="3">
        <v>-2</v>
      </c>
      <c r="U63" s="3">
        <v>-1.4395E-2</v>
      </c>
      <c r="V63" s="3">
        <v>8.6390000000000008E-3</v>
      </c>
      <c r="W63" s="3">
        <v>-8.855E-3</v>
      </c>
      <c r="X63">
        <v>-6.6666000000000003E-2</v>
      </c>
      <c r="Y63">
        <v>5.2999999999999998E-4</v>
      </c>
      <c r="Z63">
        <v>7.0860999999999993E-2</v>
      </c>
      <c r="AA63">
        <v>-2.6020000000000001E-3</v>
      </c>
    </row>
    <row r="64" spans="1:29" x14ac:dyDescent="0.2">
      <c r="T64" s="3">
        <v>-1</v>
      </c>
      <c r="U64" s="3">
        <v>0.14655099999999999</v>
      </c>
      <c r="V64" s="3">
        <v>-2.9177999999999999E-2</v>
      </c>
      <c r="W64" s="3">
        <v>-6.9550000000000002E-3</v>
      </c>
      <c r="X64">
        <v>-5.6235E-2</v>
      </c>
      <c r="Y64">
        <v>-1.4300000000000001E-4</v>
      </c>
      <c r="Z64">
        <v>0.20021900000000001</v>
      </c>
      <c r="AA64">
        <v>-5.8299999999999997E-4</v>
      </c>
    </row>
    <row r="65" spans="20:29" x14ac:dyDescent="0.2">
      <c r="T65" s="3">
        <v>0</v>
      </c>
      <c r="U65" s="3">
        <v>0.30779699999999999</v>
      </c>
      <c r="V65" s="3">
        <v>-6.6697000000000006E-2</v>
      </c>
      <c r="W65" s="3">
        <v>-4.8890000000000001E-3</v>
      </c>
      <c r="X65">
        <v>-4.5933000000000002E-2</v>
      </c>
      <c r="Y65">
        <v>-5.9400000000000002E-4</v>
      </c>
      <c r="Z65">
        <v>0.32991399999999999</v>
      </c>
      <c r="AA65">
        <v>2.3519999999999999E-3</v>
      </c>
      <c r="AB65" s="23" t="s">
        <v>75</v>
      </c>
      <c r="AC65">
        <f>U66-U65</f>
        <v>0.16171600000000003</v>
      </c>
    </row>
    <row r="66" spans="20:29" x14ac:dyDescent="0.2">
      <c r="T66" s="3">
        <v>1</v>
      </c>
      <c r="U66" s="3">
        <v>0.46951300000000001</v>
      </c>
      <c r="V66" s="3">
        <v>-0.103898</v>
      </c>
      <c r="W66" s="3">
        <v>-2.6090000000000002E-3</v>
      </c>
      <c r="X66">
        <v>-3.5763000000000003E-2</v>
      </c>
      <c r="Y66">
        <v>-8.3000000000000001E-4</v>
      </c>
      <c r="Z66">
        <v>0.46005400000000002</v>
      </c>
      <c r="AA66">
        <v>5.9899999999999997E-3</v>
      </c>
      <c r="AB66" s="23" t="s">
        <v>76</v>
      </c>
      <c r="AC66">
        <f>W66-W65</f>
        <v>2.2799999999999999E-3</v>
      </c>
    </row>
    <row r="67" spans="20:29" x14ac:dyDescent="0.2">
      <c r="T67" s="3">
        <v>2</v>
      </c>
      <c r="U67" s="3">
        <v>0.63221799999999995</v>
      </c>
      <c r="V67" s="3">
        <v>-0.140957</v>
      </c>
      <c r="W67" s="3">
        <v>-2.6899999999999998E-4</v>
      </c>
      <c r="X67">
        <v>-2.5746999999999999E-2</v>
      </c>
      <c r="Y67">
        <v>-8.5499999999999997E-4</v>
      </c>
      <c r="Z67">
        <v>0.59116999999999997</v>
      </c>
      <c r="AA67">
        <v>1.0548E-2</v>
      </c>
    </row>
    <row r="68" spans="20:29" x14ac:dyDescent="0.2">
      <c r="T68" s="3">
        <v>3</v>
      </c>
      <c r="U68" s="3">
        <v>0.79409200000000002</v>
      </c>
      <c r="V68" s="3">
        <v>-0.177701</v>
      </c>
      <c r="W68" s="3">
        <v>1.9880000000000002E-3</v>
      </c>
      <c r="X68">
        <v>-1.6108000000000001E-2</v>
      </c>
      <c r="Y68">
        <v>-6.8400000000000004E-4</v>
      </c>
      <c r="Z68">
        <v>0.72192000000000001</v>
      </c>
      <c r="AA68">
        <v>1.6775000000000002E-2</v>
      </c>
    </row>
    <row r="69" spans="20:29" x14ac:dyDescent="0.2">
      <c r="T69" s="3">
        <v>4</v>
      </c>
      <c r="U69">
        <v>0.95603700000000003</v>
      </c>
      <c r="V69" s="3">
        <v>-0.21503800000000001</v>
      </c>
      <c r="W69" s="3">
        <v>4.1529999999999996E-3</v>
      </c>
      <c r="X69">
        <v>-7.3569999999999998E-3</v>
      </c>
      <c r="Y69">
        <v>-3.5399999999999999E-4</v>
      </c>
      <c r="Z69">
        <v>0.85342600000000002</v>
      </c>
      <c r="AA69">
        <v>2.6648999999999999E-2</v>
      </c>
    </row>
    <row r="71" spans="20:29" x14ac:dyDescent="0.2">
      <c r="T71" s="13"/>
    </row>
    <row r="73" spans="20:29" ht="19" x14ac:dyDescent="0.25">
      <c r="T73" s="1"/>
      <c r="U73" s="1"/>
      <c r="V73" s="1"/>
      <c r="W73" s="1"/>
    </row>
    <row r="74" spans="20:29" x14ac:dyDescent="0.2">
      <c r="T74" s="3"/>
      <c r="U74" s="3"/>
      <c r="V74" s="3"/>
      <c r="W74" s="3"/>
    </row>
    <row r="75" spans="20:29" x14ac:dyDescent="0.2">
      <c r="T75" s="3"/>
      <c r="U75" s="3"/>
      <c r="V75" s="3"/>
      <c r="W75" s="3"/>
    </row>
    <row r="76" spans="20:29" x14ac:dyDescent="0.2">
      <c r="T76" s="3"/>
      <c r="U76" s="3"/>
      <c r="V76" s="3"/>
      <c r="W76" s="3"/>
    </row>
    <row r="77" spans="20:29" x14ac:dyDescent="0.2">
      <c r="T77" s="3"/>
      <c r="U77" s="3"/>
      <c r="V77" s="3"/>
      <c r="W77" s="3"/>
    </row>
    <row r="78" spans="20:29" x14ac:dyDescent="0.2">
      <c r="T78" s="3"/>
      <c r="U78" s="3"/>
      <c r="V78" s="3"/>
      <c r="W78" s="3"/>
    </row>
    <row r="79" spans="20:29" x14ac:dyDescent="0.2">
      <c r="T79" s="3"/>
      <c r="U79" s="3"/>
      <c r="V79" s="3"/>
      <c r="W79" s="3"/>
    </row>
    <row r="80" spans="20:29" x14ac:dyDescent="0.2">
      <c r="T80" s="3"/>
      <c r="U80" s="3"/>
      <c r="W80" s="3"/>
    </row>
    <row r="81" spans="20:23" x14ac:dyDescent="0.2">
      <c r="T81" s="3"/>
      <c r="U81" s="3"/>
      <c r="V81" s="3"/>
      <c r="W81" s="3"/>
    </row>
    <row r="82" spans="20:23" x14ac:dyDescent="0.2">
      <c r="T82" s="3"/>
      <c r="U82" s="3"/>
      <c r="V82" s="3"/>
      <c r="W82" s="3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AC921-E850-9446-9946-7871C7B49178}">
  <dimension ref="A1:K16"/>
  <sheetViews>
    <sheetView zoomScale="110" zoomScaleNormal="110" workbookViewId="0">
      <selection activeCell="G6" sqref="G6"/>
    </sheetView>
  </sheetViews>
  <sheetFormatPr baseColWidth="10" defaultRowHeight="16" x14ac:dyDescent="0.2"/>
  <cols>
    <col min="3" max="3" width="15.1640625" customWidth="1"/>
    <col min="8" max="8" width="12.33203125" customWidth="1"/>
    <col min="10" max="10" width="20" customWidth="1"/>
    <col min="11" max="11" width="18.1640625" customWidth="1"/>
  </cols>
  <sheetData>
    <row r="1" spans="1:11" ht="19" x14ac:dyDescent="0.25">
      <c r="A1" s="1" t="s">
        <v>101</v>
      </c>
      <c r="B1" s="1" t="s">
        <v>0</v>
      </c>
      <c r="C1" s="1" t="s">
        <v>82</v>
      </c>
      <c r="D1" s="1" t="s">
        <v>83</v>
      </c>
      <c r="E1" s="1" t="s">
        <v>77</v>
      </c>
      <c r="F1" s="1" t="s">
        <v>84</v>
      </c>
      <c r="G1" s="1" t="s">
        <v>85</v>
      </c>
      <c r="H1" s="1" t="s">
        <v>86</v>
      </c>
      <c r="I1" s="1" t="s">
        <v>19</v>
      </c>
      <c r="J1" s="1" t="s">
        <v>104</v>
      </c>
      <c r="K1" s="1" t="s">
        <v>105</v>
      </c>
    </row>
    <row r="2" spans="1:11" x14ac:dyDescent="0.2">
      <c r="A2" s="32" t="s">
        <v>102</v>
      </c>
      <c r="B2" s="3" t="s">
        <v>27</v>
      </c>
      <c r="C2" s="3">
        <v>41000</v>
      </c>
      <c r="D2" s="3">
        <v>0.28855500000000001</v>
      </c>
      <c r="E2" s="3">
        <v>0.85</v>
      </c>
      <c r="F2" s="3">
        <v>250.81100000000001</v>
      </c>
      <c r="G2" s="21">
        <v>1.4399999999999999E-5</v>
      </c>
      <c r="H2" s="3">
        <v>10.5244</v>
      </c>
      <c r="I2" s="3">
        <v>6.49</v>
      </c>
      <c r="J2" s="22">
        <f>(D2*F2*H2)/G2</f>
        <v>52894441.711407095</v>
      </c>
      <c r="K2">
        <f>(D2*F2*I2)/G2</f>
        <v>32618004.513989586</v>
      </c>
    </row>
    <row r="3" spans="1:11" x14ac:dyDescent="0.2">
      <c r="A3" s="32" t="s">
        <v>102</v>
      </c>
      <c r="B3" s="3" t="s">
        <v>13</v>
      </c>
      <c r="C3" s="3">
        <v>41000</v>
      </c>
      <c r="D3" s="3">
        <v>0.28855500000000001</v>
      </c>
      <c r="E3" s="3">
        <v>0.85</v>
      </c>
      <c r="F3" s="3">
        <v>250.81100000000001</v>
      </c>
      <c r="G3" s="21">
        <v>1.4399999999999999E-5</v>
      </c>
      <c r="H3" s="3"/>
      <c r="I3" s="3">
        <v>6.7</v>
      </c>
      <c r="K3">
        <f t="shared" ref="K3:K4" si="0">(D3*F3*I3)/G3</f>
        <v>33673440.715520836</v>
      </c>
    </row>
    <row r="4" spans="1:11" x14ac:dyDescent="0.2">
      <c r="A4" s="32" t="s">
        <v>102</v>
      </c>
      <c r="B4" s="3" t="s">
        <v>8</v>
      </c>
      <c r="C4" s="3">
        <v>41000</v>
      </c>
      <c r="D4" s="3">
        <v>0.28855500000000001</v>
      </c>
      <c r="E4" s="3">
        <v>0.85</v>
      </c>
      <c r="F4" s="3">
        <v>250.81100000000001</v>
      </c>
      <c r="G4" s="21">
        <v>1.4399999999999999E-5</v>
      </c>
      <c r="H4" s="3"/>
      <c r="I4" s="3">
        <v>7.3090000000000002</v>
      </c>
      <c r="K4">
        <f t="shared" si="0"/>
        <v>36734205.699961469</v>
      </c>
    </row>
    <row r="6" spans="1:11" x14ac:dyDescent="0.2">
      <c r="A6" s="33" t="s">
        <v>103</v>
      </c>
      <c r="B6" s="3" t="s">
        <v>27</v>
      </c>
      <c r="C6" s="3">
        <v>3000</v>
      </c>
      <c r="D6" s="3">
        <v>1.2250000000000001</v>
      </c>
      <c r="E6" s="3">
        <v>0.2</v>
      </c>
      <c r="F6" s="3">
        <v>72.022199999999998</v>
      </c>
      <c r="G6" s="21">
        <v>1.789E-5</v>
      </c>
      <c r="H6" s="3">
        <v>10.5244</v>
      </c>
      <c r="I6" s="3">
        <v>6.49</v>
      </c>
      <c r="J6" s="22">
        <f>(D6*F6*I6)/G6</f>
        <v>32006399.974846285</v>
      </c>
      <c r="K6">
        <f>(D6*F6*I6)/G6</f>
        <v>32006399.974846285</v>
      </c>
    </row>
    <row r="7" spans="1:11" x14ac:dyDescent="0.2">
      <c r="A7" s="33" t="s">
        <v>103</v>
      </c>
      <c r="B7" s="3" t="s">
        <v>13</v>
      </c>
      <c r="C7" s="3">
        <v>3000</v>
      </c>
      <c r="D7" s="3">
        <v>1.2250000000000001</v>
      </c>
      <c r="E7" s="3">
        <v>0.2</v>
      </c>
      <c r="F7" s="3">
        <v>72.022199999999998</v>
      </c>
      <c r="G7" s="21">
        <v>1.789E-5</v>
      </c>
      <c r="H7" s="3"/>
      <c r="I7" s="3">
        <v>6.7</v>
      </c>
      <c r="K7">
        <f t="shared" ref="K7:K8" si="1">(D7*F7*I7)/G7</f>
        <v>33042046.198993854</v>
      </c>
    </row>
    <row r="8" spans="1:11" x14ac:dyDescent="0.2">
      <c r="A8" s="33" t="s">
        <v>103</v>
      </c>
      <c r="B8" s="3" t="s">
        <v>8</v>
      </c>
      <c r="C8" s="3">
        <v>3000</v>
      </c>
      <c r="D8" s="3">
        <v>1.2250000000000001</v>
      </c>
      <c r="E8" s="3">
        <v>0.2</v>
      </c>
      <c r="F8" s="3">
        <v>72.022199999999998</v>
      </c>
      <c r="G8" s="21">
        <v>1.789E-5</v>
      </c>
      <c r="H8" s="3"/>
      <c r="I8" s="3">
        <v>7.3090000000000002</v>
      </c>
      <c r="K8">
        <f t="shared" si="1"/>
        <v>36045420.249021806</v>
      </c>
    </row>
    <row r="16" spans="1:11" x14ac:dyDescent="0.2">
      <c r="I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B767</vt:lpstr>
      <vt:lpstr>777</vt:lpstr>
      <vt:lpstr>A330</vt:lpstr>
      <vt:lpstr>Air Properities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Ranjan</dc:creator>
  <cp:lastModifiedBy>Prateek Ranjan</cp:lastModifiedBy>
  <dcterms:created xsi:type="dcterms:W3CDTF">2024-03-11T01:47:18Z</dcterms:created>
  <dcterms:modified xsi:type="dcterms:W3CDTF">2024-04-08T13:48:44Z</dcterms:modified>
</cp:coreProperties>
</file>