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eekranjan/Documents/Github/TASOPT.jl/Airframe_datasheet/"/>
    </mc:Choice>
  </mc:AlternateContent>
  <xr:revisionPtr revIDLastSave="0" documentId="13_ncr:1_{B78C02CB-124F-154C-98BF-E8D92589B9DA}" xr6:coauthVersionLast="47" xr6:coauthVersionMax="47" xr10:uidLastSave="{00000000-0000-0000-0000-000000000000}"/>
  <bookViews>
    <workbookView xWindow="1440" yWindow="1620" windowWidth="27640" windowHeight="16940" xr2:uid="{58E75CC3-7538-724F-88E7-0C02D67098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" l="1"/>
  <c r="V7" i="1"/>
  <c r="V8" i="1"/>
  <c r="V10" i="1"/>
  <c r="V11" i="1"/>
  <c r="V12" i="1"/>
  <c r="V13" i="1"/>
  <c r="V14" i="1"/>
  <c r="V16" i="1"/>
  <c r="V17" i="1"/>
  <c r="V5" i="1"/>
  <c r="U6" i="1"/>
  <c r="U7" i="1"/>
  <c r="U8" i="1"/>
  <c r="U10" i="1"/>
  <c r="U11" i="1"/>
  <c r="U12" i="1"/>
  <c r="U13" i="1"/>
  <c r="U14" i="1"/>
  <c r="U16" i="1"/>
  <c r="U17" i="1"/>
  <c r="U5" i="1"/>
  <c r="T10" i="1"/>
  <c r="T11" i="1"/>
  <c r="T12" i="1"/>
  <c r="T13" i="1"/>
  <c r="T14" i="1"/>
  <c r="T16" i="1"/>
  <c r="T17" i="1"/>
  <c r="T6" i="1"/>
  <c r="T7" i="1"/>
  <c r="T8" i="1"/>
  <c r="T5" i="1"/>
  <c r="G11" i="1"/>
  <c r="G12" i="1"/>
  <c r="G13" i="1"/>
  <c r="G14" i="1"/>
  <c r="G10" i="1"/>
  <c r="J17" i="1"/>
  <c r="J16" i="1"/>
  <c r="I3" i="1"/>
  <c r="J11" i="1"/>
  <c r="J12" i="1"/>
  <c r="J13" i="1"/>
  <c r="J14" i="1"/>
  <c r="J10" i="1"/>
  <c r="J6" i="1"/>
  <c r="J7" i="1"/>
  <c r="J8" i="1"/>
  <c r="J5" i="1"/>
</calcChain>
</file>

<file path=xl/sharedStrings.xml><?xml version="1.0" encoding="utf-8"?>
<sst xmlns="http://schemas.openxmlformats.org/spreadsheetml/2006/main" count="36" uniqueCount="35">
  <si>
    <t>Airframe</t>
  </si>
  <si>
    <t>Payload</t>
  </si>
  <si>
    <t>Range</t>
  </si>
  <si>
    <t>OEW</t>
  </si>
  <si>
    <t>Fuse Length</t>
  </si>
  <si>
    <t>Wing AR</t>
  </si>
  <si>
    <t>Wing Sweep</t>
  </si>
  <si>
    <t>B777-200ER</t>
  </si>
  <si>
    <t>B777-300</t>
  </si>
  <si>
    <t>B777-300ER</t>
  </si>
  <si>
    <t>B777-200LR</t>
  </si>
  <si>
    <t>MTOW</t>
  </si>
  <si>
    <t>FUEL</t>
  </si>
  <si>
    <t>B767-200</t>
  </si>
  <si>
    <t>B767-200ER</t>
  </si>
  <si>
    <t>B767-300</t>
  </si>
  <si>
    <t>B767-300ER</t>
  </si>
  <si>
    <t>B767-400ER</t>
  </si>
  <si>
    <t>Fuse Width</t>
  </si>
  <si>
    <t>MAC</t>
  </si>
  <si>
    <t>NASA CRM</t>
  </si>
  <si>
    <t>Wing Span</t>
  </si>
  <si>
    <t>Semi Wing Span</t>
  </si>
  <si>
    <t>Root CHORD</t>
  </si>
  <si>
    <t>WING LE LOCATON</t>
  </si>
  <si>
    <t>WING AREA</t>
  </si>
  <si>
    <t>A330-200</t>
  </si>
  <si>
    <t>A330-300</t>
  </si>
  <si>
    <t>ENG LOCATION</t>
  </si>
  <si>
    <t>NACELLE OUTER DIA</t>
  </si>
  <si>
    <t>ENGINE FAN DIA</t>
  </si>
  <si>
    <t>TARGET SPAN</t>
  </si>
  <si>
    <t>--</t>
  </si>
  <si>
    <t>TARGET SEMI-SPAN</t>
  </si>
  <si>
    <t>SPAN SCALING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</si>
</sst>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E234-731B-B640-87BF-23E34BF57369}">
  <dimension ref="A1:V17"/>
  <sheetViews>
    <sheetView tabSelected="1" workbookViewId="0">
      <selection activeCell="A13" sqref="A13:XFD13"/>
    </sheetView>
  </sheetViews>
  <sheetFormatPr baseColWidth="10" defaultRowHeight="16" x14ac:dyDescent="0.2"/>
  <cols>
    <col min="1" max="1" width="14.6640625" customWidth="1"/>
    <col min="2" max="2" width="11.5" customWidth="1"/>
    <col min="5" max="6" width="15.1640625" customWidth="1"/>
    <col min="7" max="7" width="16.1640625" customWidth="1"/>
    <col min="8" max="9" width="17.6640625" customWidth="1"/>
    <col min="10" max="11" width="24.1640625" customWidth="1"/>
    <col min="12" max="12" width="24.5" customWidth="1"/>
    <col min="16" max="16" width="16.5" customWidth="1"/>
    <col min="17" max="17" width="24.1640625" customWidth="1"/>
    <col min="18" max="18" width="23.6640625" customWidth="1"/>
    <col min="19" max="19" width="19.6640625" customWidth="1"/>
    <col min="20" max="20" width="20" customWidth="1"/>
    <col min="21" max="21" width="24.83203125" customWidth="1"/>
    <col min="22" max="22" width="30.1640625" customWidth="1"/>
  </cols>
  <sheetData>
    <row r="1" spans="1:22" s="2" customFormat="1" ht="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</v>
      </c>
      <c r="G1" s="2" t="s">
        <v>5</v>
      </c>
      <c r="H1" s="2" t="s">
        <v>6</v>
      </c>
      <c r="I1" s="2" t="s">
        <v>21</v>
      </c>
      <c r="J1" s="2" t="s">
        <v>22</v>
      </c>
      <c r="K1" s="2" t="s">
        <v>25</v>
      </c>
      <c r="L1" s="2" t="s">
        <v>24</v>
      </c>
      <c r="M1" s="2" t="s">
        <v>11</v>
      </c>
      <c r="N1" s="2" t="s">
        <v>12</v>
      </c>
      <c r="O1" s="2" t="s">
        <v>19</v>
      </c>
      <c r="P1" s="2" t="s">
        <v>23</v>
      </c>
      <c r="Q1" s="2" t="s">
        <v>29</v>
      </c>
      <c r="R1" s="2" t="s">
        <v>28</v>
      </c>
      <c r="S1" s="2" t="s">
        <v>30</v>
      </c>
      <c r="T1" s="2" t="s">
        <v>31</v>
      </c>
      <c r="U1" s="2" t="s">
        <v>33</v>
      </c>
      <c r="V1" s="2" t="s">
        <v>34</v>
      </c>
    </row>
    <row r="2" spans="1:22" s="2" customFormat="1" ht="21" x14ac:dyDescent="0.25"/>
    <row r="3" spans="1:22" s="2" customFormat="1" ht="21" x14ac:dyDescent="0.25">
      <c r="A3" s="2" t="s">
        <v>20</v>
      </c>
      <c r="B3" s="4"/>
      <c r="C3" s="4"/>
      <c r="D3" s="4"/>
      <c r="E3" s="11">
        <v>62.7</v>
      </c>
      <c r="F3" s="11">
        <v>6.1976000000000004</v>
      </c>
      <c r="G3" s="4">
        <v>9</v>
      </c>
      <c r="H3" s="4">
        <v>35</v>
      </c>
      <c r="I3" s="11">
        <f>J3*2</f>
        <v>58.8</v>
      </c>
      <c r="J3" s="11">
        <v>29.4</v>
      </c>
      <c r="K3" s="11"/>
      <c r="L3" s="11">
        <v>22.9</v>
      </c>
      <c r="M3" s="4"/>
      <c r="N3" s="4"/>
      <c r="O3" s="4">
        <v>7.0053200000000002</v>
      </c>
      <c r="P3" s="11">
        <v>11.866</v>
      </c>
      <c r="Q3" s="11"/>
      <c r="R3" s="4">
        <v>9.609</v>
      </c>
      <c r="S3" s="4">
        <v>3.1</v>
      </c>
      <c r="T3" s="13" t="s">
        <v>32</v>
      </c>
      <c r="U3" s="13" t="s">
        <v>32</v>
      </c>
    </row>
    <row r="4" spans="1:22" x14ac:dyDescent="0.2">
      <c r="B4" s="5"/>
      <c r="C4" s="5"/>
      <c r="D4" s="5"/>
      <c r="E4" s="5"/>
      <c r="F4" s="5"/>
      <c r="G4" s="5"/>
      <c r="H4" s="5"/>
      <c r="I4" s="5"/>
      <c r="J4" s="5"/>
      <c r="K4" s="5"/>
      <c r="L4" s="3"/>
      <c r="M4" s="5"/>
      <c r="N4" s="5"/>
      <c r="O4" s="5"/>
      <c r="P4" s="5"/>
      <c r="R4" s="3"/>
    </row>
    <row r="5" spans="1:22" ht="19" x14ac:dyDescent="0.25">
      <c r="A5" s="1" t="s">
        <v>7</v>
      </c>
      <c r="B5" s="3"/>
      <c r="C5" s="3">
        <v>5240</v>
      </c>
      <c r="D5" s="3">
        <v>299550</v>
      </c>
      <c r="E5" s="6">
        <v>63.73</v>
      </c>
      <c r="F5" s="6">
        <v>6.2</v>
      </c>
      <c r="G5" s="6">
        <v>8.68</v>
      </c>
      <c r="H5" s="6">
        <v>31.6</v>
      </c>
      <c r="I5" s="6">
        <v>60.93</v>
      </c>
      <c r="J5" s="6">
        <f>I5/2</f>
        <v>30.465</v>
      </c>
      <c r="K5" s="6">
        <v>427.8</v>
      </c>
      <c r="L5" s="3">
        <v>21.58</v>
      </c>
      <c r="M5" s="3">
        <v>656000</v>
      </c>
      <c r="N5" s="3">
        <v>207700</v>
      </c>
      <c r="Q5" s="11">
        <v>3.96</v>
      </c>
      <c r="R5" s="3">
        <v>9.61</v>
      </c>
      <c r="S5" s="3">
        <v>3.1</v>
      </c>
      <c r="T5">
        <f>SQRT(G5*K5)</f>
        <v>60.93688538151585</v>
      </c>
      <c r="U5">
        <f>T5/2</f>
        <v>30.468442690757925</v>
      </c>
      <c r="V5" s="12">
        <f>U5/29.4</f>
        <v>1.0363415881210178</v>
      </c>
    </row>
    <row r="6" spans="1:22" ht="19" x14ac:dyDescent="0.25">
      <c r="A6" s="1" t="s">
        <v>8</v>
      </c>
      <c r="B6" s="3"/>
      <c r="C6" s="3">
        <v>6030</v>
      </c>
      <c r="D6" s="3">
        <v>353800</v>
      </c>
      <c r="E6" s="6">
        <v>73.86</v>
      </c>
      <c r="F6" s="6">
        <v>6.2</v>
      </c>
      <c r="G6" s="6">
        <v>8.68</v>
      </c>
      <c r="H6" s="6">
        <v>31.6</v>
      </c>
      <c r="I6" s="6">
        <v>60.93</v>
      </c>
      <c r="J6" s="6">
        <f t="shared" ref="J6:J8" si="0">I6/2</f>
        <v>30.465</v>
      </c>
      <c r="K6" s="6">
        <v>427.8</v>
      </c>
      <c r="L6" s="3">
        <v>26.89</v>
      </c>
      <c r="M6" s="3">
        <v>660000</v>
      </c>
      <c r="N6" s="3">
        <v>207700</v>
      </c>
      <c r="Q6" s="11">
        <v>3.96</v>
      </c>
      <c r="R6" s="3">
        <v>9.61</v>
      </c>
      <c r="S6" s="3">
        <v>3.1</v>
      </c>
      <c r="T6">
        <f t="shared" ref="T6:T17" si="1">SQRT(G6*K6)</f>
        <v>60.93688538151585</v>
      </c>
      <c r="U6">
        <f t="shared" ref="U6:U17" si="2">T6/2</f>
        <v>30.468442690757925</v>
      </c>
      <c r="V6" s="12">
        <f t="shared" ref="V6:V17" si="3">U6/29.4</f>
        <v>1.0363415881210178</v>
      </c>
    </row>
    <row r="7" spans="1:22" ht="19" x14ac:dyDescent="0.25">
      <c r="A7" s="1" t="s">
        <v>9</v>
      </c>
      <c r="B7" s="3"/>
      <c r="C7" s="3">
        <v>7370</v>
      </c>
      <c r="D7" s="3">
        <v>370000</v>
      </c>
      <c r="E7" s="7">
        <v>73.86</v>
      </c>
      <c r="F7" s="7">
        <v>6.2</v>
      </c>
      <c r="G7" s="7">
        <v>9.61</v>
      </c>
      <c r="H7" s="7">
        <v>31.6</v>
      </c>
      <c r="I7" s="7">
        <v>64.8</v>
      </c>
      <c r="J7" s="6">
        <f t="shared" si="0"/>
        <v>32.4</v>
      </c>
      <c r="K7" s="6">
        <v>436.8</v>
      </c>
      <c r="L7" s="3">
        <v>26.89</v>
      </c>
      <c r="M7" s="3">
        <v>775000</v>
      </c>
      <c r="N7" s="3">
        <v>320863</v>
      </c>
      <c r="Q7" s="11">
        <v>3.96</v>
      </c>
      <c r="R7" s="3">
        <v>9.61</v>
      </c>
      <c r="S7" s="3">
        <v>3.1</v>
      </c>
      <c r="T7">
        <f t="shared" si="1"/>
        <v>64.789258368961129</v>
      </c>
      <c r="U7">
        <f t="shared" si="2"/>
        <v>32.394629184480564</v>
      </c>
      <c r="V7" s="12">
        <f t="shared" si="3"/>
        <v>1.1018581355265498</v>
      </c>
    </row>
    <row r="8" spans="1:22" ht="19" x14ac:dyDescent="0.25">
      <c r="A8" s="1" t="s">
        <v>10</v>
      </c>
      <c r="B8" s="3"/>
      <c r="C8" s="3">
        <v>8555</v>
      </c>
      <c r="D8" s="3">
        <v>320000</v>
      </c>
      <c r="E8" s="7">
        <v>73.86</v>
      </c>
      <c r="F8" s="7">
        <v>6.2</v>
      </c>
      <c r="G8" s="7">
        <v>9.61</v>
      </c>
      <c r="H8" s="7">
        <v>31.6</v>
      </c>
      <c r="I8" s="7">
        <v>64.8</v>
      </c>
      <c r="J8" s="6">
        <f t="shared" si="0"/>
        <v>32.4</v>
      </c>
      <c r="K8" s="6">
        <v>436.8</v>
      </c>
      <c r="L8" s="3">
        <v>21.58</v>
      </c>
      <c r="M8" s="3">
        <v>766000</v>
      </c>
      <c r="N8" s="3">
        <v>320863</v>
      </c>
      <c r="Q8" s="11">
        <v>3.96</v>
      </c>
      <c r="R8" s="3">
        <v>9.61</v>
      </c>
      <c r="S8" s="3">
        <v>3.1</v>
      </c>
      <c r="T8">
        <f t="shared" si="1"/>
        <v>64.789258368961129</v>
      </c>
      <c r="U8">
        <f t="shared" si="2"/>
        <v>32.394629184480564</v>
      </c>
      <c r="V8" s="12">
        <f t="shared" si="3"/>
        <v>1.1018581355265498</v>
      </c>
    </row>
    <row r="9" spans="1:22" ht="19" x14ac:dyDescent="0.25">
      <c r="A9" s="1"/>
      <c r="F9" s="3"/>
      <c r="L9" s="3"/>
      <c r="V9" s="12"/>
    </row>
    <row r="10" spans="1:22" ht="19" x14ac:dyDescent="0.25">
      <c r="A10" s="1" t="s">
        <v>13</v>
      </c>
      <c r="B10">
        <v>73350</v>
      </c>
      <c r="C10" s="3">
        <v>3900</v>
      </c>
      <c r="D10" s="3">
        <v>176650</v>
      </c>
      <c r="E10" s="8">
        <v>48.51</v>
      </c>
      <c r="F10" s="8">
        <v>5.03</v>
      </c>
      <c r="G10" s="9">
        <f>I10*I10/K10</f>
        <v>7.9876629015178251</v>
      </c>
      <c r="H10" s="8">
        <v>31.5</v>
      </c>
      <c r="I10" s="8">
        <v>47.57</v>
      </c>
      <c r="J10" s="8">
        <f>I10/2</f>
        <v>23.785</v>
      </c>
      <c r="K10" s="8">
        <v>283.3</v>
      </c>
      <c r="L10" s="3">
        <v>15.85</v>
      </c>
      <c r="M10" s="3">
        <v>315000</v>
      </c>
      <c r="N10" s="3">
        <v>161740</v>
      </c>
      <c r="Q10" s="11">
        <v>2.79</v>
      </c>
      <c r="R10" s="3">
        <v>7.92</v>
      </c>
      <c r="S10" s="3">
        <v>2.19</v>
      </c>
      <c r="T10">
        <f t="shared" si="1"/>
        <v>47.57</v>
      </c>
      <c r="U10">
        <f t="shared" si="2"/>
        <v>23.785</v>
      </c>
      <c r="V10" s="12">
        <f t="shared" si="3"/>
        <v>0.80901360544217693</v>
      </c>
    </row>
    <row r="11" spans="1:22" ht="19" x14ac:dyDescent="0.25">
      <c r="A11" s="1" t="s">
        <v>14</v>
      </c>
      <c r="B11">
        <v>78390</v>
      </c>
      <c r="C11" s="3">
        <v>6590</v>
      </c>
      <c r="D11" s="3">
        <v>181610</v>
      </c>
      <c r="E11" s="8">
        <v>48.51</v>
      </c>
      <c r="F11" s="8">
        <v>5.03</v>
      </c>
      <c r="G11" s="9">
        <f t="shared" ref="G11:G14" si="4">I11*I11/K11</f>
        <v>7.9876629015178251</v>
      </c>
      <c r="H11" s="8">
        <v>31.5</v>
      </c>
      <c r="I11" s="8">
        <v>47.57</v>
      </c>
      <c r="J11" s="8">
        <f t="shared" ref="J11:J14" si="5">I11/2</f>
        <v>23.785</v>
      </c>
      <c r="K11" s="8">
        <v>283.3</v>
      </c>
      <c r="L11" s="3">
        <v>15.85</v>
      </c>
      <c r="M11" s="3">
        <v>395000</v>
      </c>
      <c r="N11" s="3">
        <v>161740</v>
      </c>
      <c r="Q11" s="11">
        <v>2.79</v>
      </c>
      <c r="R11" s="3">
        <v>7.92</v>
      </c>
      <c r="S11" s="3">
        <v>2.19</v>
      </c>
      <c r="T11">
        <f t="shared" si="1"/>
        <v>47.57</v>
      </c>
      <c r="U11">
        <f t="shared" si="2"/>
        <v>23.785</v>
      </c>
      <c r="V11" s="12">
        <f t="shared" si="3"/>
        <v>0.80901360544217693</v>
      </c>
    </row>
    <row r="12" spans="1:22" ht="19" x14ac:dyDescent="0.25">
      <c r="A12" s="1" t="s">
        <v>15</v>
      </c>
      <c r="B12">
        <v>88250</v>
      </c>
      <c r="C12" s="3">
        <v>3900</v>
      </c>
      <c r="D12" s="3">
        <v>189750</v>
      </c>
      <c r="E12" s="10">
        <v>54.94</v>
      </c>
      <c r="F12" s="10">
        <v>5.03</v>
      </c>
      <c r="G12" s="9">
        <f t="shared" si="4"/>
        <v>7.9876629015178251</v>
      </c>
      <c r="H12" s="10">
        <v>31.5</v>
      </c>
      <c r="I12" s="10">
        <v>47.57</v>
      </c>
      <c r="J12" s="8">
        <f t="shared" si="5"/>
        <v>23.785</v>
      </c>
      <c r="K12" s="8">
        <v>283.3</v>
      </c>
      <c r="L12" s="3">
        <v>18.86</v>
      </c>
      <c r="M12" s="3">
        <v>350000</v>
      </c>
      <c r="N12" s="3">
        <v>161740</v>
      </c>
      <c r="P12" s="3">
        <v>11.03</v>
      </c>
      <c r="Q12" s="11">
        <v>2.79</v>
      </c>
      <c r="R12" s="3">
        <v>7.92</v>
      </c>
      <c r="S12" s="3">
        <v>2.19</v>
      </c>
      <c r="T12">
        <f t="shared" si="1"/>
        <v>47.57</v>
      </c>
      <c r="U12">
        <f t="shared" si="2"/>
        <v>23.785</v>
      </c>
      <c r="V12" s="12">
        <f t="shared" si="3"/>
        <v>0.80901360544217693</v>
      </c>
    </row>
    <row r="13" spans="1:22" ht="19" x14ac:dyDescent="0.25">
      <c r="A13" s="1" t="s">
        <v>16</v>
      </c>
      <c r="B13">
        <v>96560</v>
      </c>
      <c r="C13" s="3">
        <v>5980</v>
      </c>
      <c r="D13" s="3">
        <v>198440</v>
      </c>
      <c r="E13" s="10">
        <v>54.94</v>
      </c>
      <c r="F13" s="10">
        <v>5.03</v>
      </c>
      <c r="G13" s="9">
        <f t="shared" si="4"/>
        <v>7.9876629015178251</v>
      </c>
      <c r="H13" s="10">
        <v>31.5</v>
      </c>
      <c r="I13" s="10">
        <v>47.57</v>
      </c>
      <c r="J13" s="8">
        <f t="shared" si="5"/>
        <v>23.785</v>
      </c>
      <c r="K13" s="8">
        <v>283.3</v>
      </c>
      <c r="L13" s="3">
        <v>18.86</v>
      </c>
      <c r="M13" s="3">
        <v>412000</v>
      </c>
      <c r="N13" s="3">
        <v>161740</v>
      </c>
      <c r="P13" s="3">
        <v>11.03</v>
      </c>
      <c r="Q13" s="11">
        <v>2.79</v>
      </c>
      <c r="R13" s="3">
        <v>7.92</v>
      </c>
      <c r="S13" s="3">
        <v>2.19</v>
      </c>
      <c r="T13">
        <f t="shared" si="1"/>
        <v>47.57</v>
      </c>
      <c r="U13">
        <f t="shared" si="2"/>
        <v>23.785</v>
      </c>
      <c r="V13" s="12">
        <f t="shared" si="3"/>
        <v>0.80901360544217693</v>
      </c>
    </row>
    <row r="14" spans="1:22" ht="19" x14ac:dyDescent="0.25">
      <c r="A14" s="1" t="s">
        <v>17</v>
      </c>
      <c r="B14">
        <v>101000</v>
      </c>
      <c r="C14" s="3">
        <v>5625</v>
      </c>
      <c r="D14" s="3">
        <v>229000</v>
      </c>
      <c r="E14" s="10">
        <v>54.94</v>
      </c>
      <c r="F14" s="10">
        <v>5.03</v>
      </c>
      <c r="G14" s="9">
        <f t="shared" si="4"/>
        <v>7.7843305813553494</v>
      </c>
      <c r="H14" s="10">
        <v>31.5</v>
      </c>
      <c r="I14" s="10">
        <v>47.57</v>
      </c>
      <c r="J14" s="8">
        <f t="shared" si="5"/>
        <v>23.785</v>
      </c>
      <c r="K14" s="8">
        <v>290.7</v>
      </c>
      <c r="L14" s="3">
        <v>23.11</v>
      </c>
      <c r="M14" s="3">
        <v>450000</v>
      </c>
      <c r="N14" s="3">
        <v>161740</v>
      </c>
      <c r="Q14" s="11">
        <v>2.79</v>
      </c>
      <c r="R14" s="3">
        <v>7.92</v>
      </c>
      <c r="S14" s="3">
        <v>2.19</v>
      </c>
      <c r="T14">
        <f t="shared" si="1"/>
        <v>47.57</v>
      </c>
      <c r="U14">
        <f t="shared" si="2"/>
        <v>23.785</v>
      </c>
      <c r="V14" s="12">
        <f t="shared" si="3"/>
        <v>0.80901360544217693</v>
      </c>
    </row>
    <row r="15" spans="1:22" ht="19" x14ac:dyDescent="0.25">
      <c r="A15" s="1"/>
      <c r="L15" s="3"/>
      <c r="V15" s="12"/>
    </row>
    <row r="16" spans="1:22" ht="19" x14ac:dyDescent="0.25">
      <c r="A16" s="1" t="s">
        <v>26</v>
      </c>
      <c r="B16">
        <v>108900</v>
      </c>
      <c r="C16" s="3">
        <v>8360</v>
      </c>
      <c r="D16" s="3">
        <v>265900</v>
      </c>
      <c r="E16" s="3">
        <v>58.82</v>
      </c>
      <c r="F16" s="3">
        <v>5.64</v>
      </c>
      <c r="G16" s="3">
        <v>10.06</v>
      </c>
      <c r="H16" s="3">
        <v>30</v>
      </c>
      <c r="I16" s="3">
        <v>60.3</v>
      </c>
      <c r="J16" s="3">
        <f>I16/2</f>
        <v>30.15</v>
      </c>
      <c r="K16" s="3">
        <v>361.6</v>
      </c>
      <c r="L16" s="3">
        <v>18.8</v>
      </c>
      <c r="M16" s="3">
        <v>534000</v>
      </c>
      <c r="N16" s="3">
        <v>240712</v>
      </c>
      <c r="P16" s="3">
        <v>10.56</v>
      </c>
      <c r="Q16" s="11">
        <v>2.79</v>
      </c>
      <c r="R16" s="3">
        <v>9.3699999999999992</v>
      </c>
      <c r="S16" s="3">
        <v>2.19</v>
      </c>
      <c r="T16">
        <f t="shared" si="1"/>
        <v>60.313315279463794</v>
      </c>
      <c r="U16">
        <f t="shared" si="2"/>
        <v>30.156657639731897</v>
      </c>
      <c r="V16" s="12">
        <f t="shared" si="3"/>
        <v>1.0257366544126496</v>
      </c>
    </row>
    <row r="17" spans="1:22" ht="19" x14ac:dyDescent="0.25">
      <c r="A17" s="1" t="s">
        <v>27</v>
      </c>
      <c r="B17">
        <v>100500</v>
      </c>
      <c r="C17" s="3">
        <v>7300</v>
      </c>
      <c r="D17" s="3">
        <v>285300</v>
      </c>
      <c r="E17" s="3">
        <v>63.66</v>
      </c>
      <c r="F17" s="3">
        <v>6.64</v>
      </c>
      <c r="G17" s="3">
        <v>10.06</v>
      </c>
      <c r="H17" s="3">
        <v>30</v>
      </c>
      <c r="I17" s="3">
        <v>60.3</v>
      </c>
      <c r="J17" s="3">
        <f>I17/2</f>
        <v>30.15</v>
      </c>
      <c r="K17" s="3">
        <v>361.6</v>
      </c>
      <c r="L17" s="3">
        <v>22</v>
      </c>
      <c r="M17" s="3">
        <v>534000</v>
      </c>
      <c r="N17" s="3">
        <v>240712</v>
      </c>
      <c r="P17" s="3">
        <v>10.56</v>
      </c>
      <c r="Q17" s="11">
        <v>2.79</v>
      </c>
      <c r="R17" s="3">
        <v>9.3699999999999992</v>
      </c>
      <c r="S17" s="3">
        <v>2.19</v>
      </c>
      <c r="T17">
        <f t="shared" si="1"/>
        <v>60.313315279463794</v>
      </c>
      <c r="U17">
        <f t="shared" si="2"/>
        <v>30.156657639731897</v>
      </c>
      <c r="V17" s="12">
        <f t="shared" si="3"/>
        <v>1.0257366544126496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Ranjan</dc:creator>
  <cp:lastModifiedBy>Prateek Ranjan</cp:lastModifiedBy>
  <dcterms:created xsi:type="dcterms:W3CDTF">2024-03-11T01:47:18Z</dcterms:created>
  <dcterms:modified xsi:type="dcterms:W3CDTF">2024-03-12T13:52:13Z</dcterms:modified>
</cp:coreProperties>
</file>