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\home\marydahl\projects\SPRINT\scripts\tools\case_generator\"/>
    </mc:Choice>
  </mc:AlternateContent>
  <xr:revisionPtr revIDLastSave="0" documentId="13_ncr:1_{B0A134BE-C9A7-45BD-9473-3F412A11815A}" xr6:coauthVersionLast="36" xr6:coauthVersionMax="36" xr10:uidLastSave="{00000000-0000-0000-0000-000000000000}"/>
  <bookViews>
    <workbookView xWindow="0" yWindow="0" windowWidth="19008" windowHeight="9060" xr2:uid="{87C99818-2EE9-4C6E-B8CD-BB02AE1BC6AD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18" i="1" s="1"/>
  <c r="D8" i="1"/>
  <c r="D9" i="1"/>
  <c r="D7" i="1"/>
  <c r="L32" i="2"/>
  <c r="J32" i="2"/>
  <c r="H32" i="2"/>
  <c r="F32" i="2"/>
  <c r="D32" i="2"/>
  <c r="B32" i="2"/>
  <c r="B23" i="2"/>
  <c r="D23" i="2"/>
  <c r="F23" i="2"/>
  <c r="H23" i="2"/>
  <c r="J23" i="2"/>
  <c r="L23" i="2"/>
  <c r="L14" i="2"/>
  <c r="J14" i="2"/>
  <c r="H14" i="2"/>
  <c r="F14" i="2"/>
  <c r="D14" i="2"/>
  <c r="B14" i="2"/>
  <c r="K31" i="2"/>
  <c r="I31" i="2"/>
  <c r="G31" i="2"/>
  <c r="E31" i="2"/>
  <c r="C31" i="2"/>
  <c r="A31" i="2"/>
  <c r="A22" i="2"/>
  <c r="C22" i="2"/>
  <c r="E22" i="2"/>
  <c r="G22" i="2"/>
  <c r="I22" i="2"/>
  <c r="K22" i="2"/>
  <c r="K13" i="2"/>
  <c r="I13" i="2"/>
  <c r="G13" i="2"/>
  <c r="E13" i="2"/>
  <c r="C13" i="2"/>
  <c r="A90" i="1" l="1"/>
  <c r="B101" i="1"/>
  <c r="B171" i="1"/>
  <c r="A42" i="1"/>
  <c r="B53" i="1"/>
  <c r="B155" i="1"/>
  <c r="A26" i="1"/>
  <c r="B37" i="1"/>
  <c r="A106" i="1"/>
  <c r="B117" i="1"/>
  <c r="A138" i="1"/>
  <c r="A74" i="1"/>
  <c r="B149" i="1"/>
  <c r="B85" i="1"/>
  <c r="B21" i="1"/>
  <c r="A122" i="1"/>
  <c r="A58" i="1"/>
  <c r="B133" i="1"/>
  <c r="B69" i="1"/>
  <c r="C106" i="1"/>
  <c r="B163" i="1"/>
  <c r="A146" i="1"/>
  <c r="A130" i="1"/>
  <c r="A114" i="1"/>
  <c r="A98" i="1"/>
  <c r="A82" i="1"/>
  <c r="A66" i="1"/>
  <c r="A50" i="1"/>
  <c r="A34" i="1"/>
  <c r="A14" i="1"/>
  <c r="B141" i="1"/>
  <c r="B125" i="1"/>
  <c r="B109" i="1"/>
  <c r="B93" i="1"/>
  <c r="B77" i="1"/>
  <c r="B61" i="1"/>
  <c r="B45" i="1"/>
  <c r="B29" i="1"/>
  <c r="B13" i="1"/>
  <c r="B159" i="1"/>
  <c r="A142" i="1"/>
  <c r="A126" i="1"/>
  <c r="A110" i="1"/>
  <c r="A94" i="1"/>
  <c r="A78" i="1"/>
  <c r="A62" i="1"/>
  <c r="B153" i="1"/>
  <c r="B137" i="1"/>
  <c r="B121" i="1"/>
  <c r="B105" i="1"/>
  <c r="B89" i="1"/>
  <c r="B73" i="1"/>
  <c r="B57" i="1"/>
  <c r="B41" i="1"/>
  <c r="B25" i="1"/>
  <c r="C138" i="1"/>
  <c r="B167" i="1"/>
  <c r="A150" i="1"/>
  <c r="A134" i="1"/>
  <c r="A118" i="1"/>
  <c r="A102" i="1"/>
  <c r="A86" i="1"/>
  <c r="A70" i="1"/>
  <c r="A54" i="1"/>
  <c r="A18" i="1"/>
  <c r="B145" i="1"/>
  <c r="B129" i="1"/>
  <c r="B113" i="1"/>
  <c r="B97" i="1"/>
  <c r="B81" i="1"/>
  <c r="B65" i="1"/>
  <c r="B49" i="1"/>
  <c r="B33" i="1"/>
  <c r="B17" i="1"/>
  <c r="C74" i="1"/>
  <c r="C42" i="1"/>
  <c r="B170" i="1"/>
  <c r="B166" i="1"/>
  <c r="B162" i="1"/>
  <c r="B158" i="1"/>
  <c r="A153" i="1"/>
  <c r="A149" i="1"/>
  <c r="A145" i="1"/>
  <c r="A141" i="1"/>
  <c r="A137" i="1"/>
  <c r="A133" i="1"/>
  <c r="A129" i="1"/>
  <c r="A125" i="1"/>
  <c r="A121" i="1"/>
  <c r="A117" i="1"/>
  <c r="A113" i="1"/>
  <c r="A109" i="1"/>
  <c r="A105" i="1"/>
  <c r="A101" i="1"/>
  <c r="A97" i="1"/>
  <c r="A93" i="1"/>
  <c r="A89" i="1"/>
  <c r="A85" i="1"/>
  <c r="A81" i="1"/>
  <c r="A77" i="1"/>
  <c r="A73" i="1"/>
  <c r="A69" i="1"/>
  <c r="A65" i="1"/>
  <c r="A61" i="1"/>
  <c r="A57" i="1"/>
  <c r="A53" i="1"/>
  <c r="A17" i="1"/>
  <c r="A13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56" i="1"/>
  <c r="B52" i="1"/>
  <c r="B48" i="1"/>
  <c r="B44" i="1"/>
  <c r="B40" i="1"/>
  <c r="B36" i="1"/>
  <c r="B32" i="1"/>
  <c r="B28" i="1"/>
  <c r="B24" i="1"/>
  <c r="B20" i="1"/>
  <c r="B16" i="1"/>
  <c r="B12" i="1"/>
  <c r="C130" i="1"/>
  <c r="C98" i="1"/>
  <c r="C66" i="1"/>
  <c r="C34" i="1"/>
  <c r="B169" i="1"/>
  <c r="B165" i="1"/>
  <c r="B161" i="1"/>
  <c r="B157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16" i="1"/>
  <c r="A12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C122" i="1"/>
  <c r="C90" i="1"/>
  <c r="C58" i="1"/>
  <c r="C26" i="1"/>
  <c r="B172" i="1"/>
  <c r="B168" i="1"/>
  <c r="B164" i="1"/>
  <c r="B160" i="1"/>
  <c r="B156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A91" i="1"/>
  <c r="A87" i="1"/>
  <c r="A83" i="1"/>
  <c r="A79" i="1"/>
  <c r="A75" i="1"/>
  <c r="A71" i="1"/>
  <c r="A67" i="1"/>
  <c r="A63" i="1"/>
  <c r="A59" i="1"/>
  <c r="A55" i="1"/>
  <c r="A51" i="1"/>
  <c r="A43" i="1"/>
  <c r="A35" i="1"/>
  <c r="A27" i="1"/>
  <c r="A19" i="1"/>
  <c r="A15" i="1"/>
  <c r="A11" i="1"/>
  <c r="B150" i="1"/>
  <c r="B146" i="1"/>
  <c r="B142" i="1"/>
  <c r="B138" i="1"/>
  <c r="B134" i="1"/>
  <c r="B130" i="1"/>
  <c r="B126" i="1"/>
  <c r="B122" i="1"/>
  <c r="B118" i="1"/>
  <c r="B114" i="1"/>
  <c r="B110" i="1"/>
  <c r="B106" i="1"/>
  <c r="B102" i="1"/>
  <c r="B98" i="1"/>
  <c r="B94" i="1"/>
  <c r="B90" i="1"/>
  <c r="B86" i="1"/>
  <c r="B82" i="1"/>
  <c r="B78" i="1"/>
  <c r="B74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8" i="1"/>
  <c r="B14" i="1"/>
  <c r="C146" i="1"/>
  <c r="C114" i="1"/>
  <c r="C82" i="1"/>
  <c r="C50" i="1"/>
  <c r="D3" i="2"/>
  <c r="K37" i="2" l="1"/>
  <c r="I37" i="2"/>
  <c r="G37" i="2"/>
  <c r="E37" i="2"/>
  <c r="C37" i="2"/>
  <c r="A37" i="2"/>
  <c r="A26" i="2" l="1"/>
  <c r="A25" i="2"/>
  <c r="A28" i="2"/>
  <c r="A24" i="2"/>
  <c r="A27" i="2"/>
  <c r="A23" i="2"/>
  <c r="E34" i="2"/>
  <c r="E33" i="2"/>
  <c r="E36" i="2"/>
  <c r="E32" i="2"/>
  <c r="E35" i="2"/>
  <c r="C25" i="2"/>
  <c r="C28" i="2"/>
  <c r="C24" i="2"/>
  <c r="C27" i="2"/>
  <c r="C23" i="2"/>
  <c r="C26" i="2"/>
  <c r="K25" i="2"/>
  <c r="K28" i="2"/>
  <c r="K24" i="2"/>
  <c r="K27" i="2"/>
  <c r="K23" i="2"/>
  <c r="K26" i="2"/>
  <c r="G35" i="2"/>
  <c r="G34" i="2"/>
  <c r="G33" i="2"/>
  <c r="G36" i="2"/>
  <c r="G32" i="2"/>
  <c r="I28" i="2"/>
  <c r="I24" i="2"/>
  <c r="I27" i="2"/>
  <c r="I23" i="2"/>
  <c r="I26" i="2"/>
  <c r="I25" i="2"/>
  <c r="E26" i="2"/>
  <c r="E25" i="2"/>
  <c r="E28" i="2"/>
  <c r="E24" i="2"/>
  <c r="E27" i="2"/>
  <c r="E23" i="2"/>
  <c r="A36" i="2"/>
  <c r="A32" i="2"/>
  <c r="A35" i="2"/>
  <c r="A34" i="2"/>
  <c r="A33" i="2"/>
  <c r="I36" i="2"/>
  <c r="I32" i="2"/>
  <c r="I35" i="2"/>
  <c r="I34" i="2"/>
  <c r="I33" i="2"/>
  <c r="G27" i="2"/>
  <c r="G23" i="2"/>
  <c r="G26" i="2"/>
  <c r="G25" i="2"/>
  <c r="G28" i="2"/>
  <c r="G24" i="2"/>
  <c r="C33" i="2"/>
  <c r="C36" i="2"/>
  <c r="C32" i="2"/>
  <c r="C35" i="2"/>
  <c r="C34" i="2"/>
  <c r="K33" i="2"/>
  <c r="K36" i="2"/>
  <c r="K32" i="2"/>
  <c r="K35" i="2"/>
  <c r="K34" i="2"/>
  <c r="G17" i="2"/>
  <c r="A39" i="1" s="1"/>
  <c r="E17" i="2"/>
  <c r="A31" i="1" s="1"/>
  <c r="C16" i="2"/>
  <c r="A22" i="1" s="1"/>
  <c r="I19" i="2" l="1"/>
  <c r="A49" i="1" s="1"/>
  <c r="I16" i="2"/>
  <c r="A46" i="1" s="1"/>
  <c r="I17" i="2"/>
  <c r="A47" i="1" s="1"/>
  <c r="I14" i="2"/>
  <c r="A44" i="1" s="1"/>
  <c r="I18" i="2"/>
  <c r="A48" i="1" s="1"/>
  <c r="I15" i="2"/>
  <c r="A45" i="1" s="1"/>
  <c r="G18" i="2"/>
  <c r="A40" i="1" s="1"/>
  <c r="G15" i="2"/>
  <c r="A37" i="1" s="1"/>
  <c r="G16" i="2"/>
  <c r="A38" i="1" s="1"/>
  <c r="G14" i="2"/>
  <c r="A36" i="1" s="1"/>
  <c r="G19" i="2"/>
  <c r="A41" i="1" s="1"/>
  <c r="E14" i="2"/>
  <c r="A28" i="1" s="1"/>
  <c r="E18" i="2"/>
  <c r="A32" i="1" s="1"/>
  <c r="E15" i="2"/>
  <c r="A29" i="1" s="1"/>
  <c r="E19" i="2"/>
  <c r="A33" i="1" s="1"/>
  <c r="E16" i="2"/>
  <c r="A30" i="1" s="1"/>
  <c r="C17" i="2"/>
  <c r="A23" i="1" s="1"/>
  <c r="C14" i="2"/>
  <c r="A20" i="1" s="1"/>
  <c r="C15" i="2"/>
  <c r="A21" i="1" s="1"/>
  <c r="C19" i="2"/>
  <c r="A25" i="1" s="1"/>
  <c r="C18" i="2"/>
  <c r="A24" i="1" s="1"/>
  <c r="K18" i="2" l="1"/>
  <c r="K14" i="2"/>
  <c r="K17" i="2"/>
  <c r="K16" i="2"/>
  <c r="K19" i="2"/>
  <c r="K15" i="2"/>
</calcChain>
</file>

<file path=xl/sharedStrings.xml><?xml version="1.0" encoding="utf-8"?>
<sst xmlns="http://schemas.openxmlformats.org/spreadsheetml/2006/main" count="46" uniqueCount="32">
  <si>
    <t>LIST</t>
  </si>
  <si>
    <t>elevation_cutoff_deg</t>
  </si>
  <si>
    <t>name</t>
  </si>
  <si>
    <t>name_pretty</t>
  </si>
  <si>
    <t>latitude_deg</t>
  </si>
  <si>
    <t>longitude_deg</t>
  </si>
  <si>
    <t>height_m</t>
  </si>
  <si>
    <t>Elevation cutoff deg</t>
  </si>
  <si>
    <t>ID</t>
  </si>
  <si>
    <r>
      <rPr>
        <b/>
        <sz val="11"/>
        <rFont val="Calibri"/>
        <family val="2"/>
        <scheme val="minor"/>
      </rPr>
      <t>INSTRUCTIONS:</t>
    </r>
    <r>
      <rPr>
        <sz val="11"/>
        <rFont val="Calibri"/>
        <family val="2"/>
        <scheme val="minor"/>
      </rPr>
      <t xml:space="preserve"> Fill out parameters on this sheet. Do not edit Sheet 2 directly; it will be automatically populated.</t>
    </r>
  </si>
  <si>
    <t>SPRINT Operation Generator Tool</t>
  </si>
  <si>
    <t>Num Targets</t>
  </si>
  <si>
    <t>Target Set Name</t>
  </si>
  <si>
    <t>Target Set ID</t>
  </si>
  <si>
    <t>Targets</t>
  </si>
  <si>
    <t>Target 0</t>
  </si>
  <si>
    <t>which_config</t>
  </si>
  <si>
    <t>operational_profile_config</t>
  </si>
  <si>
    <t>where_should_i_be</t>
  </si>
  <si>
    <t>inputs/cases/</t>
  </si>
  <si>
    <t>what_goes_here</t>
  </si>
  <si>
    <t>things that only matter to the choices to be made about the current case</t>
  </si>
  <si>
    <t>ops_profile_params</t>
  </si>
  <si>
    <t>link_disables</t>
  </si>
  <si>
    <t>dlink_direc_disabled_gs_ID_by_sat_Idstr</t>
  </si>
  <si>
    <t>EMPTY</t>
  </si>
  <si>
    <t>xlink_direc_disabled_gs_ID_by_sat_Idstr</t>
  </si>
  <si>
    <t>obs_params</t>
  </si>
  <si>
    <t>num_targets</t>
  </si>
  <si>
    <t>target_set_name</t>
  </si>
  <si>
    <t>target_set_id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</si>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</sst>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2" xfId="0" applyBorder="1"/>
    <xf numFmtId="0" fontId="4" fillId="0" borderId="2" xfId="3" applyBorder="1"/>
    <xf numFmtId="0" fontId="3" fillId="0" borderId="1" xfId="2"/>
    <xf numFmtId="0" fontId="3" fillId="3" borderId="1" xfId="2" applyFill="1"/>
    <xf numFmtId="0" fontId="1" fillId="0" borderId="2" xfId="0" applyFont="1" applyBorder="1"/>
    <xf numFmtId="0" fontId="6" fillId="0" borderId="0" xfId="1" applyFont="1" applyAlignment="1">
      <alignment vertical="center"/>
    </xf>
    <xf numFmtId="0" fontId="0" fillId="0" borderId="0" xfId="0" applyBorder="1"/>
    <xf numFmtId="0" fontId="7" fillId="0" borderId="2" xfId="0" applyFont="1" applyBorder="1"/>
    <xf numFmtId="0" fontId="4" fillId="0" borderId="0" xfId="3" applyBorder="1"/>
    <xf numFmtId="0" fontId="1" fillId="0" borderId="0" xfId="0" applyFont="1" applyBorder="1"/>
    <xf numFmtId="0" fontId="6" fillId="2" borderId="2" xfId="0" applyFont="1" applyFill="1" applyBorder="1" applyAlignment="1">
      <alignment horizontal="right"/>
    </xf>
    <xf numFmtId="0" fontId="6" fillId="0" borderId="3" xfId="0" applyFont="1" applyBorder="1"/>
    <xf numFmtId="0" fontId="6" fillId="0" borderId="0" xfId="0" applyFont="1"/>
    <xf numFmtId="0" fontId="7" fillId="0" borderId="4" xfId="0" applyFont="1" applyBorder="1"/>
    <xf numFmtId="0" fontId="6" fillId="2" borderId="4" xfId="0" applyFont="1" applyFill="1" applyBorder="1" applyAlignment="1">
      <alignment horizontal="right"/>
    </xf>
    <xf numFmtId="0" fontId="8" fillId="0" borderId="0" xfId="2" applyFont="1" applyBorder="1"/>
    <xf numFmtId="0" fontId="6" fillId="0" borderId="0" xfId="0" applyFont="1" applyBorder="1"/>
    <xf numFmtId="0" fontId="6" fillId="2" borderId="2" xfId="0" applyFont="1" applyFill="1" applyBorder="1"/>
    <xf numFmtId="0" fontId="6" fillId="0" borderId="2" xfId="0" applyFont="1" applyBorder="1"/>
    <xf numFmtId="0" fontId="7" fillId="0" borderId="5" xfId="0" applyFont="1" applyBorder="1"/>
    <xf numFmtId="0" fontId="6" fillId="2" borderId="5" xfId="0" applyFont="1" applyFill="1" applyBorder="1" applyAlignment="1">
      <alignment horizontal="right"/>
    </xf>
    <xf numFmtId="0" fontId="6" fillId="3" borderId="7" xfId="0" applyFont="1" applyFill="1" applyBorder="1"/>
    <xf numFmtId="0" fontId="6" fillId="3" borderId="6" xfId="0" applyFont="1" applyFill="1" applyBorder="1"/>
    <xf numFmtId="0" fontId="0" fillId="0" borderId="4" xfId="0" applyBorder="1"/>
    <xf numFmtId="0" fontId="5" fillId="3" borderId="8" xfId="0" applyFont="1" applyFill="1" applyBorder="1" applyAlignment="1">
      <alignment horizontal="right"/>
    </xf>
    <xf numFmtId="0" fontId="5" fillId="0" borderId="9" xfId="0" applyFont="1" applyBorder="1"/>
    <xf numFmtId="0" fontId="5" fillId="3" borderId="10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5" fillId="0" borderId="11" xfId="0" applyFont="1" applyBorder="1"/>
    <xf numFmtId="0" fontId="7" fillId="3" borderId="6" xfId="0" applyFont="1" applyFill="1" applyBorder="1"/>
    <xf numFmtId="0" fontId="7" fillId="3" borderId="13" xfId="0" applyFont="1" applyFill="1" applyBorder="1"/>
    <xf numFmtId="0" fontId="7" fillId="3" borderId="12" xfId="0" applyFont="1" applyFill="1" applyBorder="1"/>
  </cellXfs>
  <cellStyles count="4">
    <cellStyle name="Heading 1" xfId="2" builtinId="16"/>
    <cellStyle name="Heading 4" xfId="3" builtinId="19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AEDF-8D49-4939-946A-B29D7C6C3619}">
  <sheetPr codeName="Sheet1"/>
  <dimension ref="A1:N38"/>
  <sheetViews>
    <sheetView tabSelected="1" zoomScale="85" zoomScaleNormal="85" workbookViewId="0"/>
  </sheetViews>
  <sheetFormatPr defaultRowHeight="14.4" x14ac:dyDescent="0.3"/>
  <cols>
    <col min="1" max="1" width="29" customWidth="1"/>
    <col min="2" max="2" width="19.109375" customWidth="1"/>
    <col min="3" max="3" width="18.109375" customWidth="1"/>
    <col min="4" max="4" width="18.33203125" customWidth="1"/>
    <col min="5" max="5" width="17.21875" customWidth="1"/>
    <col min="6" max="6" width="14.109375" customWidth="1"/>
    <col min="7" max="7" width="18.44140625" customWidth="1"/>
    <col min="8" max="8" width="15" customWidth="1"/>
    <col min="9" max="9" width="19.6640625" customWidth="1"/>
    <col min="10" max="10" width="14.44140625" customWidth="1"/>
    <col min="11" max="11" width="17.21875" customWidth="1"/>
    <col min="12" max="12" width="13.77734375" customWidth="1"/>
    <col min="13" max="13" width="16.88671875" customWidth="1"/>
    <col min="14" max="14" width="16.44140625" customWidth="1"/>
  </cols>
  <sheetData>
    <row r="1" spans="1:14" ht="20.399999999999999" thickBot="1" x14ac:dyDescent="0.45">
      <c r="A1" s="5" t="s">
        <v>10</v>
      </c>
    </row>
    <row r="2" spans="1:14" ht="15.6" thickTop="1" thickBot="1" x14ac:dyDescent="0.35">
      <c r="A2" s="13" t="s">
        <v>9</v>
      </c>
      <c r="B2" s="13"/>
      <c r="C2" s="14"/>
      <c r="D2" s="14"/>
      <c r="E2" s="14"/>
      <c r="F2" s="14"/>
      <c r="G2" s="14"/>
      <c r="H2" s="14"/>
      <c r="I2" s="14"/>
      <c r="J2" s="14"/>
    </row>
    <row r="3" spans="1:14" ht="16.2" customHeight="1" x14ac:dyDescent="0.4">
      <c r="A3" s="15" t="s">
        <v>11</v>
      </c>
      <c r="B3" s="16"/>
      <c r="C3" s="14"/>
      <c r="D3" s="17" t="str">
        <f>IF(B3&gt;18,"ERROR. Only 18 GS are supported.","")</f>
        <v/>
      </c>
      <c r="E3" s="18"/>
      <c r="F3" s="14"/>
      <c r="G3" s="14"/>
      <c r="H3" s="14"/>
      <c r="I3" s="14"/>
      <c r="J3" s="14"/>
    </row>
    <row r="4" spans="1:14" x14ac:dyDescent="0.3">
      <c r="A4" s="9" t="s">
        <v>12</v>
      </c>
      <c r="B4" s="12"/>
      <c r="C4" s="14"/>
      <c r="D4" s="18"/>
      <c r="E4" s="18"/>
      <c r="F4" s="14"/>
      <c r="G4" s="14"/>
      <c r="H4" s="14"/>
      <c r="I4" s="14"/>
      <c r="J4" s="14"/>
    </row>
    <row r="5" spans="1:14" x14ac:dyDescent="0.3">
      <c r="A5" s="9" t="s">
        <v>13</v>
      </c>
      <c r="B5" s="19"/>
      <c r="C5" s="14"/>
      <c r="D5" s="18"/>
      <c r="E5" s="18"/>
      <c r="F5" s="14"/>
      <c r="G5" s="14"/>
      <c r="H5" s="14"/>
      <c r="I5" s="14"/>
      <c r="J5" s="14"/>
    </row>
    <row r="6" spans="1:14" x14ac:dyDescent="0.3">
      <c r="A6" s="21" t="s">
        <v>7</v>
      </c>
      <c r="B6" s="22"/>
      <c r="C6" s="14"/>
      <c r="D6" s="18"/>
      <c r="E6" s="18"/>
      <c r="F6" s="14"/>
      <c r="G6" s="14"/>
      <c r="H6" s="14"/>
      <c r="I6" s="14"/>
      <c r="J6" s="14"/>
    </row>
    <row r="7" spans="1:14" x14ac:dyDescent="0.3">
      <c r="A7" s="33"/>
      <c r="B7" s="23"/>
      <c r="C7" s="14"/>
      <c r="D7" s="18"/>
      <c r="E7" s="18"/>
      <c r="F7" s="14"/>
      <c r="G7" s="14"/>
      <c r="H7" s="14"/>
      <c r="I7" s="14"/>
      <c r="J7" s="14"/>
    </row>
    <row r="8" spans="1:14" x14ac:dyDescent="0.3">
      <c r="A8" s="32"/>
      <c r="B8" s="24"/>
      <c r="C8" s="14"/>
      <c r="D8" s="18"/>
      <c r="E8" s="18"/>
      <c r="F8" s="14"/>
      <c r="G8" s="14"/>
      <c r="H8" s="14"/>
      <c r="I8" s="14"/>
      <c r="J8" s="14"/>
    </row>
    <row r="9" spans="1:14" x14ac:dyDescent="0.3">
      <c r="A9" s="31"/>
      <c r="B9" s="29"/>
      <c r="C9" s="14"/>
      <c r="D9" s="18"/>
      <c r="E9" s="18"/>
      <c r="F9" s="14"/>
      <c r="G9" s="14"/>
      <c r="H9" s="14"/>
      <c r="I9" s="14"/>
      <c r="J9" s="14"/>
    </row>
    <row r="10" spans="1:14" x14ac:dyDescent="0.3">
      <c r="A10" s="30"/>
      <c r="B10" s="26"/>
    </row>
    <row r="11" spans="1:14" x14ac:dyDescent="0.3">
      <c r="A11" s="27"/>
      <c r="B11" s="28"/>
    </row>
    <row r="12" spans="1:14" ht="20.399999999999999" thickBot="1" x14ac:dyDescent="0.45">
      <c r="A12" s="4" t="s">
        <v>14</v>
      </c>
      <c r="B12" s="25"/>
    </row>
    <row r="13" spans="1:14" ht="15" thickTop="1" x14ac:dyDescent="0.3">
      <c r="A13" s="3" t="s">
        <v>15</v>
      </c>
      <c r="B13" s="3">
        <v>0</v>
      </c>
      <c r="C13" s="3" t="str">
        <f>IF($B$3&gt;1,_xlfn.CONCAT("Target"," ",D13),"")</f>
        <v/>
      </c>
      <c r="D13" s="3">
        <v>1</v>
      </c>
      <c r="E13" s="3" t="str">
        <f>IF($B$3&gt;2,_xlfn.CONCAT("Target"," ",F13),"")</f>
        <v/>
      </c>
      <c r="F13" s="3">
        <v>2</v>
      </c>
      <c r="G13" s="3" t="str">
        <f>IF($B$3&gt;3,_xlfn.CONCAT("Target"," ",H13),"")</f>
        <v/>
      </c>
      <c r="H13" s="3">
        <v>3</v>
      </c>
      <c r="I13" s="3" t="str">
        <f>IF($B$3&gt;4,_xlfn.CONCAT("Target"," ",J13),"")</f>
        <v/>
      </c>
      <c r="J13" s="3">
        <v>4</v>
      </c>
      <c r="K13" s="3" t="str">
        <f>IF($B$3&gt;5,_xlfn.CONCAT("Target"," ",L13),"")</f>
        <v/>
      </c>
      <c r="L13" s="2">
        <v>5</v>
      </c>
      <c r="M13" s="10"/>
      <c r="N13" s="8"/>
    </row>
    <row r="14" spans="1:14" x14ac:dyDescent="0.3">
      <c r="A14" s="9" t="s">
        <v>8</v>
      </c>
      <c r="B14" s="20" t="str">
        <f>CONCATENATE("targ",B13)</f>
        <v>targ0</v>
      </c>
      <c r="C14" s="9" t="str">
        <f>IF(NOT(C$13=""),"ID","")</f>
        <v/>
      </c>
      <c r="D14" s="20" t="str">
        <f>CONCATENATE("targ",D13)</f>
        <v>targ1</v>
      </c>
      <c r="E14" s="9" t="str">
        <f>IF(NOT(E$13=""),"ID","")</f>
        <v/>
      </c>
      <c r="F14" s="20" t="str">
        <f>CONCATENATE("targ",F13)</f>
        <v>targ2</v>
      </c>
      <c r="G14" s="9" t="str">
        <f>IF(NOT(G$13=""),"ID","")</f>
        <v/>
      </c>
      <c r="H14" s="20" t="str">
        <f>CONCATENATE("targ",H13)</f>
        <v>targ3</v>
      </c>
      <c r="I14" s="9" t="str">
        <f>IF(NOT(I$13=""),"ID","")</f>
        <v/>
      </c>
      <c r="J14" s="20" t="str">
        <f>CONCATENATE("targ",J13)</f>
        <v>targ4</v>
      </c>
      <c r="K14" s="9" t="str">
        <f>IF(NOT(K$13=""),"ID","")</f>
        <v/>
      </c>
      <c r="L14" s="20" t="str">
        <f>CONCATENATE("targ",L13)</f>
        <v>targ5</v>
      </c>
      <c r="M14" s="11"/>
      <c r="N14" s="8"/>
    </row>
    <row r="15" spans="1:14" x14ac:dyDescent="0.3">
      <c r="A15" s="9" t="s">
        <v>2</v>
      </c>
      <c r="B15" s="20"/>
      <c r="C15" s="9" t="str">
        <f>IF(NOT(C$13=""),"name","")</f>
        <v/>
      </c>
      <c r="D15" s="20"/>
      <c r="E15" s="9" t="str">
        <f>IF(NOT(E$13=""),"name","")</f>
        <v/>
      </c>
      <c r="F15" s="20"/>
      <c r="G15" s="9" t="str">
        <f>IF(NOT(G$13=""),"name","")</f>
        <v/>
      </c>
      <c r="H15" s="20"/>
      <c r="I15" s="9" t="str">
        <f>IF(NOT(I$13=""),"name","")</f>
        <v/>
      </c>
      <c r="J15" s="20"/>
      <c r="K15" s="9" t="str">
        <f>IF(NOT(K$13=""),"name","")</f>
        <v/>
      </c>
      <c r="L15" s="20"/>
      <c r="M15" s="11"/>
      <c r="N15" s="8"/>
    </row>
    <row r="16" spans="1:14" x14ac:dyDescent="0.3">
      <c r="A16" s="9" t="s">
        <v>3</v>
      </c>
      <c r="B16" s="20"/>
      <c r="C16" s="9" t="str">
        <f>IF(NOT(C$13=""),"name_pretty","")</f>
        <v/>
      </c>
      <c r="D16" s="20"/>
      <c r="E16" s="9" t="str">
        <f>IF(NOT(E$13=""),"name_pretty","")</f>
        <v/>
      </c>
      <c r="F16" s="20"/>
      <c r="G16" s="9" t="str">
        <f>IF(NOT(G$13=""),"name_pretty","")</f>
        <v/>
      </c>
      <c r="H16" s="20"/>
      <c r="I16" s="9" t="str">
        <f>IF(NOT(I$13=""),"name_pretty","")</f>
        <v/>
      </c>
      <c r="J16" s="20"/>
      <c r="K16" s="9" t="str">
        <f>IF(NOT(K$13=""),"name_pretty","")</f>
        <v/>
      </c>
      <c r="L16" s="20"/>
      <c r="M16" s="11"/>
      <c r="N16" s="8"/>
    </row>
    <row r="17" spans="1:14" x14ac:dyDescent="0.3">
      <c r="A17" s="9" t="s">
        <v>4</v>
      </c>
      <c r="B17" s="20"/>
      <c r="C17" s="9" t="str">
        <f>IF(NOT(C$13=""),"latitude_deg","")</f>
        <v/>
      </c>
      <c r="D17" s="20"/>
      <c r="E17" s="9" t="str">
        <f>IF(NOT(E$13=""),"latitude_deg","")</f>
        <v/>
      </c>
      <c r="F17" s="20"/>
      <c r="G17" s="9" t="str">
        <f>IF(NOT(G$13=""),"latitude_deg","")</f>
        <v/>
      </c>
      <c r="H17" s="20"/>
      <c r="I17" s="9" t="str">
        <f>IF(NOT(I$13=""),"latitude_deg","")</f>
        <v/>
      </c>
      <c r="J17" s="20"/>
      <c r="K17" s="9" t="str">
        <f>IF(NOT(K$13=""),"latitude_deg","")</f>
        <v/>
      </c>
      <c r="L17" s="20"/>
      <c r="M17" s="11"/>
      <c r="N17" s="8"/>
    </row>
    <row r="18" spans="1:14" x14ac:dyDescent="0.3">
      <c r="A18" s="9" t="s">
        <v>5</v>
      </c>
      <c r="B18" s="20"/>
      <c r="C18" s="9" t="str">
        <f>IF(NOT(C$13=""),"longitude_deg","")</f>
        <v/>
      </c>
      <c r="D18" s="20"/>
      <c r="E18" s="9" t="str">
        <f>IF(NOT(E$13=""),"longitude_deg","")</f>
        <v/>
      </c>
      <c r="F18" s="20"/>
      <c r="G18" s="9" t="str">
        <f>IF(NOT(G$13=""),"longitude_deg","")</f>
        <v/>
      </c>
      <c r="H18" s="20"/>
      <c r="I18" s="9" t="str">
        <f>IF(NOT(I$13=""),"longitude_deg","")</f>
        <v/>
      </c>
      <c r="J18" s="20"/>
      <c r="K18" s="9" t="str">
        <f>IF(NOT(K$13=""),"longitude_deg","")</f>
        <v/>
      </c>
      <c r="L18" s="20"/>
      <c r="M18" s="11"/>
      <c r="N18" s="8"/>
    </row>
    <row r="19" spans="1:14" x14ac:dyDescent="0.3">
      <c r="A19" s="9" t="s">
        <v>6</v>
      </c>
      <c r="B19" s="20"/>
      <c r="C19" s="9" t="str">
        <f>IF(NOT(C$13=""),"height_m","")</f>
        <v/>
      </c>
      <c r="D19" s="20"/>
      <c r="E19" s="9" t="str">
        <f>IF(NOT(E$13=""),"height_m","")</f>
        <v/>
      </c>
      <c r="F19" s="20"/>
      <c r="G19" s="9" t="str">
        <f>IF(NOT(G$13=""),"height_m","")</f>
        <v/>
      </c>
      <c r="H19" s="20"/>
      <c r="I19" s="9" t="str">
        <f>IF(NOT(I$13=""),"height_m","")</f>
        <v/>
      </c>
      <c r="J19" s="20"/>
      <c r="K19" s="9" t="str">
        <f>IF(NOT(K$13=""),"height_m","")</f>
        <v/>
      </c>
      <c r="L19" s="20"/>
      <c r="M19" s="11"/>
      <c r="N19" s="8"/>
    </row>
    <row r="20" spans="1:14" x14ac:dyDescent="0.3">
      <c r="A20" s="9"/>
      <c r="B20" s="20"/>
      <c r="C20" s="9"/>
      <c r="D20" s="20"/>
      <c r="E20" s="9"/>
      <c r="F20" s="20"/>
      <c r="G20" s="9"/>
      <c r="H20" s="20"/>
      <c r="I20" s="9"/>
      <c r="J20" s="20"/>
      <c r="K20" s="9"/>
      <c r="L20" s="20"/>
      <c r="M20" s="11"/>
      <c r="N20" s="8"/>
    </row>
    <row r="21" spans="1:14" x14ac:dyDescent="0.3">
      <c r="A21" s="1"/>
      <c r="C21" s="1"/>
      <c r="E21" s="1"/>
      <c r="G21" s="1"/>
      <c r="I21" s="1"/>
      <c r="K21" s="1"/>
    </row>
    <row r="22" spans="1:14" x14ac:dyDescent="0.3">
      <c r="A22" s="3" t="str">
        <f>IF($B$3&gt;6,_xlfn.CONCAT("Target"," ",B22),"")</f>
        <v/>
      </c>
      <c r="B22" s="3">
        <v>6</v>
      </c>
      <c r="C22" s="3" t="str">
        <f>IF($B$3&gt;7,_xlfn.CONCAT("Target"," ",D22),"")</f>
        <v/>
      </c>
      <c r="D22" s="3">
        <v>7</v>
      </c>
      <c r="E22" s="3" t="str">
        <f>IF($B$3&gt;8,_xlfn.CONCAT("Target"," ",F22),"")</f>
        <v/>
      </c>
      <c r="F22" s="3">
        <v>8</v>
      </c>
      <c r="G22" s="3" t="str">
        <f>IF($B$3&gt;9,_xlfn.CONCAT("Target"," ",H22),"")</f>
        <v/>
      </c>
      <c r="H22" s="3">
        <v>9</v>
      </c>
      <c r="I22" s="3" t="str">
        <f>IF($B$3&gt;10,_xlfn.CONCAT("Target"," ",J22),"")</f>
        <v/>
      </c>
      <c r="J22" s="3">
        <v>10</v>
      </c>
      <c r="K22" s="3" t="str">
        <f>IF($B$3&gt;11,_xlfn.CONCAT("Target"," ",L22),"")</f>
        <v/>
      </c>
      <c r="L22" s="2">
        <v>11</v>
      </c>
    </row>
    <row r="23" spans="1:14" x14ac:dyDescent="0.3">
      <c r="A23" s="6" t="str">
        <f>IF(NOT(A$22=""),"ID","")</f>
        <v/>
      </c>
      <c r="B23" s="2" t="str">
        <f>CONCATENATE("targ",B22)</f>
        <v>targ6</v>
      </c>
      <c r="C23" s="6" t="str">
        <f>IF(NOT(C$22=""),"ID","")</f>
        <v/>
      </c>
      <c r="D23" s="2" t="str">
        <f>CONCATENATE("targ",D22)</f>
        <v>targ7</v>
      </c>
      <c r="E23" s="6" t="str">
        <f>IF(NOT(E$22=""),"ID","")</f>
        <v/>
      </c>
      <c r="F23" s="2" t="str">
        <f>CONCATENATE("targ",F22)</f>
        <v>targ8</v>
      </c>
      <c r="G23" s="6" t="str">
        <f>IF(NOT(G$22=""),"ID","")</f>
        <v/>
      </c>
      <c r="H23" s="2" t="str">
        <f>CONCATENATE("targ",H22)</f>
        <v>targ9</v>
      </c>
      <c r="I23" s="6" t="str">
        <f>IF(NOT(I$22=""),"ID","")</f>
        <v/>
      </c>
      <c r="J23" s="2" t="str">
        <f>CONCATENATE("targ",J22)</f>
        <v>targ10</v>
      </c>
      <c r="K23" s="6" t="str">
        <f>IF(NOT(K$22=""),"ID","")</f>
        <v/>
      </c>
      <c r="L23" s="2" t="str">
        <f>CONCATENATE("targ",L22)</f>
        <v>targ11</v>
      </c>
    </row>
    <row r="24" spans="1:14" x14ac:dyDescent="0.3">
      <c r="A24" s="9" t="str">
        <f>IF(NOT(A$22=""),"name","")</f>
        <v/>
      </c>
      <c r="B24" s="20"/>
      <c r="C24" s="9" t="str">
        <f>IF(NOT(C$22=""),"name","")</f>
        <v/>
      </c>
      <c r="D24" s="20"/>
      <c r="E24" s="9" t="str">
        <f>IF(NOT(E$22=""),"name","")</f>
        <v/>
      </c>
      <c r="F24" s="20"/>
      <c r="G24" s="9" t="str">
        <f>IF(NOT(G$22=""),"name","")</f>
        <v/>
      </c>
      <c r="H24" s="20"/>
      <c r="I24" s="9" t="str">
        <f>IF(NOT(I$22=""),"name","")</f>
        <v/>
      </c>
      <c r="J24" s="20"/>
      <c r="K24" s="9" t="str">
        <f>IF(NOT(K$22=""),"name","")</f>
        <v/>
      </c>
      <c r="L24" s="20"/>
    </row>
    <row r="25" spans="1:14" x14ac:dyDescent="0.3">
      <c r="A25" s="9" t="str">
        <f>IF(NOT(A$22=""),"name_pretty","")</f>
        <v/>
      </c>
      <c r="B25" s="20"/>
      <c r="C25" s="9" t="str">
        <f>IF(NOT(C$22=""),"name_pretty","")</f>
        <v/>
      </c>
      <c r="D25" s="20"/>
      <c r="E25" s="9" t="str">
        <f>IF(NOT(E$22=""),"name_pretty","")</f>
        <v/>
      </c>
      <c r="F25" s="20"/>
      <c r="G25" s="9" t="str">
        <f>IF(NOT(G$22=""),"name_pretty","")</f>
        <v/>
      </c>
      <c r="H25" s="20"/>
      <c r="I25" s="9" t="str">
        <f>IF(NOT(I$22=""),"name_pretty","")</f>
        <v/>
      </c>
      <c r="J25" s="20"/>
      <c r="K25" s="9" t="str">
        <f>IF(NOT(K$22=""),"name_pretty","")</f>
        <v/>
      </c>
      <c r="L25" s="20"/>
    </row>
    <row r="26" spans="1:14" x14ac:dyDescent="0.3">
      <c r="A26" s="9" t="str">
        <f>IF(NOT(A$22=""),"latitude_deg","")</f>
        <v/>
      </c>
      <c r="B26" s="20"/>
      <c r="C26" s="9" t="str">
        <f>IF(NOT(C$22=""),"latitude_deg","")</f>
        <v/>
      </c>
      <c r="D26" s="20"/>
      <c r="E26" s="9" t="str">
        <f>IF(NOT(E$22=""),"latitude_deg","")</f>
        <v/>
      </c>
      <c r="F26" s="20"/>
      <c r="G26" s="9" t="str">
        <f>IF(NOT(G$22=""),"latitude_deg","")</f>
        <v/>
      </c>
      <c r="H26" s="20"/>
      <c r="I26" s="9" t="str">
        <f>IF(NOT(I$22=""),"latitude_deg","")</f>
        <v/>
      </c>
      <c r="J26" s="20"/>
      <c r="K26" s="9" t="str">
        <f>IF(NOT(K$22=""),"latitude_deg","")</f>
        <v/>
      </c>
      <c r="L26" s="20"/>
    </row>
    <row r="27" spans="1:14" x14ac:dyDescent="0.3">
      <c r="A27" s="9" t="str">
        <f>IF(NOT(A$22=""),"longitude_deg","")</f>
        <v/>
      </c>
      <c r="B27" s="20"/>
      <c r="C27" s="9" t="str">
        <f>IF(NOT(C$22=""),"longitude_deg","")</f>
        <v/>
      </c>
      <c r="D27" s="20"/>
      <c r="E27" s="9" t="str">
        <f>IF(NOT(E$22=""),"longitude_deg","")</f>
        <v/>
      </c>
      <c r="F27" s="20"/>
      <c r="G27" s="9" t="str">
        <f>IF(NOT(G$22=""),"longitude_deg","")</f>
        <v/>
      </c>
      <c r="H27" s="20"/>
      <c r="I27" s="9" t="str">
        <f>IF(NOT(I$22=""),"longitude_deg","")</f>
        <v/>
      </c>
      <c r="J27" s="20"/>
      <c r="K27" s="9" t="str">
        <f>IF(NOT(K$22=""),"longitude_deg","")</f>
        <v/>
      </c>
      <c r="L27" s="20"/>
    </row>
    <row r="28" spans="1:14" x14ac:dyDescent="0.3">
      <c r="A28" s="9" t="str">
        <f>IF(NOT(A$22=""),"height_m","")</f>
        <v/>
      </c>
      <c r="B28" s="20"/>
      <c r="C28" s="9" t="str">
        <f>IF(NOT(C$22=""),"height_m","")</f>
        <v/>
      </c>
      <c r="D28" s="20"/>
      <c r="E28" s="9" t="str">
        <f>IF(NOT(E$22=""),"height_m","")</f>
        <v/>
      </c>
      <c r="F28" s="20"/>
      <c r="G28" s="9" t="str">
        <f>IF(NOT(G$22=""),"height_m","")</f>
        <v/>
      </c>
      <c r="H28" s="20"/>
      <c r="I28" s="9" t="str">
        <f>IF(NOT(I$22=""),"height_m","")</f>
        <v/>
      </c>
      <c r="J28" s="20"/>
      <c r="K28" s="9" t="str">
        <f>IF(NOT(K$22=""),"height_m","")</f>
        <v/>
      </c>
      <c r="L28" s="20"/>
    </row>
    <row r="29" spans="1:14" x14ac:dyDescent="0.3">
      <c r="A29" s="9"/>
      <c r="B29" s="20"/>
      <c r="C29" s="9"/>
      <c r="D29" s="20"/>
      <c r="E29" s="9"/>
      <c r="F29" s="20"/>
      <c r="G29" s="9"/>
      <c r="H29" s="20"/>
      <c r="I29" s="9"/>
      <c r="J29" s="20"/>
      <c r="K29" s="9"/>
      <c r="L29" s="20"/>
    </row>
    <row r="31" spans="1:14" x14ac:dyDescent="0.3">
      <c r="A31" s="3" t="str">
        <f>IF($B$3&gt;12,_xlfn.CONCAT("Target"," ",B31),"")</f>
        <v/>
      </c>
      <c r="B31" s="3">
        <v>12</v>
      </c>
      <c r="C31" s="3" t="str">
        <f>IF($B$3&gt;13,_xlfn.CONCAT("Target"," ",D31),"")</f>
        <v/>
      </c>
      <c r="D31" s="3">
        <v>13</v>
      </c>
      <c r="E31" s="3" t="str">
        <f>IF($B$3&gt;14,_xlfn.CONCAT("Target"," ",F31),"")</f>
        <v/>
      </c>
      <c r="F31" s="3">
        <v>14</v>
      </c>
      <c r="G31" s="3" t="str">
        <f>IF($B$3&gt;15,_xlfn.CONCAT("Target"," ",H31),"")</f>
        <v/>
      </c>
      <c r="H31" s="3">
        <v>15</v>
      </c>
      <c r="I31" s="3" t="str">
        <f>IF($B$3&gt;16,_xlfn.CONCAT("Target"," ",J31),"")</f>
        <v/>
      </c>
      <c r="J31" s="3">
        <v>16</v>
      </c>
      <c r="K31" s="3" t="str">
        <f>IF($B$3&gt;17,_xlfn.CONCAT("Target"," ",L31),"")</f>
        <v/>
      </c>
      <c r="L31" s="2">
        <v>17</v>
      </c>
    </row>
    <row r="32" spans="1:14" x14ac:dyDescent="0.3">
      <c r="A32" s="6" t="str">
        <f>IF(NOT(A$31=""),"ID","")</f>
        <v/>
      </c>
      <c r="B32" s="20" t="str">
        <f>CONCATENATE("targ",B31)</f>
        <v>targ12</v>
      </c>
      <c r="C32" s="6" t="str">
        <f>IF(NOT(C$31=""),"ID","")</f>
        <v/>
      </c>
      <c r="D32" s="20" t="str">
        <f>CONCATENATE("targ",D31)</f>
        <v>targ13</v>
      </c>
      <c r="E32" s="6" t="str">
        <f>IF(NOT(E$31=""),"ID","")</f>
        <v/>
      </c>
      <c r="F32" s="20" t="str">
        <f>CONCATENATE("targ",F31)</f>
        <v>targ14</v>
      </c>
      <c r="G32" s="6" t="str">
        <f>IF(NOT(G$31=""),"ID","")</f>
        <v/>
      </c>
      <c r="H32" s="20" t="str">
        <f>CONCATENATE("targ",H31)</f>
        <v>targ15</v>
      </c>
      <c r="I32" s="6" t="str">
        <f>IF(NOT(I$31=""),"ID","")</f>
        <v/>
      </c>
      <c r="J32" s="20" t="str">
        <f>CONCATENATE("targ",J31)</f>
        <v>targ16</v>
      </c>
      <c r="K32" s="6" t="str">
        <f>IF(NOT(K$31=""),"ID","")</f>
        <v/>
      </c>
      <c r="L32" s="20" t="str">
        <f>CONCATENATE("targ",L31)</f>
        <v>targ17</v>
      </c>
    </row>
    <row r="33" spans="1:12" x14ac:dyDescent="0.3">
      <c r="A33" s="9" t="str">
        <f>IF(NOT(A$31=""),"name","")</f>
        <v/>
      </c>
      <c r="B33" s="20"/>
      <c r="C33" s="9" t="str">
        <f>IF(NOT(C$31=""),"name","")</f>
        <v/>
      </c>
      <c r="D33" s="20"/>
      <c r="E33" s="9" t="str">
        <f>IF(NOT(E$31=""),"name","")</f>
        <v/>
      </c>
      <c r="F33" s="20"/>
      <c r="G33" s="9" t="str">
        <f>IF(NOT(G$31=""),"name","")</f>
        <v/>
      </c>
      <c r="H33" s="20"/>
      <c r="I33" s="9" t="str">
        <f>IF(NOT(I$31=""),"name","")</f>
        <v/>
      </c>
      <c r="J33" s="20"/>
      <c r="K33" s="9" t="str">
        <f>IF(NOT(K$31=""),"name","")</f>
        <v/>
      </c>
      <c r="L33" s="20"/>
    </row>
    <row r="34" spans="1:12" x14ac:dyDescent="0.3">
      <c r="A34" s="9" t="str">
        <f>IF(NOT(A$31=""),"name_pretty","")</f>
        <v/>
      </c>
      <c r="B34" s="20"/>
      <c r="C34" s="9" t="str">
        <f>IF(NOT(C$31=""),"name_pretty","")</f>
        <v/>
      </c>
      <c r="D34" s="20"/>
      <c r="E34" s="9" t="str">
        <f>IF(NOT(E$31=""),"name_pretty","")</f>
        <v/>
      </c>
      <c r="F34" s="20"/>
      <c r="G34" s="9" t="str">
        <f>IF(NOT(G$31=""),"name_pretty","")</f>
        <v/>
      </c>
      <c r="H34" s="20"/>
      <c r="I34" s="9" t="str">
        <f>IF(NOT(I$31=""),"name_pretty","")</f>
        <v/>
      </c>
      <c r="J34" s="20"/>
      <c r="K34" s="9" t="str">
        <f>IF(NOT(K$31=""),"name_pretty","")</f>
        <v/>
      </c>
      <c r="L34" s="20"/>
    </row>
    <row r="35" spans="1:12" x14ac:dyDescent="0.3">
      <c r="A35" s="9" t="str">
        <f>IF(NOT(A$31=""),"latitude_deg","")</f>
        <v/>
      </c>
      <c r="B35" s="20"/>
      <c r="C35" s="9" t="str">
        <f>IF(NOT(C$31=""),"latitude_deg","")</f>
        <v/>
      </c>
      <c r="D35" s="20"/>
      <c r="E35" s="9" t="str">
        <f>IF(NOT(E$31=""),"latitude_deg","")</f>
        <v/>
      </c>
      <c r="F35" s="20"/>
      <c r="G35" s="9" t="str">
        <f>IF(NOT(G$31=""),"latitude_deg","")</f>
        <v/>
      </c>
      <c r="H35" s="20"/>
      <c r="I35" s="9" t="str">
        <f>IF(NOT(I$31=""),"latitude_deg","")</f>
        <v/>
      </c>
      <c r="J35" s="20"/>
      <c r="K35" s="9" t="str">
        <f>IF(NOT(K$31=""),"latitude_deg","")</f>
        <v/>
      </c>
      <c r="L35" s="20"/>
    </row>
    <row r="36" spans="1:12" x14ac:dyDescent="0.3">
      <c r="A36" s="9" t="str">
        <f>IF(NOT(A$31=""),"longitude_deg","")</f>
        <v/>
      </c>
      <c r="B36" s="20"/>
      <c r="C36" s="9" t="str">
        <f>IF(NOT(C$31=""),"longitude_deg","")</f>
        <v/>
      </c>
      <c r="D36" s="20"/>
      <c r="E36" s="9" t="str">
        <f>IF(NOT(E$31=""),"longitude_deg","")</f>
        <v/>
      </c>
      <c r="F36" s="20"/>
      <c r="G36" s="9" t="str">
        <f>IF(NOT(G$31=""),"longitude_deg","")</f>
        <v/>
      </c>
      <c r="H36" s="20"/>
      <c r="I36" s="9" t="str">
        <f>IF(NOT(I$31=""),"longitude_deg","")</f>
        <v/>
      </c>
      <c r="J36" s="20"/>
      <c r="K36" s="9" t="str">
        <f>IF(NOT(K$31=""),"longitude_deg","")</f>
        <v/>
      </c>
      <c r="L36" s="20"/>
    </row>
    <row r="37" spans="1:12" x14ac:dyDescent="0.3">
      <c r="A37" s="9" t="str">
        <f>IF(NOT(A$31=""),"height_m","")</f>
        <v/>
      </c>
      <c r="B37" s="20"/>
      <c r="C37" s="9" t="str">
        <f>IF(NOT(C$31=""),"height_m","")</f>
        <v/>
      </c>
      <c r="D37" s="20"/>
      <c r="E37" s="9" t="str">
        <f>IF(NOT(E$31=""),"height_m","")</f>
        <v/>
      </c>
      <c r="F37" s="20"/>
      <c r="G37" s="9" t="str">
        <f>IF(NOT(G$31=""),"height_m","")</f>
        <v/>
      </c>
      <c r="H37" s="20"/>
      <c r="I37" s="9" t="str">
        <f>IF(NOT(I$31=""),"height_m","")</f>
        <v/>
      </c>
      <c r="J37" s="20"/>
      <c r="K37" s="9" t="str">
        <f>IF(NOT(K$31=""),"height_m","")</f>
        <v/>
      </c>
      <c r="L37" s="20"/>
    </row>
    <row r="38" spans="1:12" x14ac:dyDescent="0.3">
      <c r="A38" s="9"/>
      <c r="B38" s="20"/>
      <c r="C38" s="9"/>
      <c r="D38" s="20"/>
      <c r="E38" s="9"/>
      <c r="F38" s="20"/>
      <c r="G38" s="9"/>
      <c r="H38" s="20"/>
      <c r="I38" s="9"/>
      <c r="J38" s="20"/>
      <c r="K38" s="9"/>
      <c r="L38" s="9"/>
    </row>
  </sheetData>
  <dataConsolidate link="1"/>
  <conditionalFormatting sqref="G5">
    <cfRule type="containsText" dxfId="0" priority="1" operator="containsText" text=" ">
      <formula>NOT(ISERROR(SEARCH(" ",G5)))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C036-9D3C-4A9D-852F-288770C74BA5}">
  <sheetPr codeName="Sheet2"/>
  <dimension ref="A1:F172"/>
  <sheetViews>
    <sheetView workbookViewId="0">
      <selection activeCell="A109" sqref="A109"/>
    </sheetView>
  </sheetViews>
  <sheetFormatPr defaultRowHeight="14.4" x14ac:dyDescent="0.3"/>
  <cols>
    <col min="1" max="1" width="20" bestFit="1" customWidth="1"/>
    <col min="2" max="2" width="27.5546875" bestFit="1" customWidth="1"/>
    <col min="3" max="3" width="36.6640625" bestFit="1" customWidth="1"/>
    <col min="4" max="4" width="24.109375" customWidth="1"/>
    <col min="5" max="5" width="18.44140625" customWidth="1"/>
  </cols>
  <sheetData>
    <row r="1" spans="1:6" x14ac:dyDescent="0.3">
      <c r="A1" t="s">
        <v>16</v>
      </c>
      <c r="B1" s="7" t="s">
        <v>17</v>
      </c>
    </row>
    <row r="2" spans="1:6" x14ac:dyDescent="0.3">
      <c r="A2" t="s">
        <v>18</v>
      </c>
      <c r="B2" t="s">
        <v>19</v>
      </c>
    </row>
    <row r="3" spans="1:6" x14ac:dyDescent="0.3">
      <c r="A3" t="s">
        <v>20</v>
      </c>
      <c r="B3" t="s">
        <v>21</v>
      </c>
    </row>
    <row r="4" spans="1:6" x14ac:dyDescent="0.3">
      <c r="A4" t="s">
        <v>22</v>
      </c>
      <c r="B4" t="s">
        <v>23</v>
      </c>
      <c r="C4" t="s">
        <v>24</v>
      </c>
      <c r="D4" t="s">
        <v>25</v>
      </c>
    </row>
    <row r="5" spans="1:6" x14ac:dyDescent="0.3">
      <c r="A5" t="s">
        <v>22</v>
      </c>
      <c r="B5" t="s">
        <v>23</v>
      </c>
      <c r="C5" t="s">
        <v>26</v>
      </c>
      <c r="D5" t="s">
        <v>25</v>
      </c>
    </row>
    <row r="6" spans="1:6" x14ac:dyDescent="0.3">
      <c r="A6" t="s">
        <v>22</v>
      </c>
      <c r="B6" t="s">
        <v>27</v>
      </c>
      <c r="C6" t="s">
        <v>28</v>
      </c>
      <c r="D6">
        <f>Sheet1!B3</f>
        <v>0</v>
      </c>
    </row>
    <row r="7" spans="1:6" x14ac:dyDescent="0.3">
      <c r="A7" t="s">
        <v>22</v>
      </c>
      <c r="B7" t="s">
        <v>27</v>
      </c>
      <c r="C7" t="s">
        <v>29</v>
      </c>
      <c r="D7">
        <f>Sheet1!B4</f>
        <v>0</v>
      </c>
    </row>
    <row r="8" spans="1:6" x14ac:dyDescent="0.3">
      <c r="A8" t="s">
        <v>22</v>
      </c>
      <c r="B8" t="s">
        <v>27</v>
      </c>
      <c r="C8" t="s">
        <v>30</v>
      </c>
      <c r="D8">
        <f>Sheet1!B5</f>
        <v>0</v>
      </c>
    </row>
    <row r="9" spans="1:6" x14ac:dyDescent="0.3">
      <c r="A9" t="s">
        <v>22</v>
      </c>
      <c r="B9" t="s">
        <v>27</v>
      </c>
      <c r="C9" t="s">
        <v>1</v>
      </c>
      <c r="D9">
        <f>Sheet1!B6</f>
        <v>0</v>
      </c>
    </row>
    <row r="10" spans="1:6" x14ac:dyDescent="0.3">
      <c r="A10" t="s">
        <v>22</v>
      </c>
      <c r="B10" t="s">
        <v>27</v>
      </c>
      <c r="C10" t="s">
        <v>31</v>
      </c>
      <c r="D10" t="s">
        <v>0</v>
      </c>
      <c r="E10" t="s">
        <v>0</v>
      </c>
      <c r="F10" t="s">
        <v>0</v>
      </c>
    </row>
    <row r="11" spans="1:6" x14ac:dyDescent="0.3">
      <c r="A11" t="str">
        <f>IF($D$6&gt;0,LOWER(Sheet1!A13),"")</f>
        <v/>
      </c>
      <c r="B11" t="str">
        <f>IF($D$6&gt;0,LOWER(Sheet1!B13),"")</f>
        <v/>
      </c>
    </row>
    <row r="12" spans="1:6" x14ac:dyDescent="0.3">
      <c r="A12" t="str">
        <f>IF($D$6&gt;0,LOWER(Sheet1!A14),"")</f>
        <v/>
      </c>
      <c r="B12" t="str">
        <f>IF($D$6&gt;0,LOWER(Sheet1!B14),"")</f>
        <v/>
      </c>
    </row>
    <row r="13" spans="1:6" x14ac:dyDescent="0.3">
      <c r="A13" t="str">
        <f>IF($D$6&gt;0,LOWER(Sheet1!A15),"")</f>
        <v/>
      </c>
      <c r="B13" t="str">
        <f>IF($D$6&gt;0,LOWER(Sheet1!B15),"")</f>
        <v/>
      </c>
    </row>
    <row r="14" spans="1:6" x14ac:dyDescent="0.3">
      <c r="A14" t="str">
        <f>IF($D$6&gt;0,LOWER(Sheet1!A16),"")</f>
        <v/>
      </c>
      <c r="B14" t="str">
        <f>IF($D$6&gt;0,LOWER(Sheet1!B16),"")</f>
        <v/>
      </c>
    </row>
    <row r="15" spans="1:6" x14ac:dyDescent="0.3">
      <c r="A15" t="str">
        <f>IF($D$6&gt;0,LOWER(Sheet1!A17),"")</f>
        <v/>
      </c>
      <c r="B15" t="str">
        <f>IF($D$6&gt;0,LOWER(Sheet1!B17),"")</f>
        <v/>
      </c>
    </row>
    <row r="16" spans="1:6" x14ac:dyDescent="0.3">
      <c r="A16" t="str">
        <f>IF($D$6&gt;0,LOWER(Sheet1!A18),"")</f>
        <v/>
      </c>
      <c r="B16" t="str">
        <f>IF($D$6&gt;0,LOWER(Sheet1!B18),"")</f>
        <v/>
      </c>
    </row>
    <row r="17" spans="1:3" x14ac:dyDescent="0.3">
      <c r="A17" t="str">
        <f>IF($D$6&gt;0,LOWER(Sheet1!A19),"")</f>
        <v/>
      </c>
      <c r="B17" t="str">
        <f>IF($D$6&gt;0,LOWER(Sheet1!B19),"")</f>
        <v/>
      </c>
    </row>
    <row r="18" spans="1:3" x14ac:dyDescent="0.3">
      <c r="A18" t="str">
        <f>IF($D$6&gt;1,"LIST","")</f>
        <v/>
      </c>
      <c r="B18" t="str">
        <f>IF($D$6&gt;1,"LIST","")</f>
        <v/>
      </c>
      <c r="C18" t="str">
        <f>IF($D$6&gt;1,"LIST","")</f>
        <v/>
      </c>
    </row>
    <row r="19" spans="1:3" x14ac:dyDescent="0.3">
      <c r="A19" t="str">
        <f>IF($D$6&gt;1,LOWER(Sheet1!C13),"")</f>
        <v/>
      </c>
      <c r="B19" t="str">
        <f>IF($D$6&gt;1,LOWER(Sheet1!D13),"")</f>
        <v/>
      </c>
    </row>
    <row r="20" spans="1:3" x14ac:dyDescent="0.3">
      <c r="A20" t="str">
        <f>IF($D$6&gt;1,LOWER(Sheet1!C14),"")</f>
        <v/>
      </c>
      <c r="B20" t="str">
        <f>IF($D$6&gt;1,LOWER(Sheet1!D14),"")</f>
        <v/>
      </c>
    </row>
    <row r="21" spans="1:3" x14ac:dyDescent="0.3">
      <c r="A21" t="str">
        <f>IF($D$6&gt;1,LOWER(Sheet1!C15),"")</f>
        <v/>
      </c>
      <c r="B21" t="str">
        <f>IF($D$6&gt;1,LOWER(Sheet1!D15),"")</f>
        <v/>
      </c>
    </row>
    <row r="22" spans="1:3" x14ac:dyDescent="0.3">
      <c r="A22" t="str">
        <f>IF($D$6&gt;1,LOWER(Sheet1!C16),"")</f>
        <v/>
      </c>
      <c r="B22" t="str">
        <f>IF($D$6&gt;1,LOWER(Sheet1!D16),"")</f>
        <v/>
      </c>
    </row>
    <row r="23" spans="1:3" x14ac:dyDescent="0.3">
      <c r="A23" t="str">
        <f>IF($D$6&gt;1,LOWER(Sheet1!C17),"")</f>
        <v/>
      </c>
      <c r="B23" t="str">
        <f>IF($D$6&gt;1,LOWER(Sheet1!D17),"")</f>
        <v/>
      </c>
    </row>
    <row r="24" spans="1:3" x14ac:dyDescent="0.3">
      <c r="A24" t="str">
        <f>IF($D$6&gt;1,LOWER(Sheet1!C18),"")</f>
        <v/>
      </c>
      <c r="B24" t="str">
        <f>IF($D$6&gt;1,LOWER(Sheet1!D18),"")</f>
        <v/>
      </c>
    </row>
    <row r="25" spans="1:3" x14ac:dyDescent="0.3">
      <c r="A25" t="str">
        <f>IF($D$6&gt;1,LOWER(Sheet1!C19),"")</f>
        <v/>
      </c>
      <c r="B25" t="str">
        <f>IF($D$6&gt;1,LOWER(Sheet1!D19),"")</f>
        <v/>
      </c>
    </row>
    <row r="26" spans="1:3" x14ac:dyDescent="0.3">
      <c r="A26" t="str">
        <f>IF($D$6&gt;2,"LIST","")</f>
        <v/>
      </c>
      <c r="B26" t="str">
        <f>IF($D$6&gt;2,"LIST","")</f>
        <v/>
      </c>
      <c r="C26" t="str">
        <f>IF($D$6&gt;2,"LIST","")</f>
        <v/>
      </c>
    </row>
    <row r="27" spans="1:3" x14ac:dyDescent="0.3">
      <c r="A27" t="str">
        <f>IF($D$6&gt;2,LOWER(Sheet1!E13),"")</f>
        <v/>
      </c>
      <c r="B27" t="str">
        <f>IF($D$6&gt;2,LOWER(Sheet1!F13),"")</f>
        <v/>
      </c>
    </row>
    <row r="28" spans="1:3" x14ac:dyDescent="0.3">
      <c r="A28" t="str">
        <f>IF($D$6&gt;2,LOWER(Sheet1!E14),"")</f>
        <v/>
      </c>
      <c r="B28" t="str">
        <f>IF($D$6&gt;2,LOWER(Sheet1!F14),"")</f>
        <v/>
      </c>
    </row>
    <row r="29" spans="1:3" x14ac:dyDescent="0.3">
      <c r="A29" t="str">
        <f>IF($D$6&gt;2,LOWER(Sheet1!E15),"")</f>
        <v/>
      </c>
      <c r="B29" t="str">
        <f>IF($D$6&gt;2,LOWER(Sheet1!F15),"")</f>
        <v/>
      </c>
    </row>
    <row r="30" spans="1:3" x14ac:dyDescent="0.3">
      <c r="A30" t="str">
        <f>IF($D$6&gt;2,LOWER(Sheet1!E16),"")</f>
        <v/>
      </c>
      <c r="B30" t="str">
        <f>IF($D$6&gt;2,LOWER(Sheet1!F16),"")</f>
        <v/>
      </c>
    </row>
    <row r="31" spans="1:3" x14ac:dyDescent="0.3">
      <c r="A31" t="str">
        <f>IF($D$6&gt;2,LOWER(Sheet1!E17),"")</f>
        <v/>
      </c>
      <c r="B31" t="str">
        <f>IF($D$6&gt;2,LOWER(Sheet1!F17),"")</f>
        <v/>
      </c>
    </row>
    <row r="32" spans="1:3" x14ac:dyDescent="0.3">
      <c r="A32" t="str">
        <f>IF($D$6&gt;2,LOWER(Sheet1!E18),"")</f>
        <v/>
      </c>
      <c r="B32" t="str">
        <f>IF($D$6&gt;2,LOWER(Sheet1!F18),"")</f>
        <v/>
      </c>
    </row>
    <row r="33" spans="1:3" x14ac:dyDescent="0.3">
      <c r="A33" t="str">
        <f>IF($D$6&gt;2,LOWER(Sheet1!E19),"")</f>
        <v/>
      </c>
      <c r="B33" t="str">
        <f>IF($D$6&gt;2,LOWER(Sheet1!F19),"")</f>
        <v/>
      </c>
    </row>
    <row r="34" spans="1:3" x14ac:dyDescent="0.3">
      <c r="A34" t="str">
        <f>IF($D$6&gt;3,"LIST","")</f>
        <v/>
      </c>
      <c r="B34" t="str">
        <f>IF($D$6&gt;3,"LIST","")</f>
        <v/>
      </c>
      <c r="C34" t="str">
        <f>IF($D$6&gt;3,"LIST","")</f>
        <v/>
      </c>
    </row>
    <row r="35" spans="1:3" x14ac:dyDescent="0.3">
      <c r="A35" t="str">
        <f>IF($D$6&gt;3,LOWER(Sheet1!G13),"")</f>
        <v/>
      </c>
      <c r="B35" t="str">
        <f>IF($D$6&gt;3,LOWER(Sheet1!H13),"")</f>
        <v/>
      </c>
    </row>
    <row r="36" spans="1:3" x14ac:dyDescent="0.3">
      <c r="A36" t="str">
        <f>IF($D$6&gt;3,LOWER(Sheet1!G14),"")</f>
        <v/>
      </c>
      <c r="B36" t="str">
        <f>IF($D$6&gt;3,LOWER(Sheet1!H14),"")</f>
        <v/>
      </c>
    </row>
    <row r="37" spans="1:3" x14ac:dyDescent="0.3">
      <c r="A37" t="str">
        <f>IF($D$6&gt;3,LOWER(Sheet1!G15),"")</f>
        <v/>
      </c>
      <c r="B37" t="str">
        <f>IF($D$6&gt;3,LOWER(Sheet1!H15),"")</f>
        <v/>
      </c>
    </row>
    <row r="38" spans="1:3" x14ac:dyDescent="0.3">
      <c r="A38" t="str">
        <f>IF($D$6&gt;3,LOWER(Sheet1!G16),"")</f>
        <v/>
      </c>
      <c r="B38" t="str">
        <f>IF($D$6&gt;3,LOWER(Sheet1!H16),"")</f>
        <v/>
      </c>
    </row>
    <row r="39" spans="1:3" x14ac:dyDescent="0.3">
      <c r="A39" t="str">
        <f>IF($D$6&gt;3,LOWER(Sheet1!G17),"")</f>
        <v/>
      </c>
      <c r="B39" t="str">
        <f>IF($D$6&gt;3,LOWER(Sheet1!H17),"")</f>
        <v/>
      </c>
    </row>
    <row r="40" spans="1:3" x14ac:dyDescent="0.3">
      <c r="A40" t="str">
        <f>IF($D$6&gt;3,LOWER(Sheet1!G18),"")</f>
        <v/>
      </c>
      <c r="B40" t="str">
        <f>IF($D$6&gt;3,LOWER(Sheet1!H18),"")</f>
        <v/>
      </c>
    </row>
    <row r="41" spans="1:3" x14ac:dyDescent="0.3">
      <c r="A41" t="str">
        <f>IF($D$6&gt;3,LOWER(Sheet1!G19),"")</f>
        <v/>
      </c>
      <c r="B41" t="str">
        <f>IF($D$6&gt;3,LOWER(Sheet1!H19),"")</f>
        <v/>
      </c>
    </row>
    <row r="42" spans="1:3" x14ac:dyDescent="0.3">
      <c r="A42" t="str">
        <f>IF($D$6&gt;4,"LIST","")</f>
        <v/>
      </c>
      <c r="B42" t="str">
        <f>IF($D$6&gt;4,"LIST","")</f>
        <v/>
      </c>
      <c r="C42" t="str">
        <f>IF($D$6&gt;4,"LIST","")</f>
        <v/>
      </c>
    </row>
    <row r="43" spans="1:3" x14ac:dyDescent="0.3">
      <c r="A43" t="str">
        <f>IF($D$6&gt;4,LOWER(Sheet1!I13),"")</f>
        <v/>
      </c>
      <c r="B43" t="str">
        <f>IF($D$6&gt;4,LOWER(Sheet1!J13),"")</f>
        <v/>
      </c>
    </row>
    <row r="44" spans="1:3" x14ac:dyDescent="0.3">
      <c r="A44" t="str">
        <f>IF($D$6&gt;4,LOWER(Sheet1!I14),"")</f>
        <v/>
      </c>
      <c r="B44" t="str">
        <f>IF($D$6&gt;4,LOWER(Sheet1!J14),"")</f>
        <v/>
      </c>
    </row>
    <row r="45" spans="1:3" x14ac:dyDescent="0.3">
      <c r="A45" t="str">
        <f>IF($D$6&gt;4,LOWER(Sheet1!I15),"")</f>
        <v/>
      </c>
      <c r="B45" t="str">
        <f>IF($D$6&gt;4,LOWER(Sheet1!J15),"")</f>
        <v/>
      </c>
    </row>
    <row r="46" spans="1:3" x14ac:dyDescent="0.3">
      <c r="A46" t="str">
        <f>IF($D$6&gt;4,LOWER(Sheet1!I16),"")</f>
        <v/>
      </c>
      <c r="B46" t="str">
        <f>IF($D$6&gt;4,LOWER(Sheet1!J16),"")</f>
        <v/>
      </c>
    </row>
    <row r="47" spans="1:3" x14ac:dyDescent="0.3">
      <c r="A47" t="str">
        <f>IF($D$6&gt;4,LOWER(Sheet1!I17),"")</f>
        <v/>
      </c>
      <c r="B47" t="str">
        <f>IF($D$6&gt;4,LOWER(Sheet1!J17),"")</f>
        <v/>
      </c>
    </row>
    <row r="48" spans="1:3" x14ac:dyDescent="0.3">
      <c r="A48" t="str">
        <f>IF($D$6&gt;4,LOWER(Sheet1!I18),"")</f>
        <v/>
      </c>
      <c r="B48" t="str">
        <f>IF($D$6&gt;4,LOWER(Sheet1!J18),"")</f>
        <v/>
      </c>
    </row>
    <row r="49" spans="1:3" x14ac:dyDescent="0.3">
      <c r="A49" t="str">
        <f>IF($D$6&gt;4,LOWER(Sheet1!I19),"")</f>
        <v/>
      </c>
      <c r="B49" t="str">
        <f>IF($D$6&gt;4,LOWER(Sheet1!J19),"")</f>
        <v/>
      </c>
    </row>
    <row r="50" spans="1:3" x14ac:dyDescent="0.3">
      <c r="A50" t="str">
        <f>IF($D$6&gt;5,"LIST","")</f>
        <v/>
      </c>
      <c r="B50" t="str">
        <f>IF($D$6&gt;5,"LIST","")</f>
        <v/>
      </c>
      <c r="C50" t="str">
        <f>IF($D$6&gt;5,"LIST","")</f>
        <v/>
      </c>
    </row>
    <row r="51" spans="1:3" x14ac:dyDescent="0.3">
      <c r="A51" t="str">
        <f>IF($D$6&gt;5,LOWER(Sheet1!K13),"")</f>
        <v/>
      </c>
      <c r="B51" t="str">
        <f>IF($D$6&gt;5,LOWER(Sheet1!L13),"")</f>
        <v/>
      </c>
    </row>
    <row r="52" spans="1:3" x14ac:dyDescent="0.3">
      <c r="A52" t="str">
        <f>IF($D$6&gt;5,LOWER(Sheet1!K14),"")</f>
        <v/>
      </c>
      <c r="B52" t="str">
        <f>IF($D$6&gt;5,LOWER(Sheet1!L14),"")</f>
        <v/>
      </c>
    </row>
    <row r="53" spans="1:3" x14ac:dyDescent="0.3">
      <c r="A53" t="str">
        <f>IF($D$6&gt;5,LOWER(Sheet1!K15),"")</f>
        <v/>
      </c>
      <c r="B53" t="str">
        <f>IF($D$6&gt;5,LOWER(Sheet1!L15),"")</f>
        <v/>
      </c>
    </row>
    <row r="54" spans="1:3" x14ac:dyDescent="0.3">
      <c r="A54" t="str">
        <f>IF($D$6&gt;5,LOWER(Sheet1!K16),"")</f>
        <v/>
      </c>
      <c r="B54" t="str">
        <f>IF($D$6&gt;5,LOWER(Sheet1!L16),"")</f>
        <v/>
      </c>
    </row>
    <row r="55" spans="1:3" x14ac:dyDescent="0.3">
      <c r="A55" t="str">
        <f>IF($D$6&gt;5,LOWER(Sheet1!K17),"")</f>
        <v/>
      </c>
      <c r="B55" t="str">
        <f>IF($D$6&gt;5,LOWER(Sheet1!L17),"")</f>
        <v/>
      </c>
    </row>
    <row r="56" spans="1:3" x14ac:dyDescent="0.3">
      <c r="A56" t="str">
        <f>IF($D$6&gt;5,LOWER(Sheet1!K18),"")</f>
        <v/>
      </c>
      <c r="B56" t="str">
        <f>IF($D$6&gt;5,LOWER(Sheet1!L18),"")</f>
        <v/>
      </c>
    </row>
    <row r="57" spans="1:3" x14ac:dyDescent="0.3">
      <c r="A57" t="str">
        <f>IF($D$6&gt;5,LOWER(Sheet1!K19),"")</f>
        <v/>
      </c>
      <c r="B57" t="str">
        <f>IF($D$6&gt;5,LOWER(Sheet1!L19),"")</f>
        <v/>
      </c>
    </row>
    <row r="58" spans="1:3" x14ac:dyDescent="0.3">
      <c r="A58" t="str">
        <f>IF($D$6&gt;6,"LIST","")</f>
        <v/>
      </c>
      <c r="B58" t="str">
        <f>IF($D$6&gt;6,"LIST","")</f>
        <v/>
      </c>
      <c r="C58" t="str">
        <f>IF($D$6&gt;6,"LIST","")</f>
        <v/>
      </c>
    </row>
    <row r="59" spans="1:3" x14ac:dyDescent="0.3">
      <c r="A59" t="str">
        <f>IF($D$6&gt;6,LOWER(Sheet1!A22),"")</f>
        <v/>
      </c>
      <c r="B59" t="str">
        <f>IF($D$6&gt;6,LOWER(Sheet1!B22),"")</f>
        <v/>
      </c>
    </row>
    <row r="60" spans="1:3" x14ac:dyDescent="0.3">
      <c r="A60" t="str">
        <f>IF($D$6&gt;6,LOWER(Sheet1!A23),"")</f>
        <v/>
      </c>
      <c r="B60" t="str">
        <f>IF($D$6&gt;6,LOWER(Sheet1!B23),"")</f>
        <v/>
      </c>
    </row>
    <row r="61" spans="1:3" x14ac:dyDescent="0.3">
      <c r="A61" t="str">
        <f>IF($D$6&gt;6,LOWER(Sheet1!A24),"")</f>
        <v/>
      </c>
      <c r="B61" t="str">
        <f>IF($D$6&gt;6,LOWER(Sheet1!B24),"")</f>
        <v/>
      </c>
    </row>
    <row r="62" spans="1:3" x14ac:dyDescent="0.3">
      <c r="A62" t="str">
        <f>IF($D$6&gt;6,LOWER(Sheet1!A25),"")</f>
        <v/>
      </c>
      <c r="B62" t="str">
        <f>IF($D$6&gt;6,LOWER(Sheet1!B25),"")</f>
        <v/>
      </c>
    </row>
    <row r="63" spans="1:3" x14ac:dyDescent="0.3">
      <c r="A63" t="str">
        <f>IF($D$6&gt;6,LOWER(Sheet1!A26),"")</f>
        <v/>
      </c>
      <c r="B63" t="str">
        <f>IF($D$6&gt;6,LOWER(Sheet1!B26),"")</f>
        <v/>
      </c>
    </row>
    <row r="64" spans="1:3" x14ac:dyDescent="0.3">
      <c r="A64" t="str">
        <f>IF($D$6&gt;6,LOWER(Sheet1!A27),"")</f>
        <v/>
      </c>
      <c r="B64" t="str">
        <f>IF($D$6&gt;6,LOWER(Sheet1!B27),"")</f>
        <v/>
      </c>
    </row>
    <row r="65" spans="1:3" x14ac:dyDescent="0.3">
      <c r="A65" t="str">
        <f>IF($D$6&gt;6,LOWER(Sheet1!A28),"")</f>
        <v/>
      </c>
      <c r="B65" t="str">
        <f>IF($D$6&gt;6,LOWER(Sheet1!B28),"")</f>
        <v/>
      </c>
    </row>
    <row r="66" spans="1:3" x14ac:dyDescent="0.3">
      <c r="A66" t="str">
        <f>IF($D$6&gt;7,"LIST","")</f>
        <v/>
      </c>
      <c r="B66" t="str">
        <f>IF($D$6&gt;7,"LIST","")</f>
        <v/>
      </c>
      <c r="C66" t="str">
        <f>IF($D$6&gt;7,"LIST","")</f>
        <v/>
      </c>
    </row>
    <row r="67" spans="1:3" x14ac:dyDescent="0.3">
      <c r="A67" t="str">
        <f>IF($D$6&gt;7,LOWER(Sheet1!C22),"")</f>
        <v/>
      </c>
      <c r="B67" t="str">
        <f>IF($D$6&gt;7,LOWER(Sheet1!D22),"")</f>
        <v/>
      </c>
    </row>
    <row r="68" spans="1:3" x14ac:dyDescent="0.3">
      <c r="A68" t="str">
        <f>IF($D$6&gt;7,LOWER(Sheet1!C23),"")</f>
        <v/>
      </c>
      <c r="B68" t="str">
        <f>IF($D$6&gt;7,LOWER(Sheet1!D23),"")</f>
        <v/>
      </c>
    </row>
    <row r="69" spans="1:3" x14ac:dyDescent="0.3">
      <c r="A69" t="str">
        <f>IF($D$6&gt;7,LOWER(Sheet1!C24),"")</f>
        <v/>
      </c>
      <c r="B69" t="str">
        <f>IF($D$6&gt;7,LOWER(Sheet1!D24),"")</f>
        <v/>
      </c>
    </row>
    <row r="70" spans="1:3" x14ac:dyDescent="0.3">
      <c r="A70" t="str">
        <f>IF($D$6&gt;7,LOWER(Sheet1!C25),"")</f>
        <v/>
      </c>
      <c r="B70" t="str">
        <f>IF($D$6&gt;7,LOWER(Sheet1!D25),"")</f>
        <v/>
      </c>
    </row>
    <row r="71" spans="1:3" x14ac:dyDescent="0.3">
      <c r="A71" t="str">
        <f>IF($D$6&gt;7,LOWER(Sheet1!C26),"")</f>
        <v/>
      </c>
      <c r="B71" t="str">
        <f>IF($D$6&gt;7,LOWER(Sheet1!D26),"")</f>
        <v/>
      </c>
    </row>
    <row r="72" spans="1:3" x14ac:dyDescent="0.3">
      <c r="A72" t="str">
        <f>IF($D$6&gt;7,LOWER(Sheet1!C27),"")</f>
        <v/>
      </c>
      <c r="B72" t="str">
        <f>IF($D$6&gt;7,LOWER(Sheet1!D27),"")</f>
        <v/>
      </c>
    </row>
    <row r="73" spans="1:3" x14ac:dyDescent="0.3">
      <c r="A73" t="str">
        <f>IF($D$6&gt;7,LOWER(Sheet1!C28),"")</f>
        <v/>
      </c>
      <c r="B73" t="str">
        <f>IF($D$6&gt;7,LOWER(Sheet1!D28),"")</f>
        <v/>
      </c>
    </row>
    <row r="74" spans="1:3" x14ac:dyDescent="0.3">
      <c r="A74" t="str">
        <f>IF($D$6&gt;8,"LIST","")</f>
        <v/>
      </c>
      <c r="B74" t="str">
        <f>IF($D$6&gt;8,"LIST","")</f>
        <v/>
      </c>
      <c r="C74" t="str">
        <f>IF($D$6&gt;8,"LIST","")</f>
        <v/>
      </c>
    </row>
    <row r="75" spans="1:3" x14ac:dyDescent="0.3">
      <c r="A75" t="str">
        <f>IF($D$6&gt;8,LOWER(Sheet1!E22),"")</f>
        <v/>
      </c>
      <c r="B75" t="str">
        <f>IF($D$6&gt;8,LOWER(Sheet1!F22),"")</f>
        <v/>
      </c>
    </row>
    <row r="76" spans="1:3" x14ac:dyDescent="0.3">
      <c r="A76" t="str">
        <f>IF($D$6&gt;8,LOWER(Sheet1!E23),"")</f>
        <v/>
      </c>
      <c r="B76" t="str">
        <f>IF($D$6&gt;8,LOWER(Sheet1!F23),"")</f>
        <v/>
      </c>
    </row>
    <row r="77" spans="1:3" x14ac:dyDescent="0.3">
      <c r="A77" t="str">
        <f>IF($D$6&gt;8,LOWER(Sheet1!E24),"")</f>
        <v/>
      </c>
      <c r="B77" t="str">
        <f>IF($D$6&gt;8,LOWER(Sheet1!F24),"")</f>
        <v/>
      </c>
    </row>
    <row r="78" spans="1:3" x14ac:dyDescent="0.3">
      <c r="A78" t="str">
        <f>IF($D$6&gt;8,LOWER(Sheet1!E25),"")</f>
        <v/>
      </c>
      <c r="B78" t="str">
        <f>IF($D$6&gt;8,LOWER(Sheet1!F25),"")</f>
        <v/>
      </c>
    </row>
    <row r="79" spans="1:3" x14ac:dyDescent="0.3">
      <c r="A79" t="str">
        <f>IF($D$6&gt;8,LOWER(Sheet1!E26),"")</f>
        <v/>
      </c>
      <c r="B79" t="str">
        <f>IF($D$6&gt;8,LOWER(Sheet1!F26),"")</f>
        <v/>
      </c>
    </row>
    <row r="80" spans="1:3" x14ac:dyDescent="0.3">
      <c r="A80" t="str">
        <f>IF($D$6&gt;8,LOWER(Sheet1!E27),"")</f>
        <v/>
      </c>
      <c r="B80" t="str">
        <f>IF($D$6&gt;8,LOWER(Sheet1!F27),"")</f>
        <v/>
      </c>
    </row>
    <row r="81" spans="1:3" x14ac:dyDescent="0.3">
      <c r="A81" t="str">
        <f>IF($D$6&gt;8,LOWER(Sheet1!E28),"")</f>
        <v/>
      </c>
      <c r="B81" t="str">
        <f>IF($D$6&gt;8,LOWER(Sheet1!F28),"")</f>
        <v/>
      </c>
    </row>
    <row r="82" spans="1:3" x14ac:dyDescent="0.3">
      <c r="A82" t="str">
        <f>IF($D$6&gt;9,"LIST","")</f>
        <v/>
      </c>
      <c r="B82" t="str">
        <f>IF($D$6&gt;9,"LIST","")</f>
        <v/>
      </c>
      <c r="C82" t="str">
        <f>IF($D$6&gt;9,"LIST","")</f>
        <v/>
      </c>
    </row>
    <row r="83" spans="1:3" x14ac:dyDescent="0.3">
      <c r="A83" t="str">
        <f>IF($D$6&gt;9,LOWER(Sheet1!G22),"")</f>
        <v/>
      </c>
      <c r="B83" t="str">
        <f>IF($D$6&gt;9,LOWER(Sheet1!H22),"")</f>
        <v/>
      </c>
    </row>
    <row r="84" spans="1:3" x14ac:dyDescent="0.3">
      <c r="A84" t="str">
        <f>IF($D$6&gt;9,LOWER(Sheet1!G23),"")</f>
        <v/>
      </c>
      <c r="B84" t="str">
        <f>IF($D$6&gt;9,LOWER(Sheet1!H23),"")</f>
        <v/>
      </c>
    </row>
    <row r="85" spans="1:3" x14ac:dyDescent="0.3">
      <c r="A85" t="str">
        <f>IF($D$6&gt;9,LOWER(Sheet1!G24),"")</f>
        <v/>
      </c>
      <c r="B85" t="str">
        <f>IF($D$6&gt;9,LOWER(Sheet1!H24),"")</f>
        <v/>
      </c>
    </row>
    <row r="86" spans="1:3" x14ac:dyDescent="0.3">
      <c r="A86" t="str">
        <f>IF($D$6&gt;9,LOWER(Sheet1!G25),"")</f>
        <v/>
      </c>
      <c r="B86" t="str">
        <f>IF($D$6&gt;9,LOWER(Sheet1!H25),"")</f>
        <v/>
      </c>
    </row>
    <row r="87" spans="1:3" x14ac:dyDescent="0.3">
      <c r="A87" t="str">
        <f>IF($D$6&gt;9,LOWER(Sheet1!G26),"")</f>
        <v/>
      </c>
      <c r="B87" t="str">
        <f>IF($D$6&gt;9,LOWER(Sheet1!H26),"")</f>
        <v/>
      </c>
    </row>
    <row r="88" spans="1:3" x14ac:dyDescent="0.3">
      <c r="A88" t="str">
        <f>IF($D$6&gt;9,LOWER(Sheet1!G27),"")</f>
        <v/>
      </c>
      <c r="B88" t="str">
        <f>IF($D$6&gt;9,LOWER(Sheet1!H27),"")</f>
        <v/>
      </c>
    </row>
    <row r="89" spans="1:3" x14ac:dyDescent="0.3">
      <c r="A89" t="str">
        <f>IF($D$6&gt;9,LOWER(Sheet1!G28),"")</f>
        <v/>
      </c>
      <c r="B89" t="str">
        <f>IF($D$6&gt;9,LOWER(Sheet1!H28),"")</f>
        <v/>
      </c>
    </row>
    <row r="90" spans="1:3" x14ac:dyDescent="0.3">
      <c r="A90" t="str">
        <f>IF($D$6&gt;10,"LIST","")</f>
        <v/>
      </c>
      <c r="B90" t="str">
        <f>IF($D$6&gt;10,"LIST","")</f>
        <v/>
      </c>
      <c r="C90" t="str">
        <f>IF($D$6&gt;10,"LIST","")</f>
        <v/>
      </c>
    </row>
    <row r="91" spans="1:3" x14ac:dyDescent="0.3">
      <c r="A91" t="str">
        <f>IF($D$6&gt;10,LOWER(Sheet1!I22),"")</f>
        <v/>
      </c>
      <c r="B91" t="str">
        <f>IF($D$6&gt;10,LOWER(Sheet1!J22),"")</f>
        <v/>
      </c>
    </row>
    <row r="92" spans="1:3" x14ac:dyDescent="0.3">
      <c r="A92" t="str">
        <f>IF($D$6&gt;10,LOWER(Sheet1!I23),"")</f>
        <v/>
      </c>
      <c r="B92" t="str">
        <f>IF($D$6&gt;10,LOWER(Sheet1!J23),"")</f>
        <v/>
      </c>
    </row>
    <row r="93" spans="1:3" x14ac:dyDescent="0.3">
      <c r="A93" t="str">
        <f>IF($D$6&gt;10,LOWER(Sheet1!I24),"")</f>
        <v/>
      </c>
      <c r="B93" t="str">
        <f>IF($D$6&gt;10,LOWER(Sheet1!J24),"")</f>
        <v/>
      </c>
    </row>
    <row r="94" spans="1:3" x14ac:dyDescent="0.3">
      <c r="A94" t="str">
        <f>IF($D$6&gt;10,LOWER(Sheet1!I25),"")</f>
        <v/>
      </c>
      <c r="B94" t="str">
        <f>IF($D$6&gt;10,LOWER(Sheet1!J25),"")</f>
        <v/>
      </c>
    </row>
    <row r="95" spans="1:3" x14ac:dyDescent="0.3">
      <c r="A95" t="str">
        <f>IF($D$6&gt;10,LOWER(Sheet1!I26),"")</f>
        <v/>
      </c>
      <c r="B95" t="str">
        <f>IF($D$6&gt;10,LOWER(Sheet1!J26),"")</f>
        <v/>
      </c>
    </row>
    <row r="96" spans="1:3" x14ac:dyDescent="0.3">
      <c r="A96" t="str">
        <f>IF($D$6&gt;10,LOWER(Sheet1!I27),"")</f>
        <v/>
      </c>
      <c r="B96" t="str">
        <f>IF($D$6&gt;10,LOWER(Sheet1!J27),"")</f>
        <v/>
      </c>
    </row>
    <row r="97" spans="1:3" x14ac:dyDescent="0.3">
      <c r="A97" t="str">
        <f>IF($D$6&gt;10,LOWER(Sheet1!I28),"")</f>
        <v/>
      </c>
      <c r="B97" t="str">
        <f>IF($D$6&gt;10,LOWER(Sheet1!J28),"")</f>
        <v/>
      </c>
    </row>
    <row r="98" spans="1:3" x14ac:dyDescent="0.3">
      <c r="A98" t="str">
        <f>IF($D$6&gt;11,"LIST","")</f>
        <v/>
      </c>
      <c r="B98" t="str">
        <f>IF($D$6&gt;11,"LIST","")</f>
        <v/>
      </c>
      <c r="C98" t="str">
        <f>IF($D$6&gt;11,"LIST","")</f>
        <v/>
      </c>
    </row>
    <row r="99" spans="1:3" x14ac:dyDescent="0.3">
      <c r="A99" t="str">
        <f>IF($D$6&gt;11,LOWER(Sheet1!K31),"")</f>
        <v/>
      </c>
      <c r="B99" t="str">
        <f>IF($D$6&gt;11,LOWER(Sheet1!L31),"")</f>
        <v/>
      </c>
    </row>
    <row r="100" spans="1:3" x14ac:dyDescent="0.3">
      <c r="A100" t="str">
        <f>IF($D$6&gt;11,LOWER(Sheet1!K32),"")</f>
        <v/>
      </c>
      <c r="B100" t="str">
        <f>IF($D$6&gt;11,LOWER(Sheet1!L32),"")</f>
        <v/>
      </c>
    </row>
    <row r="101" spans="1:3" x14ac:dyDescent="0.3">
      <c r="A101" t="str">
        <f>IF($D$6&gt;11,LOWER(Sheet1!K33),"")</f>
        <v/>
      </c>
      <c r="B101" t="str">
        <f>IF($D$6&gt;11,LOWER(Sheet1!L33),"")</f>
        <v/>
      </c>
    </row>
    <row r="102" spans="1:3" x14ac:dyDescent="0.3">
      <c r="A102" t="str">
        <f>IF($D$6&gt;11,LOWER(Sheet1!K34),"")</f>
        <v/>
      </c>
      <c r="B102" t="str">
        <f>IF($D$6&gt;11,LOWER(Sheet1!L34),"")</f>
        <v/>
      </c>
    </row>
    <row r="103" spans="1:3" x14ac:dyDescent="0.3">
      <c r="A103" t="str">
        <f>IF($D$6&gt;11,LOWER(Sheet1!K35),"")</f>
        <v/>
      </c>
      <c r="B103" t="str">
        <f>IF($D$6&gt;11,LOWER(Sheet1!L35),"")</f>
        <v/>
      </c>
    </row>
    <row r="104" spans="1:3" x14ac:dyDescent="0.3">
      <c r="A104" t="str">
        <f>IF($D$6&gt;11,LOWER(Sheet1!K36),"")</f>
        <v/>
      </c>
      <c r="B104" t="str">
        <f>IF($D$6&gt;11,LOWER(Sheet1!L36),"")</f>
        <v/>
      </c>
    </row>
    <row r="105" spans="1:3" x14ac:dyDescent="0.3">
      <c r="A105" t="str">
        <f>IF($D$6&gt;11,LOWER(Sheet1!K37),"")</f>
        <v/>
      </c>
      <c r="B105" t="str">
        <f>IF($D$6&gt;11,LOWER(Sheet1!L37),"")</f>
        <v/>
      </c>
    </row>
    <row r="106" spans="1:3" x14ac:dyDescent="0.3">
      <c r="A106" t="str">
        <f>IF($D$6&gt;12,"LIST","")</f>
        <v/>
      </c>
      <c r="B106" t="str">
        <f>IF($D$6&gt;12,"LIST","")</f>
        <v/>
      </c>
      <c r="C106" t="str">
        <f>IF($D$6&gt;12,"LIST","")</f>
        <v/>
      </c>
    </row>
    <row r="107" spans="1:3" x14ac:dyDescent="0.3">
      <c r="A107" t="str">
        <f>IF($D$6&gt;12,LOWER(Sheet1!A31),"")</f>
        <v/>
      </c>
      <c r="B107" t="str">
        <f>IF($D$6&gt;12,LOWER(Sheet1!B31),"")</f>
        <v/>
      </c>
    </row>
    <row r="108" spans="1:3" x14ac:dyDescent="0.3">
      <c r="A108" t="str">
        <f>IF($D$6&gt;12,LOWER(Sheet1!A32),"")</f>
        <v/>
      </c>
      <c r="B108" t="str">
        <f>IF($D$6&gt;12,LOWER(Sheet1!B32),"")</f>
        <v/>
      </c>
    </row>
    <row r="109" spans="1:3" x14ac:dyDescent="0.3">
      <c r="A109" t="str">
        <f>IF($D$6&gt;12,LOWER(Sheet1!A33),"")</f>
        <v/>
      </c>
      <c r="B109" t="str">
        <f>IF($D$6&gt;12,LOWER(Sheet1!B33),"")</f>
        <v/>
      </c>
    </row>
    <row r="110" spans="1:3" x14ac:dyDescent="0.3">
      <c r="A110" t="str">
        <f>IF($D$6&gt;12,LOWER(Sheet1!A34),"")</f>
        <v/>
      </c>
      <c r="B110" t="str">
        <f>IF($D$6&gt;12,LOWER(Sheet1!B34),"")</f>
        <v/>
      </c>
    </row>
    <row r="111" spans="1:3" x14ac:dyDescent="0.3">
      <c r="A111" t="str">
        <f>IF($D$6&gt;12,LOWER(Sheet1!A35),"")</f>
        <v/>
      </c>
      <c r="B111" t="str">
        <f>IF($D$6&gt;12,LOWER(Sheet1!B35),"")</f>
        <v/>
      </c>
    </row>
    <row r="112" spans="1:3" x14ac:dyDescent="0.3">
      <c r="A112" t="str">
        <f>IF($D$6&gt;12,LOWER(Sheet1!A36),"")</f>
        <v/>
      </c>
      <c r="B112" t="str">
        <f>IF($D$6&gt;12,LOWER(Sheet1!B36),"")</f>
        <v/>
      </c>
    </row>
    <row r="113" spans="1:3" x14ac:dyDescent="0.3">
      <c r="A113" t="str">
        <f>IF($D$6&gt;12,LOWER(Sheet1!A37),"")</f>
        <v/>
      </c>
      <c r="B113" t="str">
        <f>IF($D$6&gt;12,LOWER(Sheet1!B37),"")</f>
        <v/>
      </c>
    </row>
    <row r="114" spans="1:3" x14ac:dyDescent="0.3">
      <c r="A114" t="str">
        <f>IF($D$6&gt;13,"LIST","")</f>
        <v/>
      </c>
      <c r="B114" t="str">
        <f>IF($D$6&gt;13,"LIST","")</f>
        <v/>
      </c>
      <c r="C114" t="str">
        <f>IF($D$6&gt;13,"LIST","")</f>
        <v/>
      </c>
    </row>
    <row r="115" spans="1:3" x14ac:dyDescent="0.3">
      <c r="A115" t="str">
        <f>IF($D$6&gt;13,LOWER(Sheet1!C31),"")</f>
        <v/>
      </c>
      <c r="B115" t="str">
        <f>IF($D$6&gt;13,LOWER(Sheet1!D31),"")</f>
        <v/>
      </c>
    </row>
    <row r="116" spans="1:3" x14ac:dyDescent="0.3">
      <c r="A116" t="str">
        <f>IF($D$6&gt;13,LOWER(Sheet1!C32),"")</f>
        <v/>
      </c>
      <c r="B116" t="str">
        <f>IF($D$6&gt;13,LOWER(Sheet1!D32),"")</f>
        <v/>
      </c>
    </row>
    <row r="117" spans="1:3" x14ac:dyDescent="0.3">
      <c r="A117" t="str">
        <f>IF($D$6&gt;13,LOWER(Sheet1!C33),"")</f>
        <v/>
      </c>
      <c r="B117" t="str">
        <f>IF($D$6&gt;13,LOWER(Sheet1!D33),"")</f>
        <v/>
      </c>
    </row>
    <row r="118" spans="1:3" x14ac:dyDescent="0.3">
      <c r="A118" t="str">
        <f>IF($D$6&gt;13,LOWER(Sheet1!C34),"")</f>
        <v/>
      </c>
      <c r="B118" t="str">
        <f>IF($D$6&gt;13,LOWER(Sheet1!D34),"")</f>
        <v/>
      </c>
    </row>
    <row r="119" spans="1:3" x14ac:dyDescent="0.3">
      <c r="A119" t="str">
        <f>IF($D$6&gt;13,LOWER(Sheet1!C35),"")</f>
        <v/>
      </c>
      <c r="B119" t="str">
        <f>IF($D$6&gt;13,LOWER(Sheet1!D35),"")</f>
        <v/>
      </c>
    </row>
    <row r="120" spans="1:3" x14ac:dyDescent="0.3">
      <c r="A120" t="str">
        <f>IF($D$6&gt;13,LOWER(Sheet1!C36),"")</f>
        <v/>
      </c>
      <c r="B120" t="str">
        <f>IF($D$6&gt;13,LOWER(Sheet1!D36),"")</f>
        <v/>
      </c>
    </row>
    <row r="121" spans="1:3" x14ac:dyDescent="0.3">
      <c r="A121" t="str">
        <f>IF($D$6&gt;13,LOWER(Sheet1!C37),"")</f>
        <v/>
      </c>
      <c r="B121" t="str">
        <f>IF($D$6&gt;13,LOWER(Sheet1!D37),"")</f>
        <v/>
      </c>
    </row>
    <row r="122" spans="1:3" x14ac:dyDescent="0.3">
      <c r="A122" t="str">
        <f>IF($D$6&gt;14,"LIST","")</f>
        <v/>
      </c>
      <c r="B122" t="str">
        <f>IF($D$6&gt;14,"LIST","")</f>
        <v/>
      </c>
      <c r="C122" t="str">
        <f>IF($D$6&gt;14,"LIST","")</f>
        <v/>
      </c>
    </row>
    <row r="123" spans="1:3" x14ac:dyDescent="0.3">
      <c r="A123" t="str">
        <f>IF($D$6&gt;14,LOWER(Sheet1!E31),"")</f>
        <v/>
      </c>
      <c r="B123" t="str">
        <f>IF($D$6&gt;14,LOWER(Sheet1!F31),"")</f>
        <v/>
      </c>
    </row>
    <row r="124" spans="1:3" x14ac:dyDescent="0.3">
      <c r="A124" t="str">
        <f>IF($D$6&gt;14,LOWER(Sheet1!E32),"")</f>
        <v/>
      </c>
      <c r="B124" t="str">
        <f>IF($D$6&gt;14,LOWER(Sheet1!F32),"")</f>
        <v/>
      </c>
    </row>
    <row r="125" spans="1:3" x14ac:dyDescent="0.3">
      <c r="A125" t="str">
        <f>IF($D$6&gt;14,LOWER(Sheet1!E33),"")</f>
        <v/>
      </c>
      <c r="B125" t="str">
        <f>IF($D$6&gt;14,LOWER(Sheet1!F33),"")</f>
        <v/>
      </c>
    </row>
    <row r="126" spans="1:3" x14ac:dyDescent="0.3">
      <c r="A126" t="str">
        <f>IF($D$6&gt;14,LOWER(Sheet1!E34),"")</f>
        <v/>
      </c>
      <c r="B126" t="str">
        <f>IF($D$6&gt;14,LOWER(Sheet1!F34),"")</f>
        <v/>
      </c>
    </row>
    <row r="127" spans="1:3" x14ac:dyDescent="0.3">
      <c r="A127" t="str">
        <f>IF($D$6&gt;14,LOWER(Sheet1!E35),"")</f>
        <v/>
      </c>
      <c r="B127" t="str">
        <f>IF($D$6&gt;14,LOWER(Sheet1!F35),"")</f>
        <v/>
      </c>
    </row>
    <row r="128" spans="1:3" x14ac:dyDescent="0.3">
      <c r="A128" t="str">
        <f>IF($D$6&gt;14,LOWER(Sheet1!E36),"")</f>
        <v/>
      </c>
      <c r="B128" t="str">
        <f>IF($D$6&gt;14,LOWER(Sheet1!F36),"")</f>
        <v/>
      </c>
    </row>
    <row r="129" spans="1:3" x14ac:dyDescent="0.3">
      <c r="A129" t="str">
        <f>IF($D$6&gt;14,LOWER(Sheet1!E37),"")</f>
        <v/>
      </c>
      <c r="B129" t="str">
        <f>IF($D$6&gt;14,LOWER(Sheet1!F37),"")</f>
        <v/>
      </c>
    </row>
    <row r="130" spans="1:3" x14ac:dyDescent="0.3">
      <c r="A130" t="str">
        <f>IF($D$6&gt;15,"LIST","")</f>
        <v/>
      </c>
      <c r="B130" t="str">
        <f>IF($D$6&gt;15,"LIST","")</f>
        <v/>
      </c>
      <c r="C130" t="str">
        <f>IF($D$6&gt;15,"LIST","")</f>
        <v/>
      </c>
    </row>
    <row r="131" spans="1:3" x14ac:dyDescent="0.3">
      <c r="A131" t="str">
        <f>IF($D$6&gt;15,LOWER(Sheet1!G31),"")</f>
        <v/>
      </c>
      <c r="B131" t="str">
        <f>IF($D$6&gt;15,LOWER(Sheet1!H31),"")</f>
        <v/>
      </c>
    </row>
    <row r="132" spans="1:3" x14ac:dyDescent="0.3">
      <c r="A132" t="str">
        <f>IF($D$6&gt;15,LOWER(Sheet1!G32),"")</f>
        <v/>
      </c>
      <c r="B132" t="str">
        <f>IF($D$6&gt;15,LOWER(Sheet1!H32),"")</f>
        <v/>
      </c>
    </row>
    <row r="133" spans="1:3" x14ac:dyDescent="0.3">
      <c r="A133" t="str">
        <f>IF($D$6&gt;15,LOWER(Sheet1!G33),"")</f>
        <v/>
      </c>
      <c r="B133" t="str">
        <f>IF($D$6&gt;15,LOWER(Sheet1!H33),"")</f>
        <v/>
      </c>
    </row>
    <row r="134" spans="1:3" x14ac:dyDescent="0.3">
      <c r="A134" t="str">
        <f>IF($D$6&gt;15,LOWER(Sheet1!G34),"")</f>
        <v/>
      </c>
      <c r="B134" t="str">
        <f>IF($D$6&gt;15,LOWER(Sheet1!H34),"")</f>
        <v/>
      </c>
    </row>
    <row r="135" spans="1:3" x14ac:dyDescent="0.3">
      <c r="A135" t="str">
        <f>IF($D$6&gt;15,LOWER(Sheet1!G35),"")</f>
        <v/>
      </c>
      <c r="B135" t="str">
        <f>IF($D$6&gt;15,LOWER(Sheet1!H35),"")</f>
        <v/>
      </c>
    </row>
    <row r="136" spans="1:3" x14ac:dyDescent="0.3">
      <c r="A136" t="str">
        <f>IF($D$6&gt;15,LOWER(Sheet1!G36),"")</f>
        <v/>
      </c>
      <c r="B136" t="str">
        <f>IF($D$6&gt;15,LOWER(Sheet1!H36),"")</f>
        <v/>
      </c>
    </row>
    <row r="137" spans="1:3" x14ac:dyDescent="0.3">
      <c r="A137" t="str">
        <f>IF($D$6&gt;15,LOWER(Sheet1!G37),"")</f>
        <v/>
      </c>
      <c r="B137" t="str">
        <f>IF($D$6&gt;15,LOWER(Sheet1!H37),"")</f>
        <v/>
      </c>
    </row>
    <row r="138" spans="1:3" x14ac:dyDescent="0.3">
      <c r="A138" t="str">
        <f>IF($D$6&gt;16,"LIST","")</f>
        <v/>
      </c>
      <c r="B138" t="str">
        <f>IF($D$6&gt;16,"LIST","")</f>
        <v/>
      </c>
      <c r="C138" t="str">
        <f>IF($D$6&gt;16,"LIST","")</f>
        <v/>
      </c>
    </row>
    <row r="139" spans="1:3" x14ac:dyDescent="0.3">
      <c r="A139" t="str">
        <f>IF($D$6&gt;16,LOWER(Sheet1!I31),"")</f>
        <v/>
      </c>
      <c r="B139" t="str">
        <f>IF($D$6&gt;16,LOWER(Sheet1!J31),"")</f>
        <v/>
      </c>
    </row>
    <row r="140" spans="1:3" x14ac:dyDescent="0.3">
      <c r="A140" t="str">
        <f>IF($D$6&gt;16,LOWER(Sheet1!I32),"")</f>
        <v/>
      </c>
      <c r="B140" t="str">
        <f>IF($D$6&gt;16,LOWER(Sheet1!J32),"")</f>
        <v/>
      </c>
    </row>
    <row r="141" spans="1:3" x14ac:dyDescent="0.3">
      <c r="A141" t="str">
        <f>IF($D$6&gt;16,LOWER(Sheet1!I33),"")</f>
        <v/>
      </c>
      <c r="B141" t="str">
        <f>IF($D$6&gt;16,LOWER(Sheet1!J33),"")</f>
        <v/>
      </c>
    </row>
    <row r="142" spans="1:3" x14ac:dyDescent="0.3">
      <c r="A142" t="str">
        <f>IF($D$6&gt;16,LOWER(Sheet1!I34),"")</f>
        <v/>
      </c>
      <c r="B142" t="str">
        <f>IF($D$6&gt;16,LOWER(Sheet1!J34),"")</f>
        <v/>
      </c>
    </row>
    <row r="143" spans="1:3" x14ac:dyDescent="0.3">
      <c r="A143" t="str">
        <f>IF($D$6&gt;16,LOWER(Sheet1!I35),"")</f>
        <v/>
      </c>
      <c r="B143" t="str">
        <f>IF($D$6&gt;16,LOWER(Sheet1!J35),"")</f>
        <v/>
      </c>
    </row>
    <row r="144" spans="1:3" x14ac:dyDescent="0.3">
      <c r="A144" t="str">
        <f>IF($D$6&gt;16,LOWER(Sheet1!I36),"")</f>
        <v/>
      </c>
      <c r="B144" t="str">
        <f>IF($D$6&gt;16,LOWER(Sheet1!J36),"")</f>
        <v/>
      </c>
    </row>
    <row r="145" spans="1:3" x14ac:dyDescent="0.3">
      <c r="A145" t="str">
        <f>IF($D$6&gt;16,LOWER(Sheet1!I37),"")</f>
        <v/>
      </c>
      <c r="B145" t="str">
        <f>IF($D$6&gt;16,LOWER(Sheet1!J37),"")</f>
        <v/>
      </c>
    </row>
    <row r="146" spans="1:3" x14ac:dyDescent="0.3">
      <c r="A146" t="str">
        <f>IF($D$6&gt;17,"LIST","")</f>
        <v/>
      </c>
      <c r="B146" t="str">
        <f>IF($D$6&gt;17,"LIST","")</f>
        <v/>
      </c>
      <c r="C146" t="str">
        <f>IF($D$6&gt;17,"LIST","")</f>
        <v/>
      </c>
    </row>
    <row r="147" spans="1:3" x14ac:dyDescent="0.3">
      <c r="A147" t="str">
        <f>IF($D$6&gt;17,LOWER(Sheet1!K31),"")</f>
        <v/>
      </c>
      <c r="B147" t="str">
        <f>IF($D$6&gt;17,LOWER(Sheet1!L31),"")</f>
        <v/>
      </c>
    </row>
    <row r="148" spans="1:3" x14ac:dyDescent="0.3">
      <c r="A148" t="str">
        <f>IF($D$6&gt;17,LOWER(Sheet1!K32),"")</f>
        <v/>
      </c>
      <c r="B148" t="str">
        <f>IF($D$6&gt;17,LOWER(Sheet1!L32),"")</f>
        <v/>
      </c>
    </row>
    <row r="149" spans="1:3" x14ac:dyDescent="0.3">
      <c r="A149" t="str">
        <f>IF($D$6&gt;17,LOWER(Sheet1!K33),"")</f>
        <v/>
      </c>
      <c r="B149" t="str">
        <f>IF($D$6&gt;17,LOWER(Sheet1!L33),"")</f>
        <v/>
      </c>
    </row>
    <row r="150" spans="1:3" x14ac:dyDescent="0.3">
      <c r="A150" t="str">
        <f>IF($D$6&gt;17,LOWER(Sheet1!K34),"")</f>
        <v/>
      </c>
      <c r="B150" t="str">
        <f>IF($D$6&gt;17,LOWER(Sheet1!L34),"")</f>
        <v/>
      </c>
    </row>
    <row r="151" spans="1:3" x14ac:dyDescent="0.3">
      <c r="A151" t="str">
        <f>IF($D$6&gt;17,LOWER(Sheet1!K35),"")</f>
        <v/>
      </c>
      <c r="B151" t="str">
        <f>IF($D$6&gt;17,LOWER(Sheet1!L35),"")</f>
        <v/>
      </c>
    </row>
    <row r="152" spans="1:3" x14ac:dyDescent="0.3">
      <c r="A152" t="str">
        <f>IF($D$6&gt;17,LOWER(Sheet1!K36),"")</f>
        <v/>
      </c>
      <c r="B152" t="str">
        <f>IF($D$6&gt;17,LOWER(Sheet1!L36),"")</f>
        <v/>
      </c>
    </row>
    <row r="153" spans="1:3" x14ac:dyDescent="0.3">
      <c r="A153" t="str">
        <f>IF($D$6&gt;17,LOWER(Sheet1!K37),"")</f>
        <v/>
      </c>
      <c r="B153" t="str">
        <f>IF($D$6&gt;17,LOWER(Sheet1!L37),"")</f>
        <v/>
      </c>
    </row>
    <row r="155" spans="1:3" x14ac:dyDescent="0.3">
      <c r="B155" t="str">
        <f>IF($D$6&gt;16,"LIST","")</f>
        <v/>
      </c>
    </row>
    <row r="156" spans="1:3" x14ac:dyDescent="0.3">
      <c r="B156">
        <f>IF($D$6&gt;16,LOWER(Sheet1!J31),)</f>
        <v>0</v>
      </c>
    </row>
    <row r="157" spans="1:3" x14ac:dyDescent="0.3">
      <c r="B157">
        <f>IF($D$6&gt;16,LOWER(Sheet1!J32),)</f>
        <v>0</v>
      </c>
    </row>
    <row r="158" spans="1:3" x14ac:dyDescent="0.3">
      <c r="B158">
        <f>IF($D$6&gt;16,LOWER(Sheet1!J33),)</f>
        <v>0</v>
      </c>
    </row>
    <row r="159" spans="1:3" x14ac:dyDescent="0.3">
      <c r="B159">
        <f>IF($D$6&gt;16,LOWER(Sheet1!J34),)</f>
        <v>0</v>
      </c>
    </row>
    <row r="160" spans="1:3" x14ac:dyDescent="0.3">
      <c r="B160">
        <f>IF($D$6&gt;16,LOWER(Sheet1!J35),)</f>
        <v>0</v>
      </c>
    </row>
    <row r="161" spans="2:2" x14ac:dyDescent="0.3">
      <c r="B161">
        <f>IF($D$6&gt;16,LOWER(Sheet1!J36),)</f>
        <v>0</v>
      </c>
    </row>
    <row r="162" spans="2:2" x14ac:dyDescent="0.3">
      <c r="B162">
        <f>IF($D$6&gt;16,LOWER(Sheet1!J37),)</f>
        <v>0</v>
      </c>
    </row>
    <row r="163" spans="2:2" x14ac:dyDescent="0.3">
      <c r="B163" t="str">
        <f>IF($D$6&gt;16,"LIST","")</f>
        <v/>
      </c>
    </row>
    <row r="164" spans="2:2" x14ac:dyDescent="0.3">
      <c r="B164" t="str">
        <f>IF($D$6&gt;17,"LIST","")</f>
        <v/>
      </c>
    </row>
    <row r="165" spans="2:2" x14ac:dyDescent="0.3">
      <c r="B165">
        <f>IF($D$6&gt;17,LOWER(Sheet1!L31),)</f>
        <v>0</v>
      </c>
    </row>
    <row r="166" spans="2:2" x14ac:dyDescent="0.3">
      <c r="B166">
        <f>IF($D$6&gt;17,LOWER(Sheet1!L32),)</f>
        <v>0</v>
      </c>
    </row>
    <row r="167" spans="2:2" x14ac:dyDescent="0.3">
      <c r="B167">
        <f>IF($D$6&gt;17,LOWER(Sheet1!L33),)</f>
        <v>0</v>
      </c>
    </row>
    <row r="168" spans="2:2" x14ac:dyDescent="0.3">
      <c r="B168">
        <f>IF($D$6&gt;17,LOWER(Sheet1!L34),)</f>
        <v>0</v>
      </c>
    </row>
    <row r="169" spans="2:2" x14ac:dyDescent="0.3">
      <c r="B169">
        <f>IF($D$6&gt;17,LOWER(Sheet1!L35),)</f>
        <v>0</v>
      </c>
    </row>
    <row r="170" spans="2:2" x14ac:dyDescent="0.3">
      <c r="B170">
        <f>IF($D$6&gt;17,LOWER(Sheet1!L36),)</f>
        <v>0</v>
      </c>
    </row>
    <row r="171" spans="2:2" x14ac:dyDescent="0.3">
      <c r="B171">
        <f>IF($D$6&gt;17,LOWER(Sheet1!L37),)</f>
        <v>0</v>
      </c>
    </row>
    <row r="172" spans="2:2" x14ac:dyDescent="0.3">
      <c r="B172" t="str">
        <f>IF($D$6&gt;17,"LIST","")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Dahl</dc:creator>
  <cp:lastModifiedBy>Mary Dahl</cp:lastModifiedBy>
  <dcterms:created xsi:type="dcterms:W3CDTF">2020-09-21T13:28:01Z</dcterms:created>
  <dcterms:modified xsi:type="dcterms:W3CDTF">2020-12-02T18:16:05Z</dcterms:modified>
</cp:coreProperties>
</file>