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<sst xmlns="http://schemas.openxmlformats.org/spreadsheetml/2006/main" count="60" uniqueCount="54">
  <si>
    <t>BoM mechanical parts (per Flatburn device)</t>
  </si>
  <si>
    <t>Fabrication files</t>
  </si>
  <si>
    <t>Description</t>
  </si>
  <si>
    <t>Details</t>
  </si>
  <si>
    <t>Footprint</t>
  </si>
  <si>
    <t>Link to file</t>
  </si>
  <si>
    <t>Core module front-portion</t>
  </si>
  <si>
    <t>3D printing (~10 hrs)</t>
  </si>
  <si>
    <t>168 x 195 mm</t>
  </si>
  <si>
    <t>Core module back-portion</t>
  </si>
  <si>
    <t>170 x 195 mm</t>
  </si>
  <si>
    <t>Sensor module</t>
  </si>
  <si>
    <t>3D printing (~7 hrs)</t>
  </si>
  <si>
    <t>128 x 204 mm</t>
  </si>
  <si>
    <t>Base plate</t>
  </si>
  <si>
    <t>Lasercutting (~1 min)</t>
  </si>
  <si>
    <t>320 x 190 mm</t>
  </si>
  <si>
    <t>In-between' plate</t>
  </si>
  <si>
    <t>Lasercutting (~1 min), or 3D printing (~ 4 hrs)</t>
  </si>
  <si>
    <t>220 x 140 mm</t>
  </si>
  <si>
    <t>Materials, components</t>
  </si>
  <si>
    <t>Quantity/size</t>
  </si>
  <si>
    <t>Cost, approx. (USD)</t>
  </si>
  <si>
    <t>Link (US examples)</t>
  </si>
  <si>
    <t>3D printer filament</t>
  </si>
  <si>
    <t>Spool of PLA / ABS / PETG</t>
  </si>
  <si>
    <t>example</t>
  </si>
  <si>
    <t>M3 screws</t>
  </si>
  <si>
    <t>M3 x 0.5 thread, 6 mm length</t>
  </si>
  <si>
    <t>https://www.mcmaster.com/91292A111/</t>
  </si>
  <si>
    <t>M3 screw-inserts</t>
  </si>
  <si>
    <t>M3 x 0.5 thread, 4.3 mm length</t>
  </si>
  <si>
    <t>https://www.mcmaster.com/94459A130/</t>
  </si>
  <si>
    <t>1/4 screw-inserts (for the magnets)</t>
  </si>
  <si>
    <t>1/4"-20 thread, 3/8" length</t>
  </si>
  <si>
    <t>https://www.mcmaster.com/94459A380/</t>
  </si>
  <si>
    <t>O-rings (for base plate and solar panel)</t>
  </si>
  <si>
    <t>2.3 - 2.6 mm thickness cord stock</t>
  </si>
  <si>
    <t>1500 mm</t>
  </si>
  <si>
    <t>https://www.mcmaster.com/9864K25/</t>
  </si>
  <si>
    <t>Acrylic plate (base plate)</t>
  </si>
  <si>
    <t>1/8 in thickness</t>
  </si>
  <si>
    <t>https://www.mcmaster.com/8505K722-8505K122/</t>
  </si>
  <si>
    <t>Acrylic plate ('in-between' plate)</t>
  </si>
  <si>
    <t>5/64 in thickness</t>
  </si>
  <si>
    <t>Magnets</t>
  </si>
  <si>
    <t>https://rigwheels.com/product/magnetic-mount/</t>
  </si>
  <si>
    <t>Suggested tools</t>
  </si>
  <si>
    <t>Soldering iron (for screw inserts)</t>
  </si>
  <si>
    <t>3D printer (e.g. Prusa i3 MK3)</t>
  </si>
  <si>
    <t>Laser-cutter (e.g. 24 x 36" bed)</t>
  </si>
  <si>
    <t>M3 hex-key/screwdriver</t>
  </si>
  <si>
    <t>Knife/blade (for cleaning 3D prints, cutting o-ring stock)</t>
  </si>
  <si>
    <t>Superglue (for gluing in o-ring)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</si>
</sst>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6D9EEB"/>
      <name val="Arial"/>
      <scheme val="minor"/>
    </font>
    <font>
      <color theme="1"/>
      <name val="Arial"/>
      <scheme val="minor"/>
    </font>
    <font>
      <b/>
      <color rgb="FFF6B26B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2" numFmtId="0" xfId="0" applyAlignment="1" applyFont="1">
      <alignment horizontal="right" readingOrder="0"/>
    </xf>
    <xf quotePrefix="1"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4" xfId="0" applyFont="1" applyNumberFormat="1"/>
    <xf borderId="0" fillId="0" fontId="0" numFmtId="0" xfId="0" applyAlignment="1" applyFont="1">
      <alignment readingOrder="0" shrinkToFit="0" wrapText="0"/>
    </xf>
    <xf borderId="0" fillId="0" fontId="2" numFmtId="4" xfId="0" applyAlignment="1" applyFont="1" applyNumberFormat="1">
      <alignment horizontal="right" readingOrder="0"/>
    </xf>
    <xf borderId="1" fillId="0" fontId="2" numFmtId="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Polymaker-Filament-1-75mm-Rigidity-Cardboard/dp/B09J1B2SYY/ref=sr_1_1?crid=7CZWMP4462Z6&amp;keywords=pla%2Bfilament%2Bpolymaker&amp;qid=1678108948&amp;sprefix=pla%2Bfilament%2Bpolymaker%2Caps%2C122&amp;sr=8-1&amp;th=1" TargetMode="External"/><Relationship Id="rId2" Type="http://schemas.openxmlformats.org/officeDocument/2006/relationships/hyperlink" Target="https://www.mcmaster.com/91292A111/" TargetMode="External"/><Relationship Id="rId3" Type="http://schemas.openxmlformats.org/officeDocument/2006/relationships/hyperlink" Target="https://www.mcmaster.com/94459A130/" TargetMode="External"/><Relationship Id="rId4" Type="http://schemas.openxmlformats.org/officeDocument/2006/relationships/hyperlink" Target="https://www.mcmaster.com/94459A380/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www.mcmaster.com/9864K25/" TargetMode="External"/><Relationship Id="rId6" Type="http://schemas.openxmlformats.org/officeDocument/2006/relationships/hyperlink" Target="https://www.mcmaster.com/8505K722-8505K122/" TargetMode="External"/><Relationship Id="rId7" Type="http://schemas.openxmlformats.org/officeDocument/2006/relationships/hyperlink" Target="https://www.mcmaster.com/8505K722-8505K122/" TargetMode="External"/><Relationship Id="rId8" Type="http://schemas.openxmlformats.org/officeDocument/2006/relationships/hyperlink" Target="https://rigwheels.com/product/magnetic-mou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2" max="2" width="21.25"/>
    <col customWidth="1" min="3" max="3" width="35.38"/>
    <col customWidth="1" min="4" max="4" width="12.88"/>
    <col customWidth="1" min="5" max="5" width="17.13"/>
    <col customWidth="1" min="6" max="6" width="16.38"/>
  </cols>
  <sheetData>
    <row r="1">
      <c r="B1" s="1"/>
    </row>
    <row r="2">
      <c r="B2" s="1" t="s">
        <v>0</v>
      </c>
    </row>
    <row r="3">
      <c r="B3" s="2"/>
    </row>
    <row r="4">
      <c r="A4" s="3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/>
      <c r="G4" s="1"/>
    </row>
    <row r="5">
      <c r="A5" s="4"/>
      <c r="B5" s="2" t="s">
        <v>6</v>
      </c>
      <c r="C5" s="2" t="s">
        <v>7</v>
      </c>
      <c r="D5" s="5" t="s">
        <v>8</v>
      </c>
      <c r="F5" s="1"/>
      <c r="G5" s="1"/>
    </row>
    <row r="6">
      <c r="A6" s="4"/>
      <c r="B6" s="2" t="s">
        <v>9</v>
      </c>
      <c r="C6" s="2" t="s">
        <v>7</v>
      </c>
      <c r="D6" s="5" t="s">
        <v>10</v>
      </c>
      <c r="F6" s="1"/>
      <c r="G6" s="1"/>
    </row>
    <row r="7">
      <c r="A7" s="4"/>
      <c r="B7" s="2" t="s">
        <v>11</v>
      </c>
      <c r="C7" s="2" t="s">
        <v>12</v>
      </c>
      <c r="D7" s="5" t="s">
        <v>13</v>
      </c>
      <c r="F7" s="1"/>
      <c r="G7" s="1"/>
    </row>
    <row r="8">
      <c r="A8" s="4"/>
      <c r="B8" s="2" t="s">
        <v>14</v>
      </c>
      <c r="C8" s="2" t="s">
        <v>15</v>
      </c>
      <c r="D8" s="5" t="s">
        <v>16</v>
      </c>
      <c r="F8" s="1"/>
      <c r="G8" s="1"/>
    </row>
    <row r="9">
      <c r="A9" s="4"/>
      <c r="B9" s="6" t="s">
        <v>17</v>
      </c>
      <c r="C9" s="2" t="s">
        <v>18</v>
      </c>
      <c r="D9" s="5" t="s">
        <v>19</v>
      </c>
      <c r="F9" s="1"/>
      <c r="G9" s="1"/>
    </row>
    <row r="10">
      <c r="A10" s="4"/>
      <c r="B10" s="2"/>
      <c r="C10" s="2"/>
      <c r="D10" s="2"/>
      <c r="E10" s="2"/>
      <c r="F10" s="1"/>
      <c r="G10" s="1"/>
    </row>
    <row r="11">
      <c r="A11" s="3" t="s">
        <v>20</v>
      </c>
      <c r="B11" s="1" t="s">
        <v>2</v>
      </c>
      <c r="C11" s="1" t="s">
        <v>3</v>
      </c>
      <c r="D11" s="1" t="s">
        <v>21</v>
      </c>
      <c r="E11" s="1" t="s">
        <v>22</v>
      </c>
      <c r="F11" s="1" t="s">
        <v>23</v>
      </c>
    </row>
    <row r="12">
      <c r="B12" s="2" t="s">
        <v>24</v>
      </c>
      <c r="C12" s="2" t="s">
        <v>25</v>
      </c>
      <c r="D12" s="2">
        <v>0.5</v>
      </c>
      <c r="E12" s="7">
        <f>25*D12</f>
        <v>12.5</v>
      </c>
      <c r="F12" s="8" t="s">
        <v>26</v>
      </c>
    </row>
    <row r="13">
      <c r="B13" s="2" t="s">
        <v>27</v>
      </c>
      <c r="C13" s="2" t="s">
        <v>28</v>
      </c>
      <c r="D13" s="2">
        <v>14.0</v>
      </c>
      <c r="E13" s="7">
        <f>(14/50)*12</f>
        <v>3.36</v>
      </c>
      <c r="F13" s="9" t="s">
        <v>29</v>
      </c>
    </row>
    <row r="14">
      <c r="B14" s="2" t="s">
        <v>30</v>
      </c>
      <c r="C14" s="2" t="s">
        <v>31</v>
      </c>
      <c r="D14" s="2">
        <v>14.0</v>
      </c>
      <c r="E14" s="10">
        <f>(D14/50)*13</f>
        <v>3.64</v>
      </c>
      <c r="F14" s="9" t="s">
        <v>32</v>
      </c>
    </row>
    <row r="15">
      <c r="B15" s="2" t="s">
        <v>33</v>
      </c>
      <c r="C15" s="11" t="s">
        <v>34</v>
      </c>
      <c r="D15" s="2">
        <v>2.0</v>
      </c>
      <c r="E15" s="7">
        <f>11/2</f>
        <v>5.5</v>
      </c>
      <c r="F15" s="9" t="s">
        <v>35</v>
      </c>
    </row>
    <row r="16">
      <c r="B16" s="2" t="s">
        <v>36</v>
      </c>
      <c r="C16" s="2" t="s">
        <v>37</v>
      </c>
      <c r="D16" s="5" t="s">
        <v>38</v>
      </c>
      <c r="E16" s="12">
        <f>(1500/304.8)*0.79</f>
        <v>3.887795276</v>
      </c>
      <c r="F16" s="9" t="s">
        <v>39</v>
      </c>
    </row>
    <row r="17">
      <c r="B17" s="2" t="s">
        <v>40</v>
      </c>
      <c r="C17" s="2" t="s">
        <v>41</v>
      </c>
      <c r="D17" s="5" t="s">
        <v>16</v>
      </c>
      <c r="E17" s="12">
        <f>37/7</f>
        <v>5.285714286</v>
      </c>
      <c r="F17" s="9" t="s">
        <v>42</v>
      </c>
    </row>
    <row r="18">
      <c r="B18" s="2" t="s">
        <v>43</v>
      </c>
      <c r="C18" s="2" t="s">
        <v>44</v>
      </c>
      <c r="D18" s="5" t="s">
        <v>19</v>
      </c>
      <c r="E18" s="12">
        <f>11/5</f>
        <v>2.2</v>
      </c>
      <c r="F18" s="9" t="s">
        <v>42</v>
      </c>
    </row>
    <row r="19">
      <c r="B19" s="2" t="s">
        <v>45</v>
      </c>
      <c r="C19" s="2"/>
      <c r="D19" s="2">
        <v>2.0</v>
      </c>
      <c r="E19" s="7">
        <f>2*35</f>
        <v>70</v>
      </c>
      <c r="F19" s="9" t="s">
        <v>46</v>
      </c>
    </row>
    <row r="20">
      <c r="E20" s="13">
        <f>SUM(E12:E19)</f>
        <v>106.3735096</v>
      </c>
    </row>
    <row r="21">
      <c r="A21" s="3" t="s">
        <v>47</v>
      </c>
      <c r="B21" s="2" t="s">
        <v>48</v>
      </c>
    </row>
    <row r="22">
      <c r="B22" s="2" t="s">
        <v>49</v>
      </c>
    </row>
    <row r="23">
      <c r="B23" s="2" t="s">
        <v>50</v>
      </c>
    </row>
    <row r="24">
      <c r="B24" s="2" t="s">
        <v>51</v>
      </c>
    </row>
    <row r="25">
      <c r="B25" s="2" t="s">
        <v>52</v>
      </c>
    </row>
    <row r="26">
      <c r="B26" s="2" t="s">
        <v>53</v>
      </c>
    </row>
  </sheetData>
  <hyperlinks>
    <hyperlink r:id="rId1" ref="F12"/>
    <hyperlink r:id="rId2" ref="F13"/>
    <hyperlink r:id="rId3" ref="F14"/>
    <hyperlink r:id="rId4" ref="F15"/>
    <hyperlink r:id="rId5" ref="F16"/>
    <hyperlink r:id="rId6" ref="F17"/>
    <hyperlink r:id="rId7" ref="F18"/>
    <hyperlink r:id="rId8" ref="F19"/>
  </hyperlinks>
  <drawing r:id="rId9"/>
</worksheet>
</file>