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aShunosuke/Downloads/後期課程/2022(3A)/教育経済学/小レポート1/"/>
    </mc:Choice>
  </mc:AlternateContent>
  <xr:revisionPtr revIDLastSave="0" documentId="13_ncr:1_{682CF953-F4E0-494A-AA2B-B1D90A10A13A}" xr6:coauthVersionLast="47" xr6:coauthVersionMax="47" xr10:uidLastSave="{00000000-0000-0000-0000-000000000000}"/>
  <bookViews>
    <workbookView xWindow="60" yWindow="500" windowWidth="22380" windowHeight="16100" activeTab="2" xr2:uid="{33343452-5A63-B54E-BFA2-F65E8BA15D83}"/>
  </bookViews>
  <sheets>
    <sheet name="社会的収益率の推計  (2)IRR関数を使う場合" sheetId="3" r:id="rId1"/>
    <sheet name="政府補助" sheetId="5" r:id="rId2"/>
    <sheet name="私的収益率の推計(2)IRR関数を使う場合" sheetId="6" r:id="rId3"/>
    <sheet name="年齢別・奨学金及び税引き後賃金の推計値" sheetId="13" r:id="rId4"/>
    <sheet name="学費の推計" sheetId="8" r:id="rId5"/>
    <sheet name="年齢別・税引後賃金の推計値" sheetId="9" r:id="rId6"/>
    <sheet name="年齢別・税引前賃金の推計値" sheetId="10" r:id="rId7"/>
    <sheet name="産業計・企業規模計による税引前賃金関数の推計" sheetId="11" r:id="rId8"/>
    <sheet name="産業計" sheetId="12" r:id="rId9"/>
  </sheets>
  <definedNames>
    <definedName name="_xlnm.Print_Titles" localSheetId="8">産業計!$H:$I,産業計!$4:$13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3" l="1"/>
  <c r="K23" i="3" s="1"/>
  <c r="J24" i="3"/>
  <c r="J25" i="3"/>
  <c r="J26" i="3"/>
  <c r="J27" i="3"/>
  <c r="K27" i="3" s="1"/>
  <c r="J28" i="3"/>
  <c r="J29" i="3"/>
  <c r="J30" i="3"/>
  <c r="J31" i="3"/>
  <c r="K31" i="3" s="1"/>
  <c r="J32" i="3"/>
  <c r="J33" i="3"/>
  <c r="J34" i="3"/>
  <c r="J35" i="3"/>
  <c r="J36" i="3"/>
  <c r="J37" i="3"/>
  <c r="J38" i="3"/>
  <c r="J39" i="3"/>
  <c r="K39" i="3" s="1"/>
  <c r="J40" i="3"/>
  <c r="J41" i="3"/>
  <c r="J42" i="3"/>
  <c r="J43" i="3"/>
  <c r="J44" i="3"/>
  <c r="I8" i="3"/>
  <c r="J8" i="3" s="1"/>
  <c r="I9" i="3"/>
  <c r="J9" i="3" s="1"/>
  <c r="I10" i="3"/>
  <c r="J10" i="3" s="1"/>
  <c r="I11" i="3"/>
  <c r="J11" i="3" s="1"/>
  <c r="K11" i="3" s="1"/>
  <c r="I12" i="3"/>
  <c r="J12" i="3" s="1"/>
  <c r="I13" i="3"/>
  <c r="J13" i="3" s="1"/>
  <c r="I14" i="3"/>
  <c r="J14" i="3" s="1"/>
  <c r="I15" i="3"/>
  <c r="J15" i="3" s="1"/>
  <c r="I16" i="3"/>
  <c r="J16" i="3" s="1"/>
  <c r="K16" i="3" s="1"/>
  <c r="I17" i="3"/>
  <c r="J17" i="3" s="1"/>
  <c r="I18" i="3"/>
  <c r="J18" i="3" s="1"/>
  <c r="I19" i="3"/>
  <c r="J19" i="3" s="1"/>
  <c r="K19" i="3" s="1"/>
  <c r="I20" i="3"/>
  <c r="J20" i="3" s="1"/>
  <c r="I21" i="3"/>
  <c r="J21" i="3" s="1"/>
  <c r="I22" i="3"/>
  <c r="J22" i="3" s="1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7" i="3"/>
  <c r="J7" i="3" s="1"/>
  <c r="G4" i="3"/>
  <c r="G5" i="3"/>
  <c r="G6" i="3"/>
  <c r="G3" i="3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7" i="6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3" i="13"/>
  <c r="B22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8" i="13"/>
  <c r="B7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3" i="11"/>
  <c r="D3" i="11"/>
  <c r="E3" i="11"/>
  <c r="C4" i="11"/>
  <c r="D4" i="11"/>
  <c r="G4" i="11"/>
  <c r="H4" i="11"/>
  <c r="C5" i="11"/>
  <c r="E5" i="11" s="1"/>
  <c r="D5" i="11"/>
  <c r="G5" i="11"/>
  <c r="H5" i="11"/>
  <c r="C6" i="11"/>
  <c r="D6" i="11"/>
  <c r="G6" i="11"/>
  <c r="I6" i="11" s="1"/>
  <c r="H6" i="11"/>
  <c r="C7" i="11"/>
  <c r="D7" i="11"/>
  <c r="E7" i="11"/>
  <c r="G7" i="11"/>
  <c r="H7" i="11"/>
  <c r="C8" i="11"/>
  <c r="D8" i="11"/>
  <c r="E8" i="11" s="1"/>
  <c r="G8" i="11"/>
  <c r="H8" i="11"/>
  <c r="C9" i="11"/>
  <c r="D9" i="11"/>
  <c r="E9" i="11"/>
  <c r="G9" i="11"/>
  <c r="H9" i="11"/>
  <c r="C10" i="11"/>
  <c r="E10" i="11" s="1"/>
  <c r="D10" i="11"/>
  <c r="G10" i="11"/>
  <c r="H10" i="11"/>
  <c r="I10" i="11"/>
  <c r="C11" i="11"/>
  <c r="D11" i="11"/>
  <c r="E11" i="11"/>
  <c r="G11" i="11"/>
  <c r="I11" i="11" s="1"/>
  <c r="H11" i="11"/>
  <c r="C12" i="11"/>
  <c r="D12" i="11"/>
  <c r="E12" i="11" s="1"/>
  <c r="G12" i="11"/>
  <c r="H12" i="11"/>
  <c r="B3" i="10"/>
  <c r="D3" i="10" s="1"/>
  <c r="B4" i="10"/>
  <c r="D4" i="10" s="1"/>
  <c r="B5" i="10"/>
  <c r="D5" i="10"/>
  <c r="B6" i="10"/>
  <c r="D6" i="10"/>
  <c r="B7" i="10"/>
  <c r="C7" i="10"/>
  <c r="D7" i="10" s="1"/>
  <c r="B8" i="10"/>
  <c r="D8" i="10" s="1"/>
  <c r="C8" i="10"/>
  <c r="B9" i="10"/>
  <c r="C9" i="10"/>
  <c r="D9" i="10" s="1"/>
  <c r="B10" i="10"/>
  <c r="C10" i="10"/>
  <c r="D10" i="10" s="1"/>
  <c r="B11" i="10"/>
  <c r="C11" i="10"/>
  <c r="D11" i="10"/>
  <c r="B12" i="10"/>
  <c r="D12" i="10" s="1"/>
  <c r="C12" i="10"/>
  <c r="B13" i="10"/>
  <c r="C13" i="10"/>
  <c r="D13" i="10" s="1"/>
  <c r="B14" i="10"/>
  <c r="C14" i="10"/>
  <c r="D14" i="10"/>
  <c r="B15" i="10"/>
  <c r="C15" i="10"/>
  <c r="D15" i="10" s="1"/>
  <c r="B16" i="10"/>
  <c r="C16" i="10"/>
  <c r="D16" i="10"/>
  <c r="B17" i="10"/>
  <c r="C17" i="10"/>
  <c r="D17" i="10" s="1"/>
  <c r="B18" i="10"/>
  <c r="C18" i="10"/>
  <c r="D18" i="10" s="1"/>
  <c r="B19" i="10"/>
  <c r="C19" i="10"/>
  <c r="D19" i="10"/>
  <c r="B20" i="10"/>
  <c r="B20" i="9" s="1"/>
  <c r="C20" i="9" s="1"/>
  <c r="C20" i="10"/>
  <c r="B21" i="10"/>
  <c r="C21" i="10"/>
  <c r="D21" i="10" s="1"/>
  <c r="B22" i="10"/>
  <c r="C22" i="10"/>
  <c r="D22" i="10"/>
  <c r="B23" i="10"/>
  <c r="C23" i="10"/>
  <c r="D23" i="10"/>
  <c r="B24" i="10"/>
  <c r="C24" i="10"/>
  <c r="D24" i="10"/>
  <c r="B25" i="10"/>
  <c r="C25" i="10"/>
  <c r="D25" i="10" s="1"/>
  <c r="B26" i="10"/>
  <c r="C26" i="10"/>
  <c r="D26" i="10" s="1"/>
  <c r="B27" i="10"/>
  <c r="C27" i="10"/>
  <c r="D27" i="10"/>
  <c r="B28" i="10"/>
  <c r="D28" i="10" s="1"/>
  <c r="C28" i="10"/>
  <c r="B29" i="10"/>
  <c r="C29" i="10"/>
  <c r="D29" i="10" s="1"/>
  <c r="B30" i="10"/>
  <c r="C30" i="10"/>
  <c r="D30" i="10"/>
  <c r="B31" i="10"/>
  <c r="C31" i="10"/>
  <c r="D31" i="10"/>
  <c r="B32" i="10"/>
  <c r="C32" i="10"/>
  <c r="D32" i="10"/>
  <c r="B33" i="10"/>
  <c r="C33" i="10"/>
  <c r="D33" i="10" s="1"/>
  <c r="B34" i="10"/>
  <c r="C34" i="10"/>
  <c r="D34" i="10" s="1"/>
  <c r="B35" i="10"/>
  <c r="C35" i="10"/>
  <c r="D35" i="10"/>
  <c r="B36" i="10"/>
  <c r="D36" i="10" s="1"/>
  <c r="C36" i="10"/>
  <c r="B37" i="10"/>
  <c r="C37" i="10"/>
  <c r="D37" i="10" s="1"/>
  <c r="B38" i="10"/>
  <c r="C38" i="10"/>
  <c r="D38" i="10"/>
  <c r="B39" i="10"/>
  <c r="C39" i="10"/>
  <c r="D39" i="10"/>
  <c r="B40" i="10"/>
  <c r="C40" i="10"/>
  <c r="D40" i="10"/>
  <c r="B41" i="10"/>
  <c r="C41" i="10"/>
  <c r="D41" i="10" s="1"/>
  <c r="B42" i="10"/>
  <c r="C42" i="10"/>
  <c r="D42" i="10" s="1"/>
  <c r="B43" i="10"/>
  <c r="C43" i="10"/>
  <c r="D43" i="10"/>
  <c r="B44" i="10"/>
  <c r="D44" i="10" s="1"/>
  <c r="C44" i="10"/>
  <c r="B3" i="9"/>
  <c r="C3" i="9"/>
  <c r="D3" i="9" s="1"/>
  <c r="B4" i="9"/>
  <c r="B5" i="9"/>
  <c r="C5" i="9"/>
  <c r="D5" i="9" s="1"/>
  <c r="B6" i="9"/>
  <c r="C6" i="9" s="1"/>
  <c r="B7" i="9"/>
  <c r="C7" i="9"/>
  <c r="D7" i="9" s="1"/>
  <c r="E7" i="9"/>
  <c r="F7" i="9"/>
  <c r="B8" i="9"/>
  <c r="C8" i="9" s="1"/>
  <c r="E8" i="9"/>
  <c r="F8" i="9"/>
  <c r="G8" i="9" s="1"/>
  <c r="B9" i="9"/>
  <c r="C9" i="9" s="1"/>
  <c r="B10" i="9"/>
  <c r="C10" i="9" s="1"/>
  <c r="D10" i="9" s="1"/>
  <c r="E10" i="9"/>
  <c r="F10" i="9"/>
  <c r="G10" i="9" s="1"/>
  <c r="H10" i="9" s="1"/>
  <c r="B11" i="9"/>
  <c r="C11" i="9" s="1"/>
  <c r="E11" i="9"/>
  <c r="F11" i="9" s="1"/>
  <c r="E12" i="9"/>
  <c r="F12" i="9"/>
  <c r="B13" i="9"/>
  <c r="C13" i="9"/>
  <c r="D13" i="9" s="1"/>
  <c r="E13" i="9"/>
  <c r="F13" i="9" s="1"/>
  <c r="G13" i="9" s="1"/>
  <c r="H13" i="9" s="1"/>
  <c r="B14" i="9"/>
  <c r="C14" i="9" s="1"/>
  <c r="D14" i="9" s="1"/>
  <c r="E14" i="9"/>
  <c r="F14" i="9" s="1"/>
  <c r="B15" i="9"/>
  <c r="C15" i="9" s="1"/>
  <c r="D15" i="9" s="1"/>
  <c r="E15" i="9"/>
  <c r="F15" i="9" s="1"/>
  <c r="B16" i="9"/>
  <c r="C16" i="9" s="1"/>
  <c r="E16" i="9"/>
  <c r="F16" i="9"/>
  <c r="G16" i="9" s="1"/>
  <c r="B17" i="9"/>
  <c r="C17" i="9"/>
  <c r="B18" i="9"/>
  <c r="C18" i="9" s="1"/>
  <c r="D18" i="9" s="1"/>
  <c r="E18" i="9"/>
  <c r="F18" i="9" s="1"/>
  <c r="G18" i="9" s="1"/>
  <c r="B19" i="9"/>
  <c r="C19" i="9" s="1"/>
  <c r="E19" i="9"/>
  <c r="F19" i="9" s="1"/>
  <c r="E20" i="9"/>
  <c r="F20" i="9"/>
  <c r="B21" i="9"/>
  <c r="C21" i="9"/>
  <c r="D21" i="9" s="1"/>
  <c r="E21" i="9"/>
  <c r="F21" i="9" s="1"/>
  <c r="G21" i="9" s="1"/>
  <c r="B22" i="9"/>
  <c r="C22" i="9" s="1"/>
  <c r="D22" i="9" s="1"/>
  <c r="E22" i="9"/>
  <c r="F22" i="9" s="1"/>
  <c r="B23" i="9"/>
  <c r="C23" i="9"/>
  <c r="D23" i="9" s="1"/>
  <c r="E23" i="9"/>
  <c r="F23" i="9" s="1"/>
  <c r="B24" i="9"/>
  <c r="C24" i="9" s="1"/>
  <c r="E24" i="9"/>
  <c r="F24" i="9"/>
  <c r="G24" i="9" s="1"/>
  <c r="B25" i="9"/>
  <c r="C25" i="9"/>
  <c r="B26" i="9"/>
  <c r="C26" i="9" s="1"/>
  <c r="D26" i="9" s="1"/>
  <c r="E26" i="9"/>
  <c r="F26" i="9" s="1"/>
  <c r="G26" i="9" s="1"/>
  <c r="H26" i="9" s="1"/>
  <c r="B27" i="9"/>
  <c r="C27" i="9" s="1"/>
  <c r="E27" i="9"/>
  <c r="F27" i="9" s="1"/>
  <c r="E28" i="9"/>
  <c r="B29" i="9"/>
  <c r="C29" i="9"/>
  <c r="D29" i="9" s="1"/>
  <c r="E29" i="9"/>
  <c r="F29" i="9" s="1"/>
  <c r="G29" i="9" s="1"/>
  <c r="B30" i="9"/>
  <c r="C30" i="9" s="1"/>
  <c r="D30" i="9" s="1"/>
  <c r="E30" i="9"/>
  <c r="F30" i="9" s="1"/>
  <c r="B31" i="9"/>
  <c r="C31" i="9"/>
  <c r="D31" i="9" s="1"/>
  <c r="E31" i="9"/>
  <c r="F31" i="9" s="1"/>
  <c r="B32" i="9"/>
  <c r="C32" i="9" s="1"/>
  <c r="E32" i="9"/>
  <c r="F32" i="9" s="1"/>
  <c r="G32" i="9" s="1"/>
  <c r="B33" i="9"/>
  <c r="C33" i="9"/>
  <c r="B34" i="9"/>
  <c r="C34" i="9" s="1"/>
  <c r="D34" i="9" s="1"/>
  <c r="E34" i="9"/>
  <c r="F34" i="9"/>
  <c r="G34" i="9" s="1"/>
  <c r="B35" i="9"/>
  <c r="C35" i="9" s="1"/>
  <c r="E35" i="9"/>
  <c r="F35" i="9" s="1"/>
  <c r="E36" i="9"/>
  <c r="F36" i="9"/>
  <c r="B37" i="9"/>
  <c r="C37" i="9" s="1"/>
  <c r="D37" i="9" s="1"/>
  <c r="E37" i="9"/>
  <c r="F37" i="9" s="1"/>
  <c r="G37" i="9" s="1"/>
  <c r="B38" i="9"/>
  <c r="C38" i="9" s="1"/>
  <c r="D38" i="9" s="1"/>
  <c r="E38" i="9"/>
  <c r="F38" i="9" s="1"/>
  <c r="B39" i="9"/>
  <c r="C39" i="9"/>
  <c r="D39" i="9" s="1"/>
  <c r="E39" i="9"/>
  <c r="F39" i="9" s="1"/>
  <c r="B40" i="9"/>
  <c r="C40" i="9" s="1"/>
  <c r="E40" i="9"/>
  <c r="F40" i="9"/>
  <c r="G40" i="9" s="1"/>
  <c r="B41" i="9"/>
  <c r="C41" i="9" s="1"/>
  <c r="B42" i="9"/>
  <c r="C42" i="9" s="1"/>
  <c r="D42" i="9" s="1"/>
  <c r="E42" i="9"/>
  <c r="F42" i="9"/>
  <c r="G42" i="9" s="1"/>
  <c r="H42" i="9" s="1"/>
  <c r="B43" i="9"/>
  <c r="C43" i="9" s="1"/>
  <c r="E43" i="9"/>
  <c r="F43" i="9" s="1"/>
  <c r="E44" i="9"/>
  <c r="F44" i="9"/>
  <c r="B2" i="8"/>
  <c r="C2" i="8"/>
  <c r="D2" i="8"/>
  <c r="E2" i="8"/>
  <c r="B3" i="8"/>
  <c r="E3" i="8"/>
  <c r="C4" i="6" s="1"/>
  <c r="B4" i="8"/>
  <c r="E4" i="8" s="1"/>
  <c r="C4" i="8"/>
  <c r="D4" i="8"/>
  <c r="B4" i="6"/>
  <c r="B6" i="6"/>
  <c r="C6" i="6"/>
  <c r="C2" i="5"/>
  <c r="C3" i="5" s="1"/>
  <c r="C6" i="5"/>
  <c r="C7" i="5"/>
  <c r="C8" i="5"/>
  <c r="B3" i="3"/>
  <c r="C3" i="3"/>
  <c r="E3" i="3"/>
  <c r="E4" i="3"/>
  <c r="B5" i="3"/>
  <c r="E5" i="3"/>
  <c r="B6" i="3"/>
  <c r="C6" i="3"/>
  <c r="E6" i="3"/>
  <c r="K24" i="3"/>
  <c r="K32" i="3"/>
  <c r="K35" i="3"/>
  <c r="K40" i="3"/>
  <c r="K43" i="3"/>
  <c r="K14" i="3" l="1"/>
  <c r="I9" i="11"/>
  <c r="I4" i="11"/>
  <c r="I7" i="11"/>
  <c r="I12" i="11"/>
  <c r="E6" i="11"/>
  <c r="E4" i="11"/>
  <c r="I5" i="11"/>
  <c r="I8" i="11"/>
  <c r="K33" i="3"/>
  <c r="K42" i="3"/>
  <c r="K36" i="3"/>
  <c r="K26" i="3"/>
  <c r="K13" i="3"/>
  <c r="K29" i="3"/>
  <c r="K9" i="3"/>
  <c r="K7" i="3"/>
  <c r="K25" i="3"/>
  <c r="K21" i="3"/>
  <c r="K15" i="3"/>
  <c r="K12" i="3"/>
  <c r="K37" i="3"/>
  <c r="K17" i="3"/>
  <c r="K10" i="3"/>
  <c r="K41" i="3"/>
  <c r="K44" i="3"/>
  <c r="K34" i="3"/>
  <c r="K28" i="3"/>
  <c r="K18" i="3"/>
  <c r="K8" i="3"/>
  <c r="K22" i="3"/>
  <c r="E33" i="9"/>
  <c r="F33" i="9" s="1"/>
  <c r="G33" i="9" s="1"/>
  <c r="B28" i="9"/>
  <c r="C28" i="9" s="1"/>
  <c r="D25" i="9"/>
  <c r="G36" i="9"/>
  <c r="G7" i="9"/>
  <c r="K30" i="3"/>
  <c r="E41" i="9"/>
  <c r="F41" i="9" s="1"/>
  <c r="G41" i="9" s="1"/>
  <c r="B36" i="9"/>
  <c r="C36" i="9" s="1"/>
  <c r="D33" i="9"/>
  <c r="H33" i="9" s="1"/>
  <c r="E9" i="9"/>
  <c r="F9" i="9" s="1"/>
  <c r="F45" i="9" s="1"/>
  <c r="G44" i="9"/>
  <c r="H29" i="9"/>
  <c r="G12" i="9"/>
  <c r="H12" i="9" s="1"/>
  <c r="C45" i="10"/>
  <c r="K38" i="3"/>
  <c r="B44" i="9"/>
  <c r="C44" i="9" s="1"/>
  <c r="D41" i="9"/>
  <c r="E17" i="9"/>
  <c r="F17" i="9" s="1"/>
  <c r="G17" i="9" s="1"/>
  <c r="B12" i="9"/>
  <c r="C12" i="9" s="1"/>
  <c r="D9" i="9"/>
  <c r="B45" i="10"/>
  <c r="H37" i="9"/>
  <c r="H34" i="9"/>
  <c r="G20" i="9"/>
  <c r="D20" i="10"/>
  <c r="D45" i="10" s="1"/>
  <c r="F28" i="9"/>
  <c r="G28" i="9" s="1"/>
  <c r="H28" i="9" s="1"/>
  <c r="E25" i="9"/>
  <c r="F25" i="9" s="1"/>
  <c r="G25" i="9" s="1"/>
  <c r="D17" i="9"/>
  <c r="H29" i="6"/>
  <c r="H34" i="6"/>
  <c r="H13" i="6"/>
  <c r="H3" i="9"/>
  <c r="E3" i="6"/>
  <c r="H32" i="9"/>
  <c r="H26" i="6"/>
  <c r="H37" i="6"/>
  <c r="H5" i="9"/>
  <c r="E5" i="6"/>
  <c r="H42" i="6"/>
  <c r="H10" i="6"/>
  <c r="H21" i="9"/>
  <c r="H18" i="9"/>
  <c r="H7" i="9"/>
  <c r="D43" i="9"/>
  <c r="G38" i="9"/>
  <c r="H38" i="9" s="1"/>
  <c r="D35" i="9"/>
  <c r="G30" i="9"/>
  <c r="H30" i="9" s="1"/>
  <c r="D27" i="9"/>
  <c r="G22" i="9"/>
  <c r="H22" i="9" s="1"/>
  <c r="D19" i="9"/>
  <c r="G14" i="9"/>
  <c r="H14" i="9" s="1"/>
  <c r="D11" i="9"/>
  <c r="D6" i="9"/>
  <c r="D44" i="9"/>
  <c r="H44" i="9" s="1"/>
  <c r="G39" i="9"/>
  <c r="H39" i="9" s="1"/>
  <c r="G31" i="9"/>
  <c r="H31" i="9" s="1"/>
  <c r="D28" i="9"/>
  <c r="G23" i="9"/>
  <c r="H23" i="9" s="1"/>
  <c r="D20" i="9"/>
  <c r="G15" i="9"/>
  <c r="H15" i="9" s="1"/>
  <c r="D12" i="9"/>
  <c r="C4" i="9"/>
  <c r="C45" i="9" s="1"/>
  <c r="G43" i="9"/>
  <c r="D40" i="9"/>
  <c r="H40" i="9" s="1"/>
  <c r="G35" i="9"/>
  <c r="D32" i="9"/>
  <c r="G27" i="9"/>
  <c r="D24" i="9"/>
  <c r="H24" i="9" s="1"/>
  <c r="G19" i="9"/>
  <c r="D16" i="9"/>
  <c r="H16" i="9" s="1"/>
  <c r="G11" i="9"/>
  <c r="D8" i="9"/>
  <c r="H8" i="9" s="1"/>
  <c r="D3" i="3"/>
  <c r="D3" i="6"/>
  <c r="C10" i="5"/>
  <c r="B5" i="6"/>
  <c r="C3" i="6"/>
  <c r="C5" i="3"/>
  <c r="H5" i="3" s="1"/>
  <c r="C5" i="6"/>
  <c r="C4" i="3"/>
  <c r="B3" i="6"/>
  <c r="B4" i="3"/>
  <c r="F5" i="3"/>
  <c r="H4" i="3" l="1"/>
  <c r="K5" i="3"/>
  <c r="E45" i="9"/>
  <c r="H27" i="9"/>
  <c r="H27" i="6" s="1"/>
  <c r="H41" i="9"/>
  <c r="H20" i="9"/>
  <c r="D4" i="9"/>
  <c r="G9" i="9"/>
  <c r="H9" i="9" s="1"/>
  <c r="K20" i="3"/>
  <c r="H25" i="9"/>
  <c r="B45" i="9"/>
  <c r="D36" i="9"/>
  <c r="H36" i="9" s="1"/>
  <c r="H17" i="9"/>
  <c r="H8" i="6"/>
  <c r="H24" i="6"/>
  <c r="H20" i="6"/>
  <c r="H33" i="6"/>
  <c r="H38" i="6"/>
  <c r="H23" i="6"/>
  <c r="H28" i="6"/>
  <c r="H35" i="9"/>
  <c r="H31" i="6"/>
  <c r="H7" i="6"/>
  <c r="H43" i="9"/>
  <c r="H15" i="6"/>
  <c r="H30" i="6"/>
  <c r="H32" i="6"/>
  <c r="H40" i="6"/>
  <c r="E6" i="6"/>
  <c r="F6" i="6" s="1"/>
  <c r="H6" i="6" s="1"/>
  <c r="H6" i="9"/>
  <c r="H12" i="6"/>
  <c r="H14" i="6"/>
  <c r="H11" i="9"/>
  <c r="H16" i="6"/>
  <c r="H44" i="6"/>
  <c r="H39" i="6"/>
  <c r="H22" i="6"/>
  <c r="H18" i="6"/>
  <c r="H19" i="9"/>
  <c r="H21" i="6"/>
  <c r="F3" i="3"/>
  <c r="F6" i="3"/>
  <c r="F4" i="3"/>
  <c r="F3" i="6"/>
  <c r="H3" i="6" s="1"/>
  <c r="F5" i="6"/>
  <c r="H5" i="6" s="1"/>
  <c r="H6" i="3" l="1"/>
  <c r="K6" i="3" s="1"/>
  <c r="K4" i="3"/>
  <c r="H3" i="3"/>
  <c r="K3" i="3" s="1"/>
  <c r="C1" i="3" s="1"/>
  <c r="H36" i="6"/>
  <c r="H9" i="6"/>
  <c r="D45" i="9"/>
  <c r="H4" i="9"/>
  <c r="H45" i="9" s="1"/>
  <c r="G45" i="9"/>
  <c r="E4" i="6"/>
  <c r="F4" i="6" s="1"/>
  <c r="H4" i="6" s="1"/>
  <c r="H41" i="6"/>
  <c r="H25" i="6"/>
  <c r="H17" i="6"/>
  <c r="H11" i="6"/>
  <c r="H43" i="6"/>
  <c r="H35" i="6"/>
  <c r="H19" i="6"/>
  <c r="C1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243CC961-8DFE-CD48-8B08-9CF6749AD348}">
      <text>
        <r>
          <rPr>
            <b/>
            <sz val="9"/>
            <color rgb="FF000000"/>
            <rFont val="MS P ゴシック"/>
            <charset val="128"/>
          </rPr>
          <t>作成者</t>
        </r>
        <r>
          <rPr>
            <b/>
            <sz val="9"/>
            <color rgb="FF000000"/>
            <rFont val="MS P ゴシック"/>
            <charset val="128"/>
          </rPr>
          <t>:</t>
        </r>
        <r>
          <rPr>
            <sz val="9"/>
            <color rgb="FF000000"/>
            <rFont val="MS P ゴシック"/>
            <charset val="128"/>
          </rPr>
          <t xml:space="preserve">
</t>
        </r>
        <r>
          <rPr>
            <sz val="9"/>
            <color rgb="FF000000"/>
            <rFont val="MS P ゴシック"/>
            <charset val="128"/>
          </rPr>
          <t>https://www.shigaku.go.jp/files/s_hojo_r01.pdf</t>
        </r>
      </text>
    </comment>
    <comment ref="C2" authorId="0" shapeId="0" xr:uid="{CE0379B8-0B1C-B642-84B5-3854442D1A58}">
      <text>
        <r>
          <rPr>
            <b/>
            <sz val="9"/>
            <color rgb="FF000000"/>
            <rFont val="MS P ゴシック"/>
            <charset val="128"/>
          </rPr>
          <t>作成者</t>
        </r>
        <r>
          <rPr>
            <b/>
            <sz val="9"/>
            <color rgb="FF000000"/>
            <rFont val="MS P ゴシック"/>
            <charset val="128"/>
          </rPr>
          <t>:</t>
        </r>
        <r>
          <rPr>
            <sz val="9"/>
            <color rgb="FF000000"/>
            <rFont val="MS P ゴシック"/>
            <charset val="128"/>
          </rPr>
          <t xml:space="preserve">
</t>
        </r>
        <r>
          <rPr>
            <sz val="9"/>
            <color rgb="FF000000"/>
            <rFont val="MS P ゴシック"/>
            <charset val="128"/>
          </rPr>
          <t xml:space="preserve">https://www.janu.jp/univ/gaiyou/files/20200207-pkisoshiryo-japanese_14.pdf
</t>
        </r>
        <r>
          <rPr>
            <sz val="9"/>
            <color rgb="FF000000"/>
            <rFont val="MS P ゴシック"/>
            <charset val="128"/>
          </rPr>
          <t xml:space="preserve">
</t>
        </r>
        <r>
          <rPr>
            <sz val="9"/>
            <color rgb="FF000000"/>
            <rFont val="MS P ゴシック"/>
            <charset val="128"/>
          </rPr>
          <t>別の推計（</t>
        </r>
        <r>
          <rPr>
            <sz val="9"/>
            <color rgb="FF000000"/>
            <rFont val="MS P ゴシック"/>
            <charset val="128"/>
          </rPr>
          <t>2018</t>
        </r>
        <r>
          <rPr>
            <sz val="9"/>
            <color rgb="FF000000"/>
            <rFont val="MS P ゴシック"/>
            <charset val="128"/>
          </rPr>
          <t>年・第９回　人生</t>
        </r>
        <r>
          <rPr>
            <sz val="9"/>
            <color rgb="FF000000"/>
            <rFont val="MS P ゴシック"/>
            <charset val="128"/>
          </rPr>
          <t>100</t>
        </r>
        <r>
          <rPr>
            <sz val="9"/>
            <color rgb="FF000000"/>
            <rFont val="MS P ゴシック"/>
            <charset val="128"/>
          </rPr>
          <t>年時代構想会議の鎌田氏提出資料）によれば、国立大学学生ひとりあたり政府補助額は</t>
        </r>
        <r>
          <rPr>
            <sz val="9"/>
            <color rgb="FF000000"/>
            <rFont val="MS P ゴシック"/>
            <charset val="128"/>
          </rPr>
          <t>202</t>
        </r>
        <r>
          <rPr>
            <sz val="9"/>
            <color rgb="FF000000"/>
            <rFont val="MS P ゴシック"/>
            <charset val="128"/>
          </rPr>
          <t>万円とのこと。</t>
        </r>
        <r>
          <rPr>
            <sz val="9"/>
            <color rgb="FF000000"/>
            <rFont val="MS P ゴシック"/>
            <charset val="128"/>
          </rPr>
          <t xml:space="preserve">
</t>
        </r>
        <r>
          <rPr>
            <sz val="9"/>
            <color rgb="FF000000"/>
            <rFont val="MS P ゴシック"/>
            <charset val="128"/>
          </rPr>
          <t>https://www.kantei.go.jp/jp/singi/jinsei100nen/dai9/siryou.html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A7505306-0CFC-5445-80F3-4BBC53EF021B}">
      <text>
        <r>
          <rPr>
            <b/>
            <sz val="9"/>
            <color rgb="FF000000"/>
            <rFont val="MS P ゴシック"/>
            <charset val="128"/>
          </rPr>
          <t>作成者</t>
        </r>
        <r>
          <rPr>
            <b/>
            <sz val="9"/>
            <color rgb="FF000000"/>
            <rFont val="MS P ゴシック"/>
            <charset val="128"/>
          </rPr>
          <t>:</t>
        </r>
        <r>
          <rPr>
            <sz val="9"/>
            <color rgb="FF000000"/>
            <rFont val="MS P ゴシック"/>
            <charset val="128"/>
          </rPr>
          <t xml:space="preserve">
</t>
        </r>
        <r>
          <rPr>
            <sz val="9"/>
            <color rgb="FF000000"/>
            <rFont val="MS P ゴシック"/>
            <charset val="128"/>
          </rPr>
          <t>「私立大学等の平成</t>
        </r>
        <r>
          <rPr>
            <sz val="9"/>
            <color rgb="FF000000"/>
            <rFont val="MS P ゴシック"/>
            <charset val="128"/>
          </rPr>
          <t>30</t>
        </r>
        <r>
          <rPr>
            <sz val="9"/>
            <color rgb="FF000000"/>
            <rFont val="MS P ゴシック"/>
            <charset val="128"/>
          </rPr>
          <t>年度入学者に係る学生納付金等調査結果について」</t>
        </r>
        <r>
          <rPr>
            <sz val="9"/>
            <color rgb="FF000000"/>
            <rFont val="MS P ゴシック"/>
            <charset val="128"/>
          </rPr>
          <t xml:space="preserve">https://www.mext.go.jp/a_menu/koutou/shinkou/07021403/1412031_00001.htm
</t>
        </r>
        <r>
          <rPr>
            <sz val="9"/>
            <color rgb="FF000000"/>
            <rFont val="MS P ゴシック"/>
            <charset val="128"/>
          </rPr>
          <t>（令和元年度のデータが公開されていないため、平成</t>
        </r>
        <r>
          <rPr>
            <sz val="9"/>
            <color rgb="FF000000"/>
            <rFont val="MS P ゴシック"/>
            <charset val="128"/>
          </rPr>
          <t>30</t>
        </r>
        <r>
          <rPr>
            <sz val="9"/>
            <color rgb="FF000000"/>
            <rFont val="MS P ゴシック"/>
            <charset val="128"/>
          </rPr>
          <t>年度のデータを代用）</t>
        </r>
      </text>
    </comment>
    <comment ref="C1" authorId="0" shapeId="0" xr:uid="{C8DB29F9-B3C5-864E-A352-9ABD4FAD6C70}">
      <text>
        <r>
          <rPr>
            <b/>
            <sz val="9"/>
            <color rgb="FF000000"/>
            <rFont val="MS P ゴシック"/>
            <charset val="128"/>
          </rPr>
          <t>作成者</t>
        </r>
        <r>
          <rPr>
            <b/>
            <sz val="9"/>
            <color rgb="FF000000"/>
            <rFont val="MS P ゴシック"/>
            <charset val="128"/>
          </rPr>
          <t>:</t>
        </r>
        <r>
          <rPr>
            <sz val="9"/>
            <color rgb="FF000000"/>
            <rFont val="MS P ゴシック"/>
            <charset val="128"/>
          </rPr>
          <t xml:space="preserve">
</t>
        </r>
        <r>
          <rPr>
            <sz val="9"/>
            <color rgb="FF000000"/>
            <rFont val="MS P ゴシック"/>
            <charset val="128"/>
          </rPr>
          <t>国立大学等の授業料その他の費用に関する省令</t>
        </r>
        <r>
          <rPr>
            <sz val="9"/>
            <color rgb="FF000000"/>
            <rFont val="MS P ゴシック"/>
            <charset val="128"/>
          </rPr>
          <t xml:space="preserve">
</t>
        </r>
        <r>
          <rPr>
            <sz val="9"/>
            <color rgb="FF000000"/>
            <rFont val="MS P ゴシック"/>
            <charset val="128"/>
          </rPr>
          <t xml:space="preserve">https://elaws.e-gov.go.jp/search/elawsSearch/elaws_search/lsg0500/detail?lawId=416M60000080016
</t>
        </r>
        <r>
          <rPr>
            <sz val="9"/>
            <color rgb="FF000000"/>
            <rFont val="MS P ゴシック"/>
            <charset val="128"/>
          </rPr>
          <t>実際の授業料は大学ごとに異なる。</t>
        </r>
      </text>
    </comment>
    <comment ref="D1" authorId="0" shapeId="0" xr:uid="{5C97DC70-64C9-CC44-8C16-D422EB1B3885}">
      <text>
        <r>
          <rPr>
            <b/>
            <sz val="9"/>
            <color rgb="FF000000"/>
            <rFont val="MS P ゴシック"/>
            <charset val="128"/>
          </rPr>
          <t>作成者</t>
        </r>
        <r>
          <rPr>
            <b/>
            <sz val="9"/>
            <color rgb="FF000000"/>
            <rFont val="MS P ゴシック"/>
            <charset val="128"/>
          </rPr>
          <t>:</t>
        </r>
        <r>
          <rPr>
            <sz val="9"/>
            <color rgb="FF000000"/>
            <rFont val="MS P ゴシック"/>
            <charset val="128"/>
          </rPr>
          <t xml:space="preserve">
</t>
        </r>
        <r>
          <rPr>
            <sz val="9"/>
            <color rgb="FF000000"/>
            <rFont val="MS P ゴシック"/>
            <charset val="128"/>
          </rPr>
          <t>国立大学と同額だと仮定。</t>
        </r>
      </text>
    </comment>
    <comment ref="A5" authorId="0" shapeId="0" xr:uid="{9D756E09-3AE6-284C-93F8-36A6BD5DF025}">
      <text>
        <r>
          <rPr>
            <b/>
            <sz val="9"/>
            <color rgb="FF000000"/>
            <rFont val="MS P ゴシック"/>
            <charset val="128"/>
          </rPr>
          <t>作成者</t>
        </r>
        <r>
          <rPr>
            <b/>
            <sz val="9"/>
            <color rgb="FF000000"/>
            <rFont val="MS P ゴシック"/>
            <charset val="128"/>
          </rPr>
          <t>:</t>
        </r>
        <r>
          <rPr>
            <sz val="9"/>
            <color rgb="FF000000"/>
            <rFont val="MS P ゴシック"/>
            <charset val="128"/>
          </rPr>
          <t xml:space="preserve">
</t>
        </r>
        <r>
          <rPr>
            <sz val="9"/>
            <color rgb="FF000000"/>
            <rFont val="MS P ゴシック"/>
            <charset val="128"/>
          </rPr>
          <t>学校基本調査</t>
        </r>
        <r>
          <rPr>
            <sz val="9"/>
            <color rgb="FF000000"/>
            <rFont val="MS P ゴシック"/>
            <charset val="128"/>
          </rPr>
          <t xml:space="preserve">2019
</t>
        </r>
        <r>
          <rPr>
            <sz val="9"/>
            <color rgb="FF000000"/>
            <rFont val="MS P ゴシック"/>
            <charset val="128"/>
          </rPr>
          <t>学部生数（昼夜計）</t>
        </r>
        <r>
          <rPr>
            <sz val="9"/>
            <color rgb="FF000000"/>
            <rFont val="MS P ゴシック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<sst xmlns="http://schemas.openxmlformats.org/spreadsheetml/2006/main" count="1359" uniqueCount="117">
  <si>
    <t>IRR関数の適用範囲</t>
    <rPh sb="3" eb="5">
      <t>カンスウ</t>
    </rPh>
    <rPh sb="6" eb="8">
      <t>テキヨウ</t>
    </rPh>
    <rPh sb="8" eb="10">
      <t>ハンイ</t>
    </rPh>
    <phoneticPr fontId="4"/>
  </si>
  <si>
    <t>社会的便益（税引前）</t>
    <rPh sb="0" eb="3">
      <t>シャカイテキ</t>
    </rPh>
    <rPh sb="3" eb="5">
      <t>ベンエキ</t>
    </rPh>
    <rPh sb="6" eb="8">
      <t>ゼイビキ</t>
    </rPh>
    <rPh sb="8" eb="9">
      <t>マエ</t>
    </rPh>
    <phoneticPr fontId="4"/>
  </si>
  <si>
    <t>社会的総費用</t>
    <rPh sb="0" eb="3">
      <t>シャカイテキ</t>
    </rPh>
    <rPh sb="3" eb="6">
      <t>ソウヒヨウ</t>
    </rPh>
    <phoneticPr fontId="4"/>
  </si>
  <si>
    <t>政府補助</t>
    <rPh sb="0" eb="2">
      <t>セイフ</t>
    </rPh>
    <rPh sb="2" eb="4">
      <t>ホジョ</t>
    </rPh>
    <phoneticPr fontId="4"/>
  </si>
  <si>
    <t>機会費用（税引前）</t>
    <rPh sb="0" eb="2">
      <t>キカイ</t>
    </rPh>
    <rPh sb="2" eb="4">
      <t>ヒヨウ</t>
    </rPh>
    <rPh sb="5" eb="7">
      <t>ゼイビキ</t>
    </rPh>
    <rPh sb="7" eb="8">
      <t>マエ</t>
    </rPh>
    <phoneticPr fontId="4"/>
  </si>
  <si>
    <t>入学料</t>
    <rPh sb="0" eb="2">
      <t>ニュウガク</t>
    </rPh>
    <rPh sb="2" eb="3">
      <t>リョウ</t>
    </rPh>
    <phoneticPr fontId="4"/>
  </si>
  <si>
    <t>施設設備費</t>
    <rPh sb="0" eb="2">
      <t>シセツ</t>
    </rPh>
    <rPh sb="2" eb="4">
      <t>セツビ</t>
    </rPh>
    <rPh sb="4" eb="5">
      <t>ヒ</t>
    </rPh>
    <phoneticPr fontId="4"/>
  </si>
  <si>
    <t>授業料</t>
    <rPh sb="0" eb="3">
      <t>ジュギョウリョウ</t>
    </rPh>
    <phoneticPr fontId="4"/>
  </si>
  <si>
    <t>年齢</t>
    <rPh sb="0" eb="2">
      <t>ネンレイ</t>
    </rPh>
    <phoneticPr fontId="4"/>
  </si>
  <si>
    <t>現在価値を測る時点の年齢＝</t>
    <rPh sb="0" eb="2">
      <t>ゲンザイ</t>
    </rPh>
    <rPh sb="2" eb="4">
      <t>カチ</t>
    </rPh>
    <rPh sb="5" eb="6">
      <t>ハカ</t>
    </rPh>
    <rPh sb="7" eb="9">
      <t>ジテン</t>
    </rPh>
    <rPh sb="10" eb="12">
      <t>ネンレイ</t>
    </rPh>
    <phoneticPr fontId="4"/>
  </si>
  <si>
    <t>社会的収益率＝</t>
    <rPh sb="0" eb="2">
      <t>シャカイ</t>
    </rPh>
    <rPh sb="2" eb="3">
      <t>テキ</t>
    </rPh>
    <rPh sb="3" eb="5">
      <t>シュウエキ</t>
    </rPh>
    <rPh sb="5" eb="6">
      <t>リツ</t>
    </rPh>
    <phoneticPr fontId="4"/>
  </si>
  <si>
    <t>企業規模計・男</t>
    <rPh sb="0" eb="2">
      <t>キギョウ</t>
    </rPh>
    <rPh sb="2" eb="4">
      <t>キボ</t>
    </rPh>
    <rPh sb="4" eb="5">
      <t>ケイ</t>
    </rPh>
    <rPh sb="6" eb="7">
      <t>オトコ</t>
    </rPh>
    <phoneticPr fontId="4"/>
  </si>
  <si>
    <t>千円</t>
    <rPh sb="0" eb="2">
      <t>センエン</t>
    </rPh>
    <phoneticPr fontId="4"/>
  </si>
  <si>
    <t>学生一人当たり平均</t>
    <rPh sb="0" eb="2">
      <t>ガクセイ</t>
    </rPh>
    <rPh sb="2" eb="4">
      <t>ヒトリ</t>
    </rPh>
    <rPh sb="4" eb="5">
      <t>ア</t>
    </rPh>
    <rPh sb="7" eb="9">
      <t>ヘイキン</t>
    </rPh>
    <phoneticPr fontId="4"/>
  </si>
  <si>
    <t>公立大学学生数（2019年度）</t>
    <rPh sb="0" eb="2">
      <t>コウリツ</t>
    </rPh>
    <rPh sb="2" eb="4">
      <t>ダイガク</t>
    </rPh>
    <rPh sb="4" eb="7">
      <t>ガクセイスウ</t>
    </rPh>
    <phoneticPr fontId="4"/>
  </si>
  <si>
    <t>国立大学学生数（2019年度）</t>
    <rPh sb="0" eb="2">
      <t>コクリツ</t>
    </rPh>
    <rPh sb="2" eb="4">
      <t>ダイガク</t>
    </rPh>
    <rPh sb="4" eb="7">
      <t>ガクセイスウ</t>
    </rPh>
    <phoneticPr fontId="4"/>
  </si>
  <si>
    <t>私立大学学生数（2019年度）</t>
    <rPh sb="0" eb="2">
      <t>シリツ</t>
    </rPh>
    <rPh sb="2" eb="4">
      <t>ダイガク</t>
    </rPh>
    <rPh sb="4" eb="7">
      <t>ガクセイスウ</t>
    </rPh>
    <rPh sb="12" eb="14">
      <t>ネンド</t>
    </rPh>
    <phoneticPr fontId="4"/>
  </si>
  <si>
    <t>公立大学生一人当たり</t>
    <rPh sb="0" eb="2">
      <t>コウリツ</t>
    </rPh>
    <rPh sb="2" eb="4">
      <t>ダイガク</t>
    </rPh>
    <rPh sb="4" eb="5">
      <t>セイ</t>
    </rPh>
    <rPh sb="5" eb="7">
      <t>ヒトリ</t>
    </rPh>
    <rPh sb="7" eb="8">
      <t>ア</t>
    </rPh>
    <phoneticPr fontId="4"/>
  </si>
  <si>
    <t>公立大学一人あたり助成額は国立大学と同じだと仮定</t>
    <rPh sb="0" eb="2">
      <t>コウリツ</t>
    </rPh>
    <rPh sb="2" eb="4">
      <t>ダイガク</t>
    </rPh>
    <rPh sb="4" eb="6">
      <t>ヒトリ</t>
    </rPh>
    <rPh sb="9" eb="12">
      <t>ジョセイガク</t>
    </rPh>
    <rPh sb="13" eb="15">
      <t>コクリツ</t>
    </rPh>
    <rPh sb="15" eb="17">
      <t>ダイガク</t>
    </rPh>
    <rPh sb="18" eb="19">
      <t>オナ</t>
    </rPh>
    <rPh sb="22" eb="24">
      <t>カテイ</t>
    </rPh>
    <phoneticPr fontId="4"/>
  </si>
  <si>
    <t>国立大学生一人当たり</t>
    <rPh sb="0" eb="2">
      <t>コクリツ</t>
    </rPh>
    <rPh sb="2" eb="4">
      <t>ダイガク</t>
    </rPh>
    <rPh sb="4" eb="5">
      <t>セイ</t>
    </rPh>
    <rPh sb="5" eb="7">
      <t>ヒトリ</t>
    </rPh>
    <rPh sb="7" eb="8">
      <t>ア</t>
    </rPh>
    <phoneticPr fontId="4"/>
  </si>
  <si>
    <t>国立大学法人運営費交付金（2019年度）基幹経費＋機能強化経費</t>
    <rPh sb="0" eb="2">
      <t>コクリツ</t>
    </rPh>
    <rPh sb="2" eb="4">
      <t>ダイガク</t>
    </rPh>
    <rPh sb="4" eb="6">
      <t>ホウジン</t>
    </rPh>
    <rPh sb="6" eb="8">
      <t>ウンエイ</t>
    </rPh>
    <rPh sb="8" eb="9">
      <t>ヒ</t>
    </rPh>
    <rPh sb="9" eb="12">
      <t>コウフキン</t>
    </rPh>
    <rPh sb="17" eb="19">
      <t>ネンド</t>
    </rPh>
    <rPh sb="20" eb="22">
      <t>キカン</t>
    </rPh>
    <rPh sb="22" eb="24">
      <t>ケイヒ</t>
    </rPh>
    <rPh sb="25" eb="27">
      <t>キノウ</t>
    </rPh>
    <rPh sb="27" eb="29">
      <t>キョウカ</t>
    </rPh>
    <rPh sb="29" eb="31">
      <t>ケイヒ</t>
    </rPh>
    <phoneticPr fontId="4"/>
  </si>
  <si>
    <t>大学院生と学部生の区別を行っていない</t>
    <rPh sb="0" eb="2">
      <t>ダイガク</t>
    </rPh>
    <rPh sb="2" eb="4">
      <t>インセイ</t>
    </rPh>
    <rPh sb="5" eb="7">
      <t>ガクブ</t>
    </rPh>
    <rPh sb="7" eb="8">
      <t>セイ</t>
    </rPh>
    <rPh sb="9" eb="11">
      <t>クベツ</t>
    </rPh>
    <rPh sb="12" eb="13">
      <t>オコナ</t>
    </rPh>
    <phoneticPr fontId="4"/>
  </si>
  <si>
    <t>私立大学生一人当たり</t>
    <rPh sb="0" eb="2">
      <t>シリツ</t>
    </rPh>
    <rPh sb="2" eb="4">
      <t>ダイガク</t>
    </rPh>
    <rPh sb="4" eb="5">
      <t>セイ</t>
    </rPh>
    <rPh sb="5" eb="7">
      <t>ヒトリ</t>
    </rPh>
    <rPh sb="7" eb="8">
      <t>ア</t>
    </rPh>
    <phoneticPr fontId="4"/>
  </si>
  <si>
    <t>私立大学等経常費補助金（2019年度）</t>
    <rPh sb="0" eb="2">
      <t>シリツ</t>
    </rPh>
    <rPh sb="2" eb="4">
      <t>ダイガク</t>
    </rPh>
    <rPh sb="4" eb="5">
      <t>トウ</t>
    </rPh>
    <rPh sb="5" eb="8">
      <t>ケイジョウヒ</t>
    </rPh>
    <rPh sb="8" eb="10">
      <t>ホジョ</t>
    </rPh>
    <rPh sb="10" eb="11">
      <t>キン</t>
    </rPh>
    <rPh sb="16" eb="18">
      <t>ネンド</t>
    </rPh>
    <phoneticPr fontId="4"/>
  </si>
  <si>
    <t>私的便益（税引後）</t>
    <rPh sb="0" eb="2">
      <t>シテキ</t>
    </rPh>
    <rPh sb="2" eb="4">
      <t>ベンエキ</t>
    </rPh>
    <rPh sb="5" eb="7">
      <t>ゼイビキ</t>
    </rPh>
    <rPh sb="7" eb="8">
      <t>ゴ</t>
    </rPh>
    <phoneticPr fontId="4"/>
  </si>
  <si>
    <t>私的総費用</t>
    <rPh sb="0" eb="2">
      <t>シテキ</t>
    </rPh>
    <rPh sb="2" eb="5">
      <t>ソウヒヨウ</t>
    </rPh>
    <phoneticPr fontId="4"/>
  </si>
  <si>
    <t>機会費用（税引後）</t>
    <rPh sb="0" eb="2">
      <t>キカイ</t>
    </rPh>
    <rPh sb="2" eb="4">
      <t>ヒヨウ</t>
    </rPh>
    <rPh sb="5" eb="7">
      <t>ゼイビキ</t>
    </rPh>
    <rPh sb="7" eb="8">
      <t>ゴ</t>
    </rPh>
    <phoneticPr fontId="4"/>
  </si>
  <si>
    <t>←収益率</t>
    <rPh sb="1" eb="3">
      <t>シュウエキ</t>
    </rPh>
    <rPh sb="3" eb="4">
      <t>リツ</t>
    </rPh>
    <phoneticPr fontId="4"/>
  </si>
  <si>
    <t>私的収益率＝</t>
    <rPh sb="0" eb="2">
      <t>シテキ</t>
    </rPh>
    <rPh sb="2" eb="4">
      <t>シュウエキ</t>
    </rPh>
    <rPh sb="4" eb="5">
      <t>リツ</t>
    </rPh>
    <phoneticPr fontId="4"/>
  </si>
  <si>
    <t>学部生数</t>
    <rPh sb="0" eb="2">
      <t>ガクブ</t>
    </rPh>
    <rPh sb="2" eb="3">
      <t>セイ</t>
    </rPh>
    <rPh sb="3" eb="4">
      <t>スウ</t>
    </rPh>
    <phoneticPr fontId="4"/>
  </si>
  <si>
    <t>平均</t>
    <rPh sb="0" eb="2">
      <t>ヘイキン</t>
    </rPh>
    <phoneticPr fontId="4"/>
  </si>
  <si>
    <t>公立大学</t>
    <rPh sb="0" eb="2">
      <t>コウリツ</t>
    </rPh>
    <rPh sb="2" eb="4">
      <t>ダイガク</t>
    </rPh>
    <phoneticPr fontId="4"/>
  </si>
  <si>
    <t>国立大学</t>
    <rPh sb="0" eb="2">
      <t>コクリツ</t>
    </rPh>
    <rPh sb="2" eb="4">
      <t>ダイガク</t>
    </rPh>
    <phoneticPr fontId="4"/>
  </si>
  <si>
    <t>私立大学</t>
    <rPh sb="0" eb="2">
      <t>シリツ</t>
    </rPh>
    <rPh sb="2" eb="4">
      <t>ダイガク</t>
    </rPh>
    <phoneticPr fontId="4"/>
  </si>
  <si>
    <t>定数項</t>
    <rPh sb="0" eb="3">
      <t>テイスウコウ</t>
    </rPh>
    <phoneticPr fontId="4"/>
  </si>
  <si>
    <t>1乗項の係数</t>
    <rPh sb="1" eb="2">
      <t>ジョウ</t>
    </rPh>
    <rPh sb="2" eb="3">
      <t>コウ</t>
    </rPh>
    <rPh sb="4" eb="6">
      <t>ケイスウ</t>
    </rPh>
    <phoneticPr fontId="4"/>
  </si>
  <si>
    <t>2乗項の係数</t>
    <rPh sb="1" eb="2">
      <t>ジョウ</t>
    </rPh>
    <rPh sb="2" eb="3">
      <t>コウ</t>
    </rPh>
    <rPh sb="4" eb="6">
      <t>ケイスウ</t>
    </rPh>
    <phoneticPr fontId="4"/>
  </si>
  <si>
    <t>直接税・社会保険料関数（2次関数）の係数の推定値</t>
    <rPh sb="13" eb="14">
      <t>ジ</t>
    </rPh>
    <rPh sb="14" eb="16">
      <t>カンスウ</t>
    </rPh>
    <rPh sb="18" eb="20">
      <t>ケイスウ</t>
    </rPh>
    <rPh sb="21" eb="24">
      <t>スイテイチ</t>
    </rPh>
    <phoneticPr fontId="4"/>
  </si>
  <si>
    <t>計</t>
    <rPh sb="0" eb="1">
      <t>ケイ</t>
    </rPh>
    <phoneticPr fontId="4"/>
  </si>
  <si>
    <t>便益（k-i）</t>
    <rPh sb="0" eb="2">
      <t>ベンエキ</t>
    </rPh>
    <phoneticPr fontId="4"/>
  </si>
  <si>
    <t>税引後賃金(k)</t>
    <rPh sb="0" eb="2">
      <t>ゼイビキ</t>
    </rPh>
    <rPh sb="2" eb="3">
      <t>ゴ</t>
    </rPh>
    <phoneticPr fontId="4"/>
  </si>
  <si>
    <t>1年あたり直接税・社会保険料(j)</t>
    <rPh sb="1" eb="2">
      <t>ネン</t>
    </rPh>
    <rPh sb="5" eb="8">
      <t>チョクセツゼイ</t>
    </rPh>
    <rPh sb="9" eb="11">
      <t>シャカイ</t>
    </rPh>
    <rPh sb="11" eb="14">
      <t>ホケンリョウ</t>
    </rPh>
    <phoneticPr fontId="4"/>
  </si>
  <si>
    <t>税引前賃金（ｄ）</t>
    <rPh sb="0" eb="3">
      <t>ゼイビキマエ</t>
    </rPh>
    <phoneticPr fontId="4"/>
  </si>
  <si>
    <t>税引後賃金(i)</t>
    <rPh sb="0" eb="2">
      <t>ゼイビキ</t>
    </rPh>
    <rPh sb="2" eb="3">
      <t>ゴ</t>
    </rPh>
    <phoneticPr fontId="4"/>
  </si>
  <si>
    <t>1年あたり直接税・社会保険料(h)</t>
    <rPh sb="1" eb="2">
      <t>ネン</t>
    </rPh>
    <rPh sb="5" eb="8">
      <t>チョクセツゼイ</t>
    </rPh>
    <rPh sb="9" eb="11">
      <t>シャカイ</t>
    </rPh>
    <rPh sb="11" eb="14">
      <t>ホケンリョウ</t>
    </rPh>
    <phoneticPr fontId="4"/>
  </si>
  <si>
    <t>税引前賃金（ｃ）</t>
    <rPh sb="0" eb="3">
      <t>ゼイビキマエ</t>
    </rPh>
    <phoneticPr fontId="4"/>
  </si>
  <si>
    <t>男・大卒－高卒</t>
    <rPh sb="0" eb="1">
      <t>オトコ</t>
    </rPh>
    <rPh sb="2" eb="4">
      <t>ダイソツ</t>
    </rPh>
    <rPh sb="5" eb="7">
      <t>コウソツ</t>
    </rPh>
    <phoneticPr fontId="4"/>
  </si>
  <si>
    <t>男・大卒</t>
    <rPh sb="0" eb="1">
      <t>オトコ</t>
    </rPh>
    <rPh sb="2" eb="4">
      <t>ダイソツ</t>
    </rPh>
    <phoneticPr fontId="4"/>
  </si>
  <si>
    <t>男・高卒</t>
    <rPh sb="0" eb="1">
      <t>オトコ</t>
    </rPh>
    <rPh sb="2" eb="4">
      <t>コウソツ</t>
    </rPh>
    <phoneticPr fontId="4"/>
  </si>
  <si>
    <t>企業規模計</t>
    <rPh sb="0" eb="2">
      <t>キギョウ</t>
    </rPh>
    <rPh sb="2" eb="4">
      <t>キボ</t>
    </rPh>
    <rPh sb="4" eb="5">
      <t>ケイ</t>
    </rPh>
    <phoneticPr fontId="4"/>
  </si>
  <si>
    <t>3乗項の係数</t>
    <rPh sb="1" eb="2">
      <t>ジョウ</t>
    </rPh>
    <rPh sb="2" eb="3">
      <t>コウ</t>
    </rPh>
    <rPh sb="4" eb="6">
      <t>ケイスウ</t>
    </rPh>
    <phoneticPr fontId="4"/>
  </si>
  <si>
    <t>税引前賃金関数（3次関数）の係数の推定値</t>
    <rPh sb="0" eb="3">
      <t>ゼイビキマエ</t>
    </rPh>
    <rPh sb="3" eb="5">
      <t>チンギン</t>
    </rPh>
    <rPh sb="5" eb="7">
      <t>カンスウ</t>
    </rPh>
    <rPh sb="9" eb="10">
      <t>ジ</t>
    </rPh>
    <rPh sb="10" eb="12">
      <t>カンスウ</t>
    </rPh>
    <rPh sb="14" eb="16">
      <t>ケイスウ</t>
    </rPh>
    <rPh sb="17" eb="20">
      <t>スイテイチ</t>
    </rPh>
    <phoneticPr fontId="4"/>
  </si>
  <si>
    <t>d-c</t>
    <phoneticPr fontId="4"/>
  </si>
  <si>
    <t>税引前年収（ｄ）</t>
    <rPh sb="0" eb="3">
      <t>ゼイビキマエ</t>
    </rPh>
    <rPh sb="3" eb="5">
      <t>ネンシュウ</t>
    </rPh>
    <phoneticPr fontId="4"/>
  </si>
  <si>
    <t>税引前年収（ｃ）</t>
    <rPh sb="0" eb="3">
      <t>ゼイビキマエ</t>
    </rPh>
    <rPh sb="3" eb="5">
      <t>ネンシュウ</t>
    </rPh>
    <phoneticPr fontId="4"/>
  </si>
  <si>
    <t>６０～６４歳</t>
    <rPh sb="5" eb="6">
      <t>サイ</t>
    </rPh>
    <phoneticPr fontId="4"/>
  </si>
  <si>
    <t>５５～５９歳</t>
    <rPh sb="5" eb="6">
      <t>サイ</t>
    </rPh>
    <phoneticPr fontId="4"/>
  </si>
  <si>
    <t>５０～５４歳</t>
    <rPh sb="5" eb="6">
      <t>サイ</t>
    </rPh>
    <phoneticPr fontId="4"/>
  </si>
  <si>
    <t>４５～４９歳</t>
    <rPh sb="5" eb="6">
      <t>サイ</t>
    </rPh>
    <phoneticPr fontId="4"/>
  </si>
  <si>
    <t>４０～４４歳</t>
    <rPh sb="5" eb="6">
      <t>サイ</t>
    </rPh>
    <phoneticPr fontId="4"/>
  </si>
  <si>
    <t>３５～３９歳</t>
    <rPh sb="5" eb="6">
      <t>サイ</t>
    </rPh>
    <phoneticPr fontId="4"/>
  </si>
  <si>
    <t>３０～３４歳</t>
    <rPh sb="5" eb="6">
      <t>サイ</t>
    </rPh>
    <phoneticPr fontId="4"/>
  </si>
  <si>
    <t>２５～２９歳</t>
    <rPh sb="5" eb="6">
      <t>サイ</t>
    </rPh>
    <phoneticPr fontId="4"/>
  </si>
  <si>
    <t>２０～２４歳</t>
    <rPh sb="5" eb="6">
      <t>サイ</t>
    </rPh>
    <phoneticPr fontId="4"/>
  </si>
  <si>
    <t>　　～１９歳</t>
    <rPh sb="5" eb="6">
      <t>サイ</t>
    </rPh>
    <phoneticPr fontId="4"/>
  </si>
  <si>
    <t>税引き前賃金（a*12+b）</t>
    <rPh sb="0" eb="2">
      <t>ゼイビ</t>
    </rPh>
    <rPh sb="3" eb="4">
      <t>マエ</t>
    </rPh>
    <phoneticPr fontId="4"/>
  </si>
  <si>
    <t>年間賞与その他特別給与額(b)</t>
    <rPh sb="0" eb="2">
      <t>ネンカン</t>
    </rPh>
    <rPh sb="2" eb="4">
      <t>ショウヨ</t>
    </rPh>
    <rPh sb="6" eb="7">
      <t>タ</t>
    </rPh>
    <rPh sb="7" eb="9">
      <t>トクベツ</t>
    </rPh>
    <rPh sb="9" eb="11">
      <t>キュウヨ</t>
    </rPh>
    <rPh sb="11" eb="12">
      <t>ガク</t>
    </rPh>
    <phoneticPr fontId="4"/>
  </si>
  <si>
    <t>きまって支給する現金給与額(a)</t>
    <rPh sb="4" eb="6">
      <t>シキュウ</t>
    </rPh>
    <rPh sb="8" eb="10">
      <t>ゲンキン</t>
    </rPh>
    <rPh sb="10" eb="12">
      <t>キュウヨ</t>
    </rPh>
    <rPh sb="12" eb="13">
      <t>ガク</t>
    </rPh>
    <phoneticPr fontId="4"/>
  </si>
  <si>
    <t>年齢（階級値）</t>
    <rPh sb="0" eb="2">
      <t>ネンレイ</t>
    </rPh>
    <rPh sb="3" eb="5">
      <t>カイキュウ</t>
    </rPh>
    <rPh sb="5" eb="6">
      <t>チ</t>
    </rPh>
    <phoneticPr fontId="4"/>
  </si>
  <si>
    <t>男・大卒</t>
    <rPh sb="0" eb="1">
      <t>オトコ</t>
    </rPh>
    <rPh sb="2" eb="3">
      <t>ダイ</t>
    </rPh>
    <rPh sb="3" eb="4">
      <t>ソツ</t>
    </rPh>
    <phoneticPr fontId="4"/>
  </si>
  <si>
    <t>男・高卒</t>
    <rPh sb="0" eb="1">
      <t>オトコ</t>
    </rPh>
    <rPh sb="2" eb="3">
      <t>コウ</t>
    </rPh>
    <rPh sb="3" eb="4">
      <t>ソツ</t>
    </rPh>
    <phoneticPr fontId="4"/>
  </si>
  <si>
    <t>７０歳～</t>
    <rPh sb="2" eb="3">
      <t>サイ</t>
    </rPh>
    <phoneticPr fontId="4"/>
  </si>
  <si>
    <t xml:space="preserve">  </t>
  </si>
  <si>
    <t xml:space="preserve">000001      </t>
  </si>
  <si>
    <t xml:space="preserve">            </t>
  </si>
  <si>
    <t>A1N11</t>
  </si>
  <si>
    <t>６５～６９歳</t>
    <rPh sb="5" eb="6">
      <t>サイ</t>
    </rPh>
    <phoneticPr fontId="4"/>
  </si>
  <si>
    <t>-</t>
  </si>
  <si>
    <t>大学・大学院卒</t>
    <rPh sb="0" eb="2">
      <t>ダイガク</t>
    </rPh>
    <rPh sb="3" eb="6">
      <t>ダイガクイン</t>
    </rPh>
    <rPh sb="6" eb="7">
      <t>ソツ</t>
    </rPh>
    <phoneticPr fontId="4"/>
  </si>
  <si>
    <t>高専・短大卒</t>
    <rPh sb="0" eb="2">
      <t>コウセン</t>
    </rPh>
    <rPh sb="3" eb="6">
      <t>タンダイソツ</t>
    </rPh>
    <phoneticPr fontId="4"/>
  </si>
  <si>
    <t>高   校   卒</t>
    <rPh sb="0" eb="1">
      <t>コウ</t>
    </rPh>
    <rPh sb="4" eb="5">
      <t>コウ</t>
    </rPh>
    <rPh sb="8" eb="9">
      <t>ソツ</t>
    </rPh>
    <phoneticPr fontId="4"/>
  </si>
  <si>
    <t>中   学   卒</t>
    <rPh sb="0" eb="1">
      <t>チュウ</t>
    </rPh>
    <rPh sb="4" eb="5">
      <t>ガク</t>
    </rPh>
    <rPh sb="8" eb="9">
      <t>ソツ</t>
    </rPh>
    <phoneticPr fontId="4"/>
  </si>
  <si>
    <t xml:space="preserve">     女
学　 歴   計</t>
    <rPh sb="5" eb="6">
      <t>オンナ</t>
    </rPh>
    <rPh sb="7" eb="8">
      <t>ガク</t>
    </rPh>
    <rPh sb="10" eb="11">
      <t>レキ</t>
    </rPh>
    <rPh sb="14" eb="15">
      <t>ケイ</t>
    </rPh>
    <phoneticPr fontId="4"/>
  </si>
  <si>
    <t>C</t>
    <phoneticPr fontId="4"/>
  </si>
  <si>
    <t xml:space="preserve">     男
学　 歴   計</t>
    <rPh sb="5" eb="6">
      <t>オトコ</t>
    </rPh>
    <rPh sb="7" eb="8">
      <t>ガク</t>
    </rPh>
    <rPh sb="10" eb="11">
      <t>レキ</t>
    </rPh>
    <rPh sb="14" eb="15">
      <t>ケイ</t>
    </rPh>
    <phoneticPr fontId="4"/>
  </si>
  <si>
    <t>男　 女　 計
学　 歴   計</t>
    <rPh sb="0" eb="1">
      <t>オトコ</t>
    </rPh>
    <rPh sb="3" eb="4">
      <t>オンナ</t>
    </rPh>
    <rPh sb="6" eb="7">
      <t>ケイ</t>
    </rPh>
    <rPh sb="8" eb="9">
      <t>ガク</t>
    </rPh>
    <rPh sb="11" eb="12">
      <t>レキ</t>
    </rPh>
    <rPh sb="15" eb="16">
      <t>ケイ</t>
    </rPh>
    <phoneticPr fontId="4"/>
  </si>
  <si>
    <t>十人</t>
    <rPh sb="0" eb="2">
      <t>ジュウニン</t>
    </rPh>
    <phoneticPr fontId="4"/>
  </si>
  <si>
    <t>時間</t>
    <rPh sb="0" eb="2">
      <t>ジカン</t>
    </rPh>
    <phoneticPr fontId="4"/>
  </si>
  <si>
    <t>年</t>
    <rPh sb="0" eb="1">
      <t>ネン</t>
    </rPh>
    <phoneticPr fontId="4"/>
  </si>
  <si>
    <t>歳</t>
    <rPh sb="0" eb="1">
      <t>サイ</t>
    </rPh>
    <phoneticPr fontId="4"/>
  </si>
  <si>
    <t>所定内
給与額</t>
    <rPh sb="0" eb="3">
      <t>ショテイナイ</t>
    </rPh>
    <rPh sb="4" eb="6">
      <t>キュウヨ</t>
    </rPh>
    <rPh sb="6" eb="7">
      <t>ガク</t>
    </rPh>
    <phoneticPr fontId="4"/>
  </si>
  <si>
    <t>労働者数</t>
    <rPh sb="0" eb="3">
      <t>ロウドウシャ</t>
    </rPh>
    <rPh sb="3" eb="4">
      <t>カズ</t>
    </rPh>
    <phoneticPr fontId="4"/>
  </si>
  <si>
    <t>年間賞与その他特別給与額</t>
    <rPh sb="0" eb="2">
      <t>ネンカン</t>
    </rPh>
    <rPh sb="2" eb="4">
      <t>ショウヨ</t>
    </rPh>
    <rPh sb="6" eb="7">
      <t>タ</t>
    </rPh>
    <rPh sb="7" eb="9">
      <t>トクベツ</t>
    </rPh>
    <rPh sb="9" eb="11">
      <t>キュウヨ</t>
    </rPh>
    <rPh sb="11" eb="12">
      <t>ガク</t>
    </rPh>
    <phoneticPr fontId="4"/>
  </si>
  <si>
    <t>きまって
支給す
る現金
給与額</t>
    <rPh sb="5" eb="7">
      <t>シキュウ</t>
    </rPh>
    <rPh sb="10" eb="12">
      <t>ゲンキン</t>
    </rPh>
    <rPh sb="13" eb="15">
      <t>キュウヨ</t>
    </rPh>
    <rPh sb="15" eb="16">
      <t>ガク</t>
    </rPh>
    <phoneticPr fontId="4"/>
  </si>
  <si>
    <t>超過
実労働
時間数</t>
    <rPh sb="0" eb="2">
      <t>チョウカ</t>
    </rPh>
    <rPh sb="3" eb="4">
      <t>ジツ</t>
    </rPh>
    <rPh sb="4" eb="6">
      <t>ロウドウ</t>
    </rPh>
    <rPh sb="7" eb="8">
      <t>ジ</t>
    </rPh>
    <rPh sb="8" eb="9">
      <t>アイダ</t>
    </rPh>
    <rPh sb="9" eb="10">
      <t>カズ</t>
    </rPh>
    <phoneticPr fontId="4"/>
  </si>
  <si>
    <t>所定内
実労働
時間数</t>
    <rPh sb="0" eb="3">
      <t>ショテイナイ</t>
    </rPh>
    <rPh sb="4" eb="7">
      <t>ジツロウドウ</t>
    </rPh>
    <rPh sb="8" eb="11">
      <t>ジカンスウ</t>
    </rPh>
    <phoneticPr fontId="4"/>
  </si>
  <si>
    <t>勤続
年数</t>
    <rPh sb="0" eb="2">
      <t>キンゾク</t>
    </rPh>
    <rPh sb="3" eb="4">
      <t>ドシ</t>
    </rPh>
    <rPh sb="4" eb="5">
      <t>カズ</t>
    </rPh>
    <phoneticPr fontId="4"/>
  </si>
  <si>
    <t>10～99人</t>
    <rPh sb="5" eb="6">
      <t>ニン</t>
    </rPh>
    <phoneticPr fontId="4"/>
  </si>
  <si>
    <t>100～999人</t>
    <rPh sb="7" eb="8">
      <t>ニン</t>
    </rPh>
    <phoneticPr fontId="4"/>
  </si>
  <si>
    <t>1,000人以上</t>
    <rPh sb="5" eb="6">
      <t>ニン</t>
    </rPh>
    <rPh sb="6" eb="8">
      <t>イジョウ</t>
    </rPh>
    <phoneticPr fontId="4"/>
  </si>
  <si>
    <t>企業規模計（10人以上）</t>
    <rPh sb="0" eb="2">
      <t>キギョウ</t>
    </rPh>
    <rPh sb="2" eb="4">
      <t>キボ</t>
    </rPh>
    <rPh sb="4" eb="5">
      <t>ケイ</t>
    </rPh>
    <rPh sb="8" eb="9">
      <t>ニン</t>
    </rPh>
    <rPh sb="9" eb="11">
      <t>イジョウ</t>
    </rPh>
    <phoneticPr fontId="4"/>
  </si>
  <si>
    <t>区　分</t>
    <rPh sb="0" eb="1">
      <t>ク</t>
    </rPh>
    <rPh sb="2" eb="3">
      <t>ブン</t>
    </rPh>
    <phoneticPr fontId="4"/>
  </si>
  <si>
    <t>産業計</t>
    <phoneticPr fontId="4"/>
  </si>
  <si>
    <t>産業</t>
    <rPh sb="0" eb="2">
      <t>サンギョウ</t>
    </rPh>
    <phoneticPr fontId="4"/>
  </si>
  <si>
    <t>民営事業所</t>
    <phoneticPr fontId="4"/>
  </si>
  <si>
    <t>民公区分</t>
    <rPh sb="0" eb="1">
      <t>ミン</t>
    </rPh>
    <rPh sb="1" eb="2">
      <t>コウ</t>
    </rPh>
    <rPh sb="2" eb="4">
      <t>クブン</t>
    </rPh>
    <phoneticPr fontId="4"/>
  </si>
  <si>
    <t>02</t>
    <phoneticPr fontId="4"/>
  </si>
  <si>
    <t>01</t>
    <phoneticPr fontId="4"/>
  </si>
  <si>
    <t>表頭分割</t>
    <rPh sb="0" eb="1">
      <t>ヒョウ</t>
    </rPh>
    <rPh sb="1" eb="2">
      <t>トウ</t>
    </rPh>
    <rPh sb="2" eb="4">
      <t>ブンカツ</t>
    </rPh>
    <phoneticPr fontId="4"/>
  </si>
  <si>
    <t>第１表　　年齢階級別きまって支給する現金給与額、所定内給与額及び年間賞与その他特別給与額</t>
    <rPh sb="27" eb="30">
      <t>キュウヨガク</t>
    </rPh>
    <rPh sb="30" eb="31">
      <t>オヨ</t>
    </rPh>
    <rPh sb="32" eb="34">
      <t>ネンカン</t>
    </rPh>
    <rPh sb="34" eb="36">
      <t>ショウヨ</t>
    </rPh>
    <rPh sb="38" eb="39">
      <t>タ</t>
    </rPh>
    <rPh sb="39" eb="41">
      <t>トクベツ</t>
    </rPh>
    <rPh sb="41" eb="44">
      <t>キュウヨガク</t>
    </rPh>
    <phoneticPr fontId="16"/>
  </si>
  <si>
    <t>令和元年賃金構造基本統計調査</t>
  </si>
  <si>
    <t>税引き後賃金</t>
    <rPh sb="0" eb="2">
      <t>ゼイビキ</t>
    </rPh>
    <rPh sb="4" eb="6">
      <t>チンギn</t>
    </rPh>
    <phoneticPr fontId="4"/>
  </si>
  <si>
    <t>月当たり支払額</t>
    <rPh sb="0" eb="2">
      <t>ツキアタリ</t>
    </rPh>
    <rPh sb="4" eb="7">
      <t>シハライガク</t>
    </rPh>
    <phoneticPr fontId="1"/>
  </si>
  <si>
    <t>年あたり奨学金支払額</t>
    <rPh sb="0" eb="1">
      <t>ネn</t>
    </rPh>
    <rPh sb="4" eb="7">
      <t>ショウガク</t>
    </rPh>
    <rPh sb="7" eb="10">
      <t>シハライ</t>
    </rPh>
    <phoneticPr fontId="1"/>
  </si>
  <si>
    <t>奨学金及び税引き後賃金</t>
    <phoneticPr fontId="1"/>
  </si>
  <si>
    <t>奨学金支給額</t>
    <rPh sb="0" eb="3">
      <t>ショウガク</t>
    </rPh>
    <rPh sb="3" eb="6">
      <t>シキュウ</t>
    </rPh>
    <phoneticPr fontId="1"/>
  </si>
  <si>
    <t>奨学金返済額</t>
    <rPh sb="0" eb="3">
      <t>ショウガク</t>
    </rPh>
    <rPh sb="3" eb="6">
      <t>ヘンサイ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</si>
</sst>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9" formatCode="####0.0;&quot;-&quot;###0.0"/>
    <numFmt numFmtId="180" formatCode="##,###,##0;&quot;-&quot;#,###,##0"/>
    <numFmt numFmtId="181" formatCode="##,##0.0;&quot;-&quot;#,##0.0"/>
    <numFmt numFmtId="182" formatCode="#,##0.0;&quot; -&quot;##0.0"/>
    <numFmt numFmtId="183" formatCode="\ ##0;&quot;-&quot;##0"/>
    <numFmt numFmtId="184" formatCode="##0.0;&quot;-&quot;#0.0"/>
    <numFmt numFmtId="185" formatCode="##\ ###\ ##0;&quot;-&quot;#\ ###\ ##0"/>
    <numFmt numFmtId="186" formatCode="###0.0;&quot; -&quot;##0.0"/>
    <numFmt numFmtId="187" formatCode="###,##0.0;&quot;-&quot;##,##0.0"/>
    <numFmt numFmtId="188" formatCode="#,###,##0;&quot; -&quot;###,##0"/>
    <numFmt numFmtId="189" formatCode="###,##0;&quot;-&quot;##,##0"/>
  </numFmts>
  <fonts count="1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color rgb="FF000000"/>
      <name val="MS P ゴシック"/>
      <charset val="128"/>
    </font>
    <font>
      <sz val="9"/>
      <color rgb="FF000000"/>
      <name val="MS P ゴシック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明朝"/>
      <family val="1"/>
      <charset val="128"/>
    </font>
    <font>
      <sz val="11"/>
      <name val="ＭＳ 明朝"/>
      <family val="1"/>
      <charset val="128"/>
    </font>
    <font>
      <sz val="9"/>
      <name val="ＭＳ 明朝"/>
      <family val="1"/>
      <charset val="128"/>
    </font>
    <font>
      <sz val="8"/>
      <name val="ＭＳ 明朝"/>
      <family val="1"/>
      <charset val="128"/>
    </font>
    <font>
      <sz val="7.5"/>
      <name val="ＭＳ 明朝"/>
      <family val="1"/>
      <charset val="128"/>
    </font>
    <font>
      <sz val="15"/>
      <name val="ＭＳ 明朝"/>
      <family val="1"/>
      <charset val="128"/>
    </font>
    <font>
      <sz val="12"/>
      <name val="ＭＳ 明朝"/>
      <family val="1"/>
      <charset val="128"/>
    </font>
    <font>
      <sz val="11"/>
      <color indexed="9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</fills>
  <borders count="3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172">
    <xf numFmtId="0" fontId="0" fillId="0" borderId="0" xfId="0">
      <alignment vertical="center"/>
    </xf>
    <xf numFmtId="0" fontId="2" fillId="0" borderId="0" xfId="1">
      <alignment vertical="center"/>
    </xf>
    <xf numFmtId="0" fontId="2" fillId="0" borderId="0" xfId="1" applyAlignment="1">
      <alignment horizontal="right" vertical="center"/>
    </xf>
    <xf numFmtId="38" fontId="2" fillId="0" borderId="1" xfId="1" applyNumberFormat="1" applyBorder="1" applyAlignment="1">
      <alignment horizontal="right" vertical="center"/>
    </xf>
    <xf numFmtId="38" fontId="3" fillId="0" borderId="2" xfId="2" applyFont="1" applyBorder="1" applyAlignment="1">
      <alignment horizontal="right" vertical="center"/>
    </xf>
    <xf numFmtId="0" fontId="2" fillId="0" borderId="2" xfId="1" applyBorder="1" applyAlignment="1">
      <alignment horizontal="right" vertical="center"/>
    </xf>
    <xf numFmtId="0" fontId="2" fillId="0" borderId="3" xfId="1" applyBorder="1" applyAlignment="1">
      <alignment horizontal="right" vertical="center"/>
    </xf>
    <xf numFmtId="38" fontId="2" fillId="0" borderId="4" xfId="1" applyNumberFormat="1" applyBorder="1" applyAlignment="1">
      <alignment horizontal="right" vertical="center"/>
    </xf>
    <xf numFmtId="38" fontId="3" fillId="0" borderId="0" xfId="2" applyFont="1" applyBorder="1" applyAlignment="1">
      <alignment horizontal="right" vertical="center"/>
    </xf>
    <xf numFmtId="0" fontId="2" fillId="0" borderId="5" xfId="1" applyBorder="1" applyAlignment="1">
      <alignment horizontal="right" vertical="center"/>
    </xf>
    <xf numFmtId="1" fontId="2" fillId="0" borderId="4" xfId="1" applyNumberFormat="1" applyBorder="1" applyAlignment="1">
      <alignment horizontal="right" vertical="center"/>
    </xf>
    <xf numFmtId="38" fontId="2" fillId="0" borderId="0" xfId="1" applyNumberFormat="1" applyAlignment="1">
      <alignment horizontal="right" vertical="center"/>
    </xf>
    <xf numFmtId="0" fontId="2" fillId="0" borderId="6" xfId="1" applyBorder="1" applyAlignment="1">
      <alignment horizontal="right" vertical="center"/>
    </xf>
    <xf numFmtId="0" fontId="2" fillId="0" borderId="4" xfId="1" applyBorder="1" applyAlignment="1">
      <alignment horizontal="right" vertical="center"/>
    </xf>
    <xf numFmtId="38" fontId="3" fillId="0" borderId="0" xfId="2" applyFont="1">
      <alignment vertical="center"/>
    </xf>
    <xf numFmtId="38" fontId="3" fillId="0" borderId="0" xfId="2" applyFont="1" applyAlignment="1">
      <alignment horizontal="right" vertical="center"/>
    </xf>
    <xf numFmtId="1" fontId="2" fillId="0" borderId="0" xfId="1" applyNumberFormat="1" applyAlignment="1">
      <alignment horizontal="right" vertical="center"/>
    </xf>
    <xf numFmtId="0" fontId="2" fillId="0" borderId="0" xfId="1" applyAlignment="1">
      <alignment horizontal="right" vertical="center" wrapText="1"/>
    </xf>
    <xf numFmtId="0" fontId="2" fillId="0" borderId="9" xfId="1" applyBorder="1" applyAlignment="1">
      <alignment horizontal="right" vertical="center" wrapText="1"/>
    </xf>
    <xf numFmtId="10" fontId="3" fillId="2" borderId="9" xfId="3" applyNumberFormat="1" applyFont="1" applyFill="1" applyBorder="1" applyAlignment="1">
      <alignment horizontal="left" vertical="center" wrapText="1"/>
    </xf>
    <xf numFmtId="0" fontId="2" fillId="2" borderId="9" xfId="1" applyFill="1" applyBorder="1" applyAlignment="1">
      <alignment horizontal="right" vertical="center" wrapText="1"/>
    </xf>
    <xf numFmtId="0" fontId="2" fillId="0" borderId="10" xfId="1" applyBorder="1">
      <alignment vertical="center"/>
    </xf>
    <xf numFmtId="0" fontId="2" fillId="0" borderId="11" xfId="1" applyBorder="1">
      <alignment vertical="center"/>
    </xf>
    <xf numFmtId="0" fontId="2" fillId="0" borderId="12" xfId="1" applyBorder="1" applyAlignment="1">
      <alignment horizontal="right" vertical="center"/>
    </xf>
    <xf numFmtId="0" fontId="2" fillId="0" borderId="13" xfId="1" applyBorder="1">
      <alignment vertical="center"/>
    </xf>
    <xf numFmtId="0" fontId="2" fillId="0" borderId="9" xfId="1" applyBorder="1">
      <alignment vertical="center"/>
    </xf>
    <xf numFmtId="0" fontId="2" fillId="0" borderId="14" xfId="1" applyBorder="1">
      <alignment vertical="center"/>
    </xf>
    <xf numFmtId="0" fontId="2" fillId="0" borderId="15" xfId="1" applyBorder="1">
      <alignment vertical="center"/>
    </xf>
    <xf numFmtId="0" fontId="2" fillId="0" borderId="16" xfId="1" applyBorder="1">
      <alignment vertical="center"/>
    </xf>
    <xf numFmtId="0" fontId="2" fillId="0" borderId="17" xfId="1" applyBorder="1">
      <alignment vertical="center"/>
    </xf>
    <xf numFmtId="38" fontId="2" fillId="3" borderId="2" xfId="1" applyNumberFormat="1" applyFill="1" applyBorder="1" applyAlignment="1">
      <alignment horizontal="right" vertical="center"/>
    </xf>
    <xf numFmtId="38" fontId="2" fillId="4" borderId="2" xfId="1" applyNumberFormat="1" applyFill="1" applyBorder="1" applyAlignment="1">
      <alignment horizontal="right" vertical="center"/>
    </xf>
    <xf numFmtId="38" fontId="2" fillId="3" borderId="0" xfId="1" applyNumberFormat="1" applyFill="1" applyAlignment="1">
      <alignment horizontal="right" vertical="center"/>
    </xf>
    <xf numFmtId="38" fontId="3" fillId="3" borderId="0" xfId="2" applyFont="1" applyFill="1" applyBorder="1" applyAlignment="1">
      <alignment horizontal="right" vertical="center"/>
    </xf>
    <xf numFmtId="38" fontId="3" fillId="4" borderId="0" xfId="2" applyFont="1" applyFill="1" applyBorder="1" applyAlignment="1">
      <alignment horizontal="right" vertical="center"/>
    </xf>
    <xf numFmtId="0" fontId="2" fillId="3" borderId="0" xfId="1" applyFill="1" applyAlignment="1">
      <alignment horizontal="right" vertical="center"/>
    </xf>
    <xf numFmtId="38" fontId="2" fillId="0" borderId="0" xfId="2" applyFont="1">
      <alignment vertical="center"/>
    </xf>
    <xf numFmtId="0" fontId="2" fillId="4" borderId="0" xfId="1" applyFill="1" applyAlignment="1">
      <alignment horizontal="right" vertical="center"/>
    </xf>
    <xf numFmtId="0" fontId="2" fillId="0" borderId="6" xfId="1" applyBorder="1">
      <alignment vertical="center"/>
    </xf>
    <xf numFmtId="0" fontId="2" fillId="3" borderId="7" xfId="1" applyFill="1" applyBorder="1">
      <alignment vertical="center"/>
    </xf>
    <xf numFmtId="0" fontId="2" fillId="4" borderId="7" xfId="1" applyFill="1" applyBorder="1">
      <alignment vertical="center"/>
    </xf>
    <xf numFmtId="0" fontId="2" fillId="0" borderId="8" xfId="1" applyBorder="1">
      <alignment vertical="center"/>
    </xf>
    <xf numFmtId="0" fontId="2" fillId="3" borderId="1" xfId="1" applyFill="1" applyBorder="1">
      <alignment vertical="center"/>
    </xf>
    <xf numFmtId="0" fontId="2" fillId="3" borderId="2" xfId="1" applyFill="1" applyBorder="1">
      <alignment vertical="center"/>
    </xf>
    <xf numFmtId="0" fontId="2" fillId="3" borderId="3" xfId="1" applyFill="1" applyBorder="1">
      <alignment vertical="center"/>
    </xf>
    <xf numFmtId="0" fontId="2" fillId="4" borderId="4" xfId="1" applyFill="1" applyBorder="1">
      <alignment vertical="center"/>
    </xf>
    <xf numFmtId="0" fontId="2" fillId="4" borderId="0" xfId="1" applyFill="1">
      <alignment vertical="center"/>
    </xf>
    <xf numFmtId="0" fontId="2" fillId="4" borderId="5" xfId="1" applyFill="1" applyBorder="1">
      <alignment vertical="center"/>
    </xf>
    <xf numFmtId="0" fontId="2" fillId="0" borderId="7" xfId="1" applyBorder="1">
      <alignment vertical="center"/>
    </xf>
    <xf numFmtId="38" fontId="2" fillId="0" borderId="0" xfId="1" applyNumberFormat="1">
      <alignment vertical="center"/>
    </xf>
    <xf numFmtId="0" fontId="2" fillId="3" borderId="7" xfId="1" applyFill="1" applyBorder="1" applyAlignment="1">
      <alignment horizontal="right" vertical="center"/>
    </xf>
    <xf numFmtId="0" fontId="2" fillId="4" borderId="7" xfId="1" applyFill="1" applyBorder="1" applyAlignment="1">
      <alignment horizontal="right" vertical="center"/>
    </xf>
    <xf numFmtId="0" fontId="2" fillId="0" borderId="8" xfId="1" applyBorder="1" applyAlignment="1">
      <alignment horizontal="right" vertical="center"/>
    </xf>
    <xf numFmtId="38" fontId="3" fillId="3" borderId="0" xfId="2" applyFont="1" applyFill="1" applyAlignment="1">
      <alignment horizontal="right" vertical="center"/>
    </xf>
    <xf numFmtId="179" fontId="7" fillId="3" borderId="0" xfId="4" quotePrefix="1" applyNumberFormat="1" applyFill="1" applyAlignment="1">
      <alignment horizontal="right"/>
    </xf>
    <xf numFmtId="0" fontId="8" fillId="3" borderId="0" xfId="4" applyFont="1" applyFill="1" applyAlignment="1">
      <alignment horizontal="right"/>
    </xf>
    <xf numFmtId="38" fontId="3" fillId="5" borderId="0" xfId="2" applyFont="1" applyFill="1" applyAlignment="1">
      <alignment horizontal="right" vertical="center"/>
    </xf>
    <xf numFmtId="0" fontId="2" fillId="5" borderId="0" xfId="1" applyFill="1" applyAlignment="1">
      <alignment horizontal="right" vertical="center"/>
    </xf>
    <xf numFmtId="0" fontId="8" fillId="0" borderId="0" xfId="4" applyFont="1" applyAlignment="1">
      <alignment horizontal="right"/>
    </xf>
    <xf numFmtId="0" fontId="8" fillId="3" borderId="0" xfId="4" applyFont="1" applyFill="1" applyAlignment="1">
      <alignment horizontal="right" wrapText="1"/>
    </xf>
    <xf numFmtId="0" fontId="8" fillId="0" borderId="0" xfId="4" applyFont="1" applyAlignment="1">
      <alignment horizontal="right" wrapText="1"/>
    </xf>
    <xf numFmtId="0" fontId="2" fillId="3" borderId="0" xfId="1" applyFill="1" applyAlignment="1">
      <alignment horizontal="right" vertical="center" wrapText="1"/>
    </xf>
    <xf numFmtId="0" fontId="8" fillId="3" borderId="0" xfId="4" applyFont="1" applyFill="1" applyAlignment="1">
      <alignment horizontal="right" vertical="center" wrapText="1"/>
    </xf>
    <xf numFmtId="0" fontId="2" fillId="5" borderId="0" xfId="1" applyFill="1" applyAlignment="1">
      <alignment horizontal="right" vertical="center" wrapText="1"/>
    </xf>
    <xf numFmtId="0" fontId="8" fillId="0" borderId="0" xfId="4" applyFont="1" applyAlignment="1">
      <alignment horizontal="right" vertical="center" wrapText="1"/>
    </xf>
    <xf numFmtId="0" fontId="8" fillId="5" borderId="0" xfId="4" applyFont="1" applyFill="1" applyAlignment="1">
      <alignment horizontal="right" wrapText="1"/>
    </xf>
    <xf numFmtId="0" fontId="9" fillId="0" borderId="0" xfId="4" applyFont="1">
      <alignment vertical="center"/>
    </xf>
    <xf numFmtId="180" fontId="9" fillId="0" borderId="0" xfId="4" applyNumberFormat="1" applyFont="1" applyAlignment="1">
      <alignment horizontal="right" vertical="center"/>
    </xf>
    <xf numFmtId="181" fontId="9" fillId="0" borderId="0" xfId="4" applyNumberFormat="1" applyFont="1" applyAlignment="1">
      <alignment horizontal="right" vertical="center"/>
    </xf>
    <xf numFmtId="182" fontId="9" fillId="0" borderId="0" xfId="4" applyNumberFormat="1" applyFont="1" applyAlignment="1">
      <alignment horizontal="right" vertical="center"/>
    </xf>
    <xf numFmtId="183" fontId="9" fillId="0" borderId="0" xfId="4" applyNumberFormat="1" applyFont="1" applyAlignment="1">
      <alignment horizontal="right" vertical="center"/>
    </xf>
    <xf numFmtId="184" fontId="9" fillId="0" borderId="0" xfId="4" applyNumberFormat="1" applyFont="1" applyAlignment="1">
      <alignment horizontal="right" vertical="center"/>
    </xf>
    <xf numFmtId="49" fontId="9" fillId="0" borderId="0" xfId="4" applyNumberFormat="1" applyFont="1">
      <alignment vertical="center"/>
    </xf>
    <xf numFmtId="0" fontId="9" fillId="6" borderId="0" xfId="4" applyFont="1" applyFill="1">
      <alignment vertical="center"/>
    </xf>
    <xf numFmtId="0" fontId="9" fillId="0" borderId="0" xfId="4" applyFont="1" applyAlignment="1"/>
    <xf numFmtId="185" fontId="10" fillId="0" borderId="0" xfId="4" quotePrefix="1" applyNumberFormat="1" applyFont="1" applyAlignment="1">
      <alignment horizontal="right"/>
    </xf>
    <xf numFmtId="179" fontId="10" fillId="0" borderId="0" xfId="4" quotePrefix="1" applyNumberFormat="1" applyFont="1" applyAlignment="1">
      <alignment horizontal="right"/>
    </xf>
    <xf numFmtId="186" fontId="10" fillId="0" borderId="0" xfId="4" quotePrefix="1" applyNumberFormat="1" applyFont="1" applyAlignment="1">
      <alignment horizontal="right"/>
    </xf>
    <xf numFmtId="183" fontId="10" fillId="0" borderId="0" xfId="4" quotePrefix="1" applyNumberFormat="1" applyFont="1" applyAlignment="1">
      <alignment horizontal="right"/>
    </xf>
    <xf numFmtId="184" fontId="10" fillId="0" borderId="0" xfId="4" quotePrefix="1" applyNumberFormat="1" applyFont="1" applyAlignment="1">
      <alignment horizontal="right"/>
    </xf>
    <xf numFmtId="0" fontId="9" fillId="0" borderId="18" xfId="4" applyFont="1" applyBorder="1" applyAlignment="1"/>
    <xf numFmtId="0" fontId="10" fillId="0" borderId="19" xfId="4" applyFont="1" applyBorder="1" applyAlignment="1"/>
    <xf numFmtId="0" fontId="9" fillId="7" borderId="0" xfId="4" applyFont="1" applyFill="1" applyAlignment="1"/>
    <xf numFmtId="49" fontId="11" fillId="0" borderId="0" xfId="4" applyNumberFormat="1" applyFont="1" applyAlignment="1"/>
    <xf numFmtId="0" fontId="9" fillId="0" borderId="20" xfId="4" applyFont="1" applyBorder="1" applyAlignment="1"/>
    <xf numFmtId="0" fontId="10" fillId="0" borderId="21" xfId="4" applyFont="1" applyBorder="1" applyAlignment="1"/>
    <xf numFmtId="0" fontId="9" fillId="0" borderId="20" xfId="4" applyFont="1" applyBorder="1" applyAlignment="1">
      <alignment wrapText="1"/>
    </xf>
    <xf numFmtId="0" fontId="9" fillId="0" borderId="21" xfId="4" applyFont="1" applyBorder="1" applyAlignment="1">
      <alignment textRotation="255"/>
    </xf>
    <xf numFmtId="180" fontId="9" fillId="0" borderId="0" xfId="4" applyNumberFormat="1" applyFont="1" applyAlignment="1">
      <alignment horizontal="right" vertical="top"/>
    </xf>
    <xf numFmtId="181" fontId="9" fillId="0" borderId="0" xfId="4" applyNumberFormat="1" applyFont="1" applyAlignment="1">
      <alignment horizontal="right" vertical="top" wrapText="1"/>
    </xf>
    <xf numFmtId="182" fontId="9" fillId="0" borderId="0" xfId="4" applyNumberFormat="1" applyFont="1" applyAlignment="1">
      <alignment horizontal="right" vertical="top" wrapText="1"/>
    </xf>
    <xf numFmtId="183" fontId="9" fillId="0" borderId="0" xfId="4" applyNumberFormat="1" applyFont="1" applyAlignment="1">
      <alignment horizontal="right" vertical="top" wrapText="1"/>
    </xf>
    <xf numFmtId="184" fontId="9" fillId="0" borderId="0" xfId="4" applyNumberFormat="1" applyFont="1" applyAlignment="1">
      <alignment horizontal="right" vertical="top" wrapText="1"/>
    </xf>
    <xf numFmtId="184" fontId="9" fillId="0" borderId="0" xfId="4" applyNumberFormat="1" applyFont="1" applyAlignment="1">
      <alignment horizontal="right" vertical="top"/>
    </xf>
    <xf numFmtId="0" fontId="9" fillId="0" borderId="22" xfId="4" applyFont="1" applyBorder="1">
      <alignment vertical="center"/>
    </xf>
    <xf numFmtId="0" fontId="9" fillId="0" borderId="23" xfId="4" applyFont="1" applyBorder="1">
      <alignment vertical="center"/>
    </xf>
    <xf numFmtId="0" fontId="9" fillId="8" borderId="0" xfId="4" applyFont="1" applyFill="1">
      <alignment vertical="center"/>
    </xf>
    <xf numFmtId="180" fontId="9" fillId="0" borderId="24" xfId="4" applyNumberFormat="1" applyFont="1" applyBorder="1" applyAlignment="1">
      <alignment horizontal="left" vertical="top"/>
    </xf>
    <xf numFmtId="181" fontId="10" fillId="0" borderId="24" xfId="4" applyNumberFormat="1" applyFont="1" applyBorder="1" applyAlignment="1">
      <alignment horizontal="left" vertical="top" wrapText="1"/>
    </xf>
    <xf numFmtId="182" fontId="11" fillId="0" borderId="24" xfId="4" applyNumberFormat="1" applyFont="1" applyBorder="1" applyAlignment="1">
      <alignment horizontal="left" vertical="top" wrapText="1"/>
    </xf>
    <xf numFmtId="182" fontId="12" fillId="0" borderId="19" xfId="4" applyNumberFormat="1" applyFont="1" applyBorder="1" applyAlignment="1">
      <alignment horizontal="left" vertical="top" wrapText="1"/>
    </xf>
    <xf numFmtId="183" fontId="13" fillId="0" borderId="24" xfId="4" applyNumberFormat="1" applyFont="1" applyBorder="1" applyAlignment="1">
      <alignment horizontal="left" vertical="top" wrapText="1"/>
    </xf>
    <xf numFmtId="184" fontId="9" fillId="0" borderId="24" xfId="4" applyNumberFormat="1" applyFont="1" applyBorder="1" applyAlignment="1">
      <alignment horizontal="left" vertical="top" wrapText="1"/>
    </xf>
    <xf numFmtId="184" fontId="9" fillId="0" borderId="24" xfId="4" applyNumberFormat="1" applyFont="1" applyBorder="1" applyAlignment="1">
      <alignment horizontal="left" vertical="top"/>
    </xf>
    <xf numFmtId="0" fontId="10" fillId="0" borderId="18" xfId="4" applyFont="1" applyBorder="1" applyAlignment="1">
      <alignment horizontal="center" vertical="center"/>
    </xf>
    <xf numFmtId="0" fontId="10" fillId="0" borderId="19" xfId="4" applyFont="1" applyBorder="1" applyAlignment="1">
      <alignment horizontal="center" vertical="center"/>
    </xf>
    <xf numFmtId="180" fontId="9" fillId="0" borderId="25" xfId="4" applyNumberFormat="1" applyFont="1" applyBorder="1" applyAlignment="1">
      <alignment horizontal="left" vertical="top" wrapText="1"/>
    </xf>
    <xf numFmtId="181" fontId="9" fillId="0" borderId="25" xfId="4" applyNumberFormat="1" applyFont="1" applyBorder="1" applyAlignment="1">
      <alignment horizontal="left" vertical="top" wrapText="1"/>
    </xf>
    <xf numFmtId="182" fontId="9" fillId="0" borderId="26" xfId="4" applyNumberFormat="1" applyFont="1" applyBorder="1" applyAlignment="1">
      <alignment horizontal="left" vertical="top" wrapText="1"/>
    </xf>
    <xf numFmtId="182" fontId="12" fillId="0" borderId="23" xfId="4" applyNumberFormat="1" applyFont="1" applyBorder="1" applyAlignment="1">
      <alignment horizontal="left" vertical="top" wrapText="1"/>
    </xf>
    <xf numFmtId="183" fontId="13" fillId="0" borderId="25" xfId="4" applyNumberFormat="1" applyFont="1" applyBorder="1" applyAlignment="1">
      <alignment horizontal="left" vertical="top" wrapText="1"/>
    </xf>
    <xf numFmtId="184" fontId="9" fillId="0" borderId="25" xfId="4" applyNumberFormat="1" applyFont="1" applyBorder="1" applyAlignment="1">
      <alignment horizontal="left" vertical="top" wrapText="1"/>
    </xf>
    <xf numFmtId="184" fontId="9" fillId="0" borderId="25" xfId="4" applyNumberFormat="1" applyFont="1" applyBorder="1" applyAlignment="1">
      <alignment horizontal="left" vertical="top"/>
    </xf>
    <xf numFmtId="0" fontId="10" fillId="0" borderId="20" xfId="4" applyFont="1" applyBorder="1" applyAlignment="1">
      <alignment horizontal="center" vertical="center"/>
    </xf>
    <xf numFmtId="0" fontId="10" fillId="0" borderId="21" xfId="4" applyFont="1" applyBorder="1" applyAlignment="1">
      <alignment horizontal="center" vertical="center"/>
    </xf>
    <xf numFmtId="187" fontId="9" fillId="0" borderId="26" xfId="4" applyNumberFormat="1" applyFont="1" applyBorder="1" applyAlignment="1">
      <alignment horizontal="center" vertical="center"/>
    </xf>
    <xf numFmtId="187" fontId="9" fillId="0" borderId="27" xfId="4" applyNumberFormat="1" applyFont="1" applyBorder="1" applyAlignment="1">
      <alignment horizontal="center" vertical="center"/>
    </xf>
    <xf numFmtId="187" fontId="9" fillId="0" borderId="28" xfId="4" applyNumberFormat="1" applyFont="1" applyBorder="1" applyAlignment="1">
      <alignment horizontal="center" vertical="center"/>
    </xf>
    <xf numFmtId="0" fontId="10" fillId="0" borderId="22" xfId="4" applyFont="1" applyBorder="1" applyAlignment="1">
      <alignment horizontal="center" vertical="center"/>
    </xf>
    <xf numFmtId="0" fontId="9" fillId="0" borderId="23" xfId="4" applyFont="1" applyBorder="1" applyAlignment="1">
      <alignment horizontal="center" vertical="center" wrapText="1"/>
    </xf>
    <xf numFmtId="0" fontId="10" fillId="0" borderId="0" xfId="4" applyFont="1">
      <alignment vertical="center"/>
    </xf>
    <xf numFmtId="180" fontId="10" fillId="0" borderId="0" xfId="4" applyNumberFormat="1" applyFont="1">
      <alignment vertical="center"/>
    </xf>
    <xf numFmtId="181" fontId="10" fillId="0" borderId="0" xfId="4" applyNumberFormat="1" applyFont="1">
      <alignment vertical="center"/>
    </xf>
    <xf numFmtId="188" fontId="10" fillId="0" borderId="0" xfId="4" applyNumberFormat="1" applyFont="1">
      <alignment vertical="center"/>
    </xf>
    <xf numFmtId="182" fontId="10" fillId="0" borderId="0" xfId="4" applyNumberFormat="1" applyFont="1">
      <alignment vertical="center"/>
    </xf>
    <xf numFmtId="183" fontId="10" fillId="0" borderId="0" xfId="4" applyNumberFormat="1" applyFont="1">
      <alignment vertical="center"/>
    </xf>
    <xf numFmtId="180" fontId="10" fillId="0" borderId="26" xfId="4" applyNumberFormat="1" applyFont="1" applyBorder="1">
      <alignment vertical="center"/>
    </xf>
    <xf numFmtId="181" fontId="10" fillId="0" borderId="27" xfId="4" applyNumberFormat="1" applyFont="1" applyBorder="1">
      <alignment vertical="center"/>
    </xf>
    <xf numFmtId="188" fontId="10" fillId="0" borderId="27" xfId="4" applyNumberFormat="1" applyFont="1" applyBorder="1">
      <alignment vertical="center"/>
    </xf>
    <xf numFmtId="184" fontId="10" fillId="0" borderId="27" xfId="4" applyNumberFormat="1" applyFont="1" applyBorder="1">
      <alignment vertical="center"/>
    </xf>
    <xf numFmtId="182" fontId="10" fillId="0" borderId="27" xfId="4" applyNumberFormat="1" applyFont="1" applyBorder="1">
      <alignment vertical="center"/>
    </xf>
    <xf numFmtId="183" fontId="10" fillId="0" borderId="27" xfId="4" applyNumberFormat="1" applyFont="1" applyBorder="1">
      <alignment vertical="center"/>
    </xf>
    <xf numFmtId="183" fontId="10" fillId="0" borderId="28" xfId="4" applyNumberFormat="1" applyFont="1" applyBorder="1">
      <alignment vertical="center"/>
    </xf>
    <xf numFmtId="189" fontId="10" fillId="0" borderId="0" xfId="4" applyNumberFormat="1" applyFont="1">
      <alignment vertical="center"/>
    </xf>
    <xf numFmtId="184" fontId="10" fillId="0" borderId="26" xfId="4" applyNumberFormat="1" applyFont="1" applyBorder="1">
      <alignment vertical="center"/>
    </xf>
    <xf numFmtId="184" fontId="10" fillId="0" borderId="28" xfId="4" applyNumberFormat="1" applyFont="1" applyBorder="1">
      <alignment vertical="center"/>
    </xf>
    <xf numFmtId="0" fontId="10" fillId="8" borderId="0" xfId="4" applyFont="1" applyFill="1">
      <alignment vertical="center"/>
    </xf>
    <xf numFmtId="49" fontId="10" fillId="0" borderId="0" xfId="4" applyNumberFormat="1" applyFont="1">
      <alignment vertical="center"/>
    </xf>
    <xf numFmtId="183" fontId="10" fillId="0" borderId="27" xfId="4" quotePrefix="1" applyNumberFormat="1" applyFont="1" applyBorder="1">
      <alignment vertical="center"/>
    </xf>
    <xf numFmtId="183" fontId="10" fillId="0" borderId="28" xfId="4" quotePrefix="1" applyNumberFormat="1" applyFont="1" applyBorder="1">
      <alignment vertical="center"/>
    </xf>
    <xf numFmtId="188" fontId="10" fillId="0" borderId="0" xfId="4" quotePrefix="1" applyNumberFormat="1" applyFont="1">
      <alignment vertical="center"/>
    </xf>
    <xf numFmtId="182" fontId="10" fillId="0" borderId="0" xfId="4" quotePrefix="1" applyNumberFormat="1" applyFont="1">
      <alignment vertical="center"/>
    </xf>
    <xf numFmtId="180" fontId="9" fillId="0" borderId="0" xfId="4" applyNumberFormat="1" applyFont="1">
      <alignment vertical="center"/>
    </xf>
    <xf numFmtId="181" fontId="9" fillId="0" borderId="0" xfId="4" applyNumberFormat="1" applyFont="1">
      <alignment vertical="center"/>
    </xf>
    <xf numFmtId="182" fontId="9" fillId="0" borderId="0" xfId="4" applyNumberFormat="1" applyFont="1">
      <alignment vertical="center"/>
    </xf>
    <xf numFmtId="183" fontId="9" fillId="0" borderId="0" xfId="4" applyNumberFormat="1" applyFont="1">
      <alignment vertical="center"/>
    </xf>
    <xf numFmtId="184" fontId="9" fillId="0" borderId="0" xfId="4" applyNumberFormat="1" applyFont="1">
      <alignment vertical="center"/>
    </xf>
    <xf numFmtId="184" fontId="14" fillId="0" borderId="0" xfId="4" applyNumberFormat="1" applyFont="1">
      <alignment vertical="center"/>
    </xf>
    <xf numFmtId="184" fontId="15" fillId="0" borderId="0" xfId="4" applyNumberFormat="1" applyFont="1">
      <alignment vertical="center"/>
    </xf>
    <xf numFmtId="0" fontId="14" fillId="0" borderId="0" xfId="4" applyFont="1">
      <alignment vertical="center"/>
    </xf>
    <xf numFmtId="184" fontId="11" fillId="0" borderId="0" xfId="4" applyNumberFormat="1" applyFont="1" applyAlignment="1">
      <alignment horizontal="left" vertical="center"/>
    </xf>
    <xf numFmtId="180" fontId="9" fillId="7" borderId="0" xfId="4" applyNumberFormat="1" applyFont="1" applyFill="1" applyAlignment="1">
      <alignment horizontal="right" vertical="center"/>
    </xf>
    <xf numFmtId="181" fontId="9" fillId="7" borderId="0" xfId="4" applyNumberFormat="1" applyFont="1" applyFill="1" applyAlignment="1">
      <alignment horizontal="right" vertical="center"/>
    </xf>
    <xf numFmtId="182" fontId="9" fillId="7" borderId="0" xfId="4" applyNumberFormat="1" applyFont="1" applyFill="1" applyAlignment="1">
      <alignment horizontal="right" vertical="center"/>
    </xf>
    <xf numFmtId="183" fontId="9" fillId="7" borderId="0" xfId="4" applyNumberFormat="1" applyFont="1" applyFill="1" applyAlignment="1">
      <alignment horizontal="right" vertical="center"/>
    </xf>
    <xf numFmtId="184" fontId="9" fillId="7" borderId="0" xfId="4" applyNumberFormat="1" applyFont="1" applyFill="1" applyAlignment="1">
      <alignment horizontal="right" vertical="center"/>
    </xf>
    <xf numFmtId="0" fontId="2" fillId="0" borderId="0" xfId="1" applyBorder="1" applyAlignment="1">
      <alignment horizontal="right" vertical="center"/>
    </xf>
    <xf numFmtId="0" fontId="2" fillId="0" borderId="12" xfId="1" applyBorder="1" applyAlignment="1">
      <alignment horizontal="right" vertical="center" wrapText="1"/>
    </xf>
    <xf numFmtId="0" fontId="2" fillId="0" borderId="0" xfId="1" applyBorder="1" applyAlignment="1">
      <alignment horizontal="right" vertical="center" wrapText="1"/>
    </xf>
    <xf numFmtId="0" fontId="2" fillId="0" borderId="10" xfId="1" applyBorder="1" applyAlignment="1">
      <alignment vertical="center" wrapText="1"/>
    </xf>
    <xf numFmtId="38" fontId="2" fillId="0" borderId="0" xfId="1" applyNumberFormat="1" applyBorder="1" applyAlignment="1">
      <alignment horizontal="right" vertical="center"/>
    </xf>
    <xf numFmtId="0" fontId="2" fillId="0" borderId="0" xfId="1" applyBorder="1">
      <alignment vertical="center"/>
    </xf>
    <xf numFmtId="0" fontId="2" fillId="0" borderId="29" xfId="1" applyBorder="1" applyAlignment="1">
      <alignment horizontal="right" vertical="center"/>
    </xf>
    <xf numFmtId="0" fontId="2" fillId="0" borderId="30" xfId="1" applyBorder="1" applyAlignment="1">
      <alignment horizontal="right" vertical="center"/>
    </xf>
    <xf numFmtId="38" fontId="2" fillId="0" borderId="2" xfId="1" applyNumberFormat="1" applyBorder="1" applyAlignment="1">
      <alignment horizontal="right" vertical="center"/>
    </xf>
    <xf numFmtId="0" fontId="2" fillId="0" borderId="29" xfId="1" applyBorder="1" applyAlignment="1">
      <alignment horizontal="right" vertical="center" wrapText="1"/>
    </xf>
    <xf numFmtId="0" fontId="2" fillId="0" borderId="2" xfId="1" applyBorder="1" applyAlignment="1">
      <alignment vertical="center" wrapText="1"/>
    </xf>
    <xf numFmtId="0" fontId="2" fillId="2" borderId="2" xfId="1" applyFill="1" applyBorder="1" applyAlignment="1">
      <alignment horizontal="right" vertical="center" wrapText="1"/>
    </xf>
    <xf numFmtId="10" fontId="3" fillId="2" borderId="2" xfId="3" applyNumberFormat="1" applyFont="1" applyFill="1" applyBorder="1" applyAlignment="1">
      <alignment horizontal="left" vertical="center" wrapText="1"/>
    </xf>
    <xf numFmtId="0" fontId="2" fillId="2" borderId="2" xfId="1" applyFill="1" applyBorder="1" applyAlignment="1">
      <alignment horizontal="left" vertical="center" wrapText="1"/>
    </xf>
    <xf numFmtId="0" fontId="2" fillId="0" borderId="2" xfId="1" applyFill="1" applyBorder="1" applyAlignment="1">
      <alignment horizontal="left" vertical="center" wrapText="1"/>
    </xf>
    <xf numFmtId="0" fontId="2" fillId="0" borderId="2" xfId="1" applyBorder="1">
      <alignment vertical="center"/>
    </xf>
  </cellXfs>
  <cellStyles count="5">
    <cellStyle name="パーセント 2" xfId="3" xr:uid="{D6BA2861-67A3-EB4C-B0B6-D564667B7CDB}"/>
    <cellStyle name="桁区切り 2" xfId="2" xr:uid="{3F159680-1960-DD42-8F22-395E916690EA}"/>
    <cellStyle name="標準" xfId="0" builtinId="0"/>
    <cellStyle name="標準 10" xfId="4" xr:uid="{74B0F945-EE8B-6142-A33F-4268325FE681}"/>
    <cellStyle name="標準 2" xfId="1" xr:uid="{CA00E7A3-6C7F-9742-98A0-858397454A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4800601381138E-2"/>
          <c:y val="0.10319917440660474"/>
          <c:w val="0.84787094785902306"/>
          <c:h val="0.8010391425530013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年齢別・税引後賃金の推計値!$A$3:$A$44</c:f>
              <c:numCache>
                <c:formatCode>General</c:formatCode>
                <c:ptCount val="4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</c:numCache>
            </c:numRef>
          </c:cat>
          <c:val>
            <c:numRef>
              <c:f>年齢別・税引後賃金の推計値!$D$3:$D$44</c:f>
              <c:numCache>
                <c:formatCode>#,##0_);[Red]\(#,##0\)</c:formatCode>
                <c:ptCount val="42"/>
                <c:pt idx="0">
                  <c:v>2473.1321495218717</c:v>
                </c:pt>
                <c:pt idx="1">
                  <c:v>2538.5259908000003</c:v>
                </c:pt>
                <c:pt idx="2">
                  <c:v>2612.6899899075033</c:v>
                </c:pt>
                <c:pt idx="3">
                  <c:v>2694.7544390083322</c:v>
                </c:pt>
                <c:pt idx="4">
                  <c:v>2783.8515922578972</c:v>
                </c:pt>
                <c:pt idx="5">
                  <c:v>2879.1184457495542</c:v>
                </c:pt>
                <c:pt idx="6">
                  <c:v>2979.6992384374998</c:v>
                </c:pt>
                <c:pt idx="7">
                  <c:v>3084.7476740360194</c:v>
                </c:pt>
                <c:pt idx="8">
                  <c:v>3193.4288638951457</c:v>
                </c:pt>
                <c:pt idx="9">
                  <c:v>3304.9209908526836</c:v>
                </c:pt>
                <c:pt idx="10">
                  <c:v>3418.4166940626378</c:v>
                </c:pt>
                <c:pt idx="11">
                  <c:v>3533.1241747999984</c:v>
                </c:pt>
                <c:pt idx="12">
                  <c:v>3648.2680232419352</c:v>
                </c:pt>
                <c:pt idx="13">
                  <c:v>3763.0897662253565</c:v>
                </c:pt>
                <c:pt idx="14">
                  <c:v>3876.8481359808729</c:v>
                </c:pt>
                <c:pt idx="15">
                  <c:v>3988.8190598431233</c:v>
                </c:pt>
                <c:pt idx="16">
                  <c:v>4098.2953709375015</c:v>
                </c:pt>
                <c:pt idx="17">
                  <c:v>4204.586239843251</c:v>
                </c:pt>
                <c:pt idx="18">
                  <c:v>4307.0163272329664</c:v>
                </c:pt>
                <c:pt idx="19">
                  <c:v>4404.9246574884619</c:v>
                </c:pt>
                <c:pt idx="20">
                  <c:v>4497.6632132930063</c:v>
                </c:pt>
                <c:pt idx="21">
                  <c:v>4584.5952511999994</c:v>
                </c:pt>
                <c:pt idx="22">
                  <c:v>4665.0933381779687</c:v>
                </c:pt>
                <c:pt idx="23">
                  <c:v>4738.5371091319812</c:v>
                </c:pt>
                <c:pt idx="24">
                  <c:v>4804.310745401448</c:v>
                </c:pt>
                <c:pt idx="25">
                  <c:v>4861.8001742342913</c:v>
                </c:pt>
                <c:pt idx="26">
                  <c:v>4910.3899892375002</c:v>
                </c:pt>
                <c:pt idx="27">
                  <c:v>4949.4600918040842</c:v>
                </c:pt>
                <c:pt idx="28">
                  <c:v>4978.3820535163932</c:v>
                </c:pt>
                <c:pt idx="29">
                  <c:v>4996.5151995258348</c:v>
                </c:pt>
                <c:pt idx="30">
                  <c:v>5003.2024129089732</c:v>
                </c:pt>
                <c:pt idx="31">
                  <c:v>4997.76566</c:v>
                </c:pt>
                <c:pt idx="32">
                  <c:v>4979.5012366995979</c:v>
                </c:pt>
                <c:pt idx="33">
                  <c:v>4947.6747357602071</c:v>
                </c:pt>
                <c:pt idx="34">
                  <c:v>4901.5157350476284</c:v>
                </c:pt>
                <c:pt idx="35">
                  <c:v>4840.2122067790615</c:v>
                </c:pt>
                <c:pt idx="36">
                  <c:v>4762.9046477375005</c:v>
                </c:pt>
                <c:pt idx="37">
                  <c:v>4668.6799304625129</c:v>
                </c:pt>
                <c:pt idx="38">
                  <c:v>4556.5648754174163</c:v>
                </c:pt>
                <c:pt idx="39">
                  <c:v>4425.5195441328124</c:v>
                </c:pt>
                <c:pt idx="40">
                  <c:v>4274.43025332654</c:v>
                </c:pt>
                <c:pt idx="41">
                  <c:v>4102.1023099999966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A-7B4D-B97C-B9CBC882B6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年齢別・税引後賃金の推計値!$A$3:$A$44</c:f>
              <c:numCache>
                <c:formatCode>General</c:formatCode>
                <c:ptCount val="4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</c:numCache>
            </c:numRef>
          </c:cat>
          <c:val>
            <c:numRef>
              <c:f>年齢別・税引後賃金の推計値!$G$3:$G$44</c:f>
              <c:numCache>
                <c:formatCode>General</c:formatCode>
                <c:ptCount val="42"/>
                <c:pt idx="4" formatCode="#,##0_);[Red]\(#,##0\)">
                  <c:v>3227.1889797897934</c:v>
                </c:pt>
                <c:pt idx="5" formatCode="#,##0_);[Red]\(#,##0\)">
                  <c:v>3312.4414047999985</c:v>
                </c:pt>
                <c:pt idx="6" formatCode="#,##0_);[Red]\(#,##0\)">
                  <c:v>3419.3332130468752</c:v>
                </c:pt>
                <c:pt idx="7" formatCode="#,##0_);[Red]\(#,##0\)">
                  <c:v>3545.6406119244807</c:v>
                </c:pt>
                <c:pt idx="8" formatCode="#,##0_);[Red]\(#,##0\)">
                  <c:v>3689.1233985921544</c:v>
                </c:pt>
                <c:pt idx="9" formatCode="#,##0_);[Red]\(#,##0\)">
                  <c:v>3847.5427865715219</c:v>
                </c:pt>
                <c:pt idx="10" formatCode="#,##0_);[Red]\(#,##0\)">
                  <c:v>4018.6774733798743</c:v>
                </c:pt>
                <c:pt idx="11" formatCode="#,##0_);[Red]\(#,##0\)">
                  <c:v>4200.3379491999976</c:v>
                </c:pt>
                <c:pt idx="12" formatCode="#,##0_);[Red]\(#,##0\)">
                  <c:v>4390.3790465863558</c:v>
                </c:pt>
                <c:pt idx="13" formatCode="#,##0_);[Red]\(#,##0\)">
                  <c:v>4586.7107312076814</c:v>
                </c:pt>
                <c:pt idx="14" formatCode="#,##0_);[Red]\(#,##0\)">
                  <c:v>4787.3071336259945</c:v>
                </c:pt>
                <c:pt idx="15" formatCode="#,##0_);[Red]\(#,##0\)">
                  <c:v>4990.2138221119976</c:v>
                </c:pt>
                <c:pt idx="16" formatCode="#,##0_);[Red]\(#,##0\)">
                  <c:v>5193.5533164968774</c:v>
                </c:pt>
                <c:pt idx="17" formatCode="#,##0_);[Red]\(#,##0\)">
                  <c:v>5395.5288430604796</c:v>
                </c:pt>
                <c:pt idx="18" formatCode="#,##0_);[Red]\(#,##0\)">
                  <c:v>5594.4263304559554</c:v>
                </c:pt>
                <c:pt idx="19" formatCode="#,##0_);[Red]\(#,##0\)">
                  <c:v>5788.6146466707169</c:v>
                </c:pt>
                <c:pt idx="20" formatCode="#,##0_);[Red]\(#,##0\)">
                  <c:v>5976.5440770238747</c:v>
                </c:pt>
                <c:pt idx="21" formatCode="#,##0_);[Red]\(#,##0\)">
                  <c:v>6156.7430432000019</c:v>
                </c:pt>
                <c:pt idx="22" formatCode="#,##0_);[Red]\(#,##0\)">
                  <c:v>6327.8130633193578</c:v>
                </c:pt>
                <c:pt idx="23" formatCode="#,##0_);[Red]\(#,##0\)">
                  <c:v>6488.4219530444807</c:v>
                </c:pt>
                <c:pt idx="24" formatCode="#,##0_);[Red]\(#,##0\)">
                  <c:v>6637.2952677232006</c:v>
                </c:pt>
                <c:pt idx="25" formatCode="#,##0_);[Red]\(#,##0\)">
                  <c:v>6773.2059855679991</c:v>
                </c:pt>
                <c:pt idx="26" formatCode="#,##0_);[Red]\(#,##0\)">
                  <c:v>6894.9624318718725</c:v>
                </c:pt>
                <c:pt idx="27" formatCode="#,##0_);[Red]\(#,##0\)">
                  <c:v>7001.3944442604743</c:v>
                </c:pt>
                <c:pt idx="28" formatCode="#,##0_);[Red]\(#,##0\)">
                  <c:v>7091.3377789807528</c:v>
                </c:pt>
                <c:pt idx="29" formatCode="#,##0_);[Red]\(#,##0\)">
                  <c:v>7163.6167582259222</c:v>
                </c:pt>
                <c:pt idx="30" formatCode="#,##0_);[Red]\(#,##0\)">
                  <c:v>7217.0251584968719</c:v>
                </c:pt>
                <c:pt idx="31" formatCode="#,##0_);[Red]\(#,##0\)">
                  <c:v>7250.3053399999999</c:v>
                </c:pt>
                <c:pt idx="32" formatCode="#,##0_);[Red]\(#,##0\)">
                  <c:v>7262.1256170813558</c:v>
                </c:pt>
                <c:pt idx="33" formatCode="#,##0_);[Red]\(#,##0\)">
                  <c:v>7251.0558696972776</c:v>
                </c:pt>
                <c:pt idx="34" formatCode="#,##0_);[Red]\(#,##0\)">
                  <c:v>7215.5413959214002</c:v>
                </c:pt>
                <c:pt idx="35" formatCode="#,##0_);[Red]\(#,##0\)">
                  <c:v>7153.8750054880029</c:v>
                </c:pt>
                <c:pt idx="36" formatCode="#,##0_);[Red]\(#,##0\)">
                  <c:v>7064.167354371878</c:v>
                </c:pt>
                <c:pt idx="37" formatCode="#,##0_);[Red]\(#,##0\)">
                  <c:v>6944.3155204044861</c:v>
                </c:pt>
                <c:pt idx="38" formatCode="#,##0_);[Red]\(#,##0\)">
                  <c:v>6791.9698199265595</c:v>
                </c:pt>
                <c:pt idx="39" formatCode="#,##0_);[Red]\(#,##0\)">
                  <c:v>6604.4988654771178</c:v>
                </c:pt>
                <c:pt idx="40" formatCode="#,##0_);[Red]\(#,##0\)">
                  <c:v>6378.9528645188766</c:v>
                </c:pt>
                <c:pt idx="41" formatCode="#,##0_);[Red]\(#,##0\)">
                  <c:v>6112.0251591999913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A-7B4D-B97C-B9CBC882B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354400"/>
        <c:axId val="1"/>
      </c:lineChart>
      <c:catAx>
        <c:axId val="19123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912354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游ゴシック"/>
          <a:ea typeface="游ゴシック"/>
          <a:cs typeface="游ゴシック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69624037876758"/>
          <c:y val="0.17391304347826086"/>
          <c:w val="0.49016329729021474"/>
          <c:h val="0.65102453497660628"/>
        </c:manualLayout>
      </c:layout>
      <c:scatterChart>
        <c:scatterStyle val="lineMarker"/>
        <c:varyColors val="0"/>
        <c:ser>
          <c:idx val="0"/>
          <c:order val="0"/>
          <c:tx>
            <c:v>男・高卒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43724317841152333"/>
                  <c:y val="3.9008549837726281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33CCCC"/>
                      </a:solidFill>
                      <a:latin typeface="游ゴシック"/>
                      <a:ea typeface="游ゴシック"/>
                      <a:cs typeface="游ゴシック"/>
                    </a:defRPr>
                  </a:pPr>
                  <a:endParaRPr lang="ja-JP"/>
                </a:p>
              </c:txPr>
            </c:trendlineLbl>
          </c:trendline>
          <c:xVal>
            <c:numRef>
              <c:f>産業計・企業規模計による税引前賃金関数の推計!$B$3:$B$12</c:f>
              <c:numCache>
                <c:formatCode>General</c:formatCode>
                <c:ptCount val="10"/>
                <c:pt idx="0">
                  <c:v>19</c:v>
                </c:pt>
                <c:pt idx="1">
                  <c:v>22</c:v>
                </c:pt>
                <c:pt idx="2">
                  <c:v>27</c:v>
                </c:pt>
                <c:pt idx="3">
                  <c:v>32</c:v>
                </c:pt>
                <c:pt idx="4">
                  <c:v>37</c:v>
                </c:pt>
                <c:pt idx="5">
                  <c:v>42</c:v>
                </c:pt>
                <c:pt idx="6">
                  <c:v>47</c:v>
                </c:pt>
                <c:pt idx="7">
                  <c:v>52</c:v>
                </c:pt>
                <c:pt idx="8">
                  <c:v>57</c:v>
                </c:pt>
                <c:pt idx="9">
                  <c:v>62</c:v>
                </c:pt>
              </c:numCache>
            </c:numRef>
          </c:xVal>
          <c:yVal>
            <c:numRef>
              <c:f>産業計・企業規模計による税引前賃金関数の推計!$E$3:$E$12</c:f>
              <c:numCache>
                <c:formatCode>#,##0_);[Red]\(#,##0\)</c:formatCode>
                <c:ptCount val="10"/>
                <c:pt idx="0">
                  <c:v>2627.6</c:v>
                </c:pt>
                <c:pt idx="1">
                  <c:v>3412.9</c:v>
                </c:pt>
                <c:pt idx="2">
                  <c:v>3955.7000000000003</c:v>
                </c:pt>
                <c:pt idx="3">
                  <c:v>4358.7</c:v>
                </c:pt>
                <c:pt idx="4">
                  <c:v>4796.1000000000004</c:v>
                </c:pt>
                <c:pt idx="5">
                  <c:v>5226.2000000000007</c:v>
                </c:pt>
                <c:pt idx="6">
                  <c:v>5626.1</c:v>
                </c:pt>
                <c:pt idx="7">
                  <c:v>5798.3000000000011</c:v>
                </c:pt>
                <c:pt idx="8">
                  <c:v>5748.3000000000011</c:v>
                </c:pt>
                <c:pt idx="9">
                  <c:v>3950.7000000000003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7-744F-9C1B-F863BA95472A}"/>
            </c:ext>
          </c:extLst>
        </c:ser>
        <c:ser>
          <c:idx val="1"/>
          <c:order val="1"/>
          <c:tx>
            <c:v>男・大卒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429468885512027"/>
                  <c:y val="-0.1131882388745163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6600"/>
                      </a:solidFill>
                      <a:latin typeface="游ゴシック"/>
                      <a:ea typeface="游ゴシック"/>
                      <a:cs typeface="游ゴシック"/>
                    </a:defRPr>
                  </a:pPr>
                  <a:endParaRPr lang="ja-JP"/>
                </a:p>
              </c:txPr>
            </c:trendlineLbl>
          </c:trendline>
          <c:xVal>
            <c:numRef>
              <c:f>産業計・企業規模計による税引前賃金関数の推計!$F$3:$F$12</c:f>
              <c:numCache>
                <c:formatCode>General</c:formatCode>
                <c:ptCount val="10"/>
                <c:pt idx="1">
                  <c:v>23</c:v>
                </c:pt>
                <c:pt idx="2">
                  <c:v>27</c:v>
                </c:pt>
                <c:pt idx="3">
                  <c:v>32</c:v>
                </c:pt>
                <c:pt idx="4">
                  <c:v>37</c:v>
                </c:pt>
                <c:pt idx="5">
                  <c:v>42</c:v>
                </c:pt>
                <c:pt idx="6">
                  <c:v>47</c:v>
                </c:pt>
                <c:pt idx="7">
                  <c:v>52</c:v>
                </c:pt>
                <c:pt idx="8">
                  <c:v>57</c:v>
                </c:pt>
                <c:pt idx="9">
                  <c:v>62</c:v>
                </c:pt>
              </c:numCache>
            </c:numRef>
          </c:xVal>
          <c:yVal>
            <c:numRef>
              <c:f>産業計・企業規模計による税引前賃金関数の推計!$I$3:$I$12</c:f>
              <c:numCache>
                <c:formatCode>#,##0_);[Red]\(#,##0\)</c:formatCode>
                <c:ptCount val="10"/>
                <c:pt idx="1">
                  <c:v>3412.9</c:v>
                </c:pt>
                <c:pt idx="2">
                  <c:v>4588</c:v>
                </c:pt>
                <c:pt idx="3">
                  <c:v>5629.4000000000005</c:v>
                </c:pt>
                <c:pt idx="4">
                  <c:v>6480.0999999999995</c:v>
                </c:pt>
                <c:pt idx="5">
                  <c:v>7249</c:v>
                </c:pt>
                <c:pt idx="6">
                  <c:v>7993</c:v>
                </c:pt>
                <c:pt idx="7">
                  <c:v>9025.7000000000007</c:v>
                </c:pt>
                <c:pt idx="8">
                  <c:v>8665.3000000000011</c:v>
                </c:pt>
                <c:pt idx="9">
                  <c:v>5932.7000000000007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67-744F-9C1B-F863BA954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488048"/>
        <c:axId val="1"/>
      </c:scatterChart>
      <c:valAx>
        <c:axId val="1976488048"/>
        <c:scaling>
          <c:orientation val="minMax"/>
          <c:max val="7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9764880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游ゴシック"/>
          <a:ea typeface="游ゴシック"/>
          <a:cs typeface="游ゴシック"/>
        </a:defRPr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46</xdr:row>
      <xdr:rowOff>139700</xdr:rowOff>
    </xdr:from>
    <xdr:to>
      <xdr:col>8</xdr:col>
      <xdr:colOff>292100</xdr:colOff>
      <xdr:row>66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6D5A5C5-09F7-6D40-92D9-5CEAC552C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0.09282</cdr:x>
      <cdr:y>0.0068</cdr:y>
    </cdr:from>
    <cdr:to>
      <cdr:x>0.13132</cdr:x>
      <cdr:y>0.01131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358776" y="0"/>
          <a:ext cx="869950" cy="273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900"/>
            <a:t>千円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0.92284</cdr:x>
      <cdr:y>0.84115</cdr:y>
    </cdr:from>
    <cdr:to>
      <cdr:x>0.97985</cdr:x>
      <cdr:y>0.97769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4835526" y="2708276"/>
          <a:ext cx="2540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100"/>
            <a:t>歳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889000</xdr:colOff>
      <xdr:row>12</xdr:row>
      <xdr:rowOff>139700</xdr:rowOff>
    </xdr:from>
    <xdr:to>
      <xdr:col>5</xdr:col>
      <xdr:colOff>1092200</xdr:colOff>
      <xdr:row>37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0714242-CA4E-AC4A-AC1D-4F122371A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6FA84-6149-FF42-BD0C-EE7CEB3FD94F}">
  <dimension ref="A1:K47"/>
  <sheetViews>
    <sheetView workbookViewId="0">
      <selection activeCell="A44" sqref="A44:XFD44"/>
    </sheetView>
  </sheetViews>
  <sheetFormatPr baseColWidth="10" defaultRowHeight="14"/>
  <cols>
    <col min="1" max="1" width="10.42578125" style="1" customWidth="1"/>
    <col min="2" max="2" width="14.7109375" style="1" customWidth="1"/>
    <col min="3" max="3" width="8.42578125" style="1" bestFit="1" customWidth="1"/>
    <col min="4" max="4" width="5.28515625" style="1" bestFit="1" customWidth="1"/>
    <col min="5" max="5" width="13.42578125" style="1" customWidth="1"/>
    <col min="6" max="6" width="8.42578125" style="1" customWidth="1"/>
    <col min="7" max="7" width="11.28515625" style="1" customWidth="1"/>
    <col min="8" max="8" width="9.7109375" style="1" bestFit="1" customWidth="1"/>
    <col min="9" max="9" width="9.7109375" style="1" customWidth="1"/>
    <col min="10" max="10" width="14.42578125" style="1" bestFit="1" customWidth="1"/>
    <col min="11" max="11" width="13.7109375" style="1" bestFit="1" customWidth="1"/>
    <col min="12" max="258" width="6.42578125" style="1" customWidth="1"/>
    <col min="259" max="16384" width="10.7109375" style="1"/>
  </cols>
  <sheetData>
    <row r="1" spans="1:11" ht="31" thickBot="1">
      <c r="A1" s="166" t="s">
        <v>11</v>
      </c>
      <c r="B1" s="167" t="s">
        <v>10</v>
      </c>
      <c r="C1" s="168">
        <f>IRR(K3:K44)</f>
        <v>5.7908205170255078E-2</v>
      </c>
      <c r="D1" s="166"/>
      <c r="E1" s="167" t="s">
        <v>9</v>
      </c>
      <c r="F1" s="169">
        <v>18</v>
      </c>
      <c r="G1" s="170"/>
      <c r="H1" s="171"/>
      <c r="I1" s="171"/>
      <c r="J1" s="166"/>
      <c r="K1" s="166"/>
    </row>
    <row r="2" spans="1:11" ht="16" thickTop="1">
      <c r="A2" s="165" t="s">
        <v>8</v>
      </c>
      <c r="B2" s="156" t="s">
        <v>7</v>
      </c>
      <c r="C2" s="156" t="s">
        <v>6</v>
      </c>
      <c r="D2" s="156" t="s">
        <v>5</v>
      </c>
      <c r="E2" s="156" t="s">
        <v>4</v>
      </c>
      <c r="F2" s="156" t="s">
        <v>3</v>
      </c>
      <c r="G2" s="156" t="s">
        <v>115</v>
      </c>
      <c r="H2" s="156" t="s">
        <v>2</v>
      </c>
      <c r="I2" s="156" t="s">
        <v>116</v>
      </c>
      <c r="J2" s="156" t="s">
        <v>1</v>
      </c>
      <c r="K2" s="13" t="s">
        <v>0</v>
      </c>
    </row>
    <row r="3" spans="1:11">
      <c r="A3" s="162">
        <v>19</v>
      </c>
      <c r="B3" s="8">
        <f>学費の推計!$E$2</f>
        <v>822.82168007487508</v>
      </c>
      <c r="C3" s="8">
        <f>学費の推計!$E$3</f>
        <v>141.74123690492067</v>
      </c>
      <c r="D3" s="8">
        <f>学費の推計!E4</f>
        <v>257.05334905877322</v>
      </c>
      <c r="E3" s="8">
        <f>年齢別・税引前賃金の推計値!B3</f>
        <v>2921.0762000000004</v>
      </c>
      <c r="F3" s="8">
        <f>政府補助!$C$10</f>
        <v>489.92641402992433</v>
      </c>
      <c r="G3" s="8">
        <f>50*12</f>
        <v>600</v>
      </c>
      <c r="H3" s="160">
        <f>SUM(B3:G3)</f>
        <v>5232.618880068494</v>
      </c>
      <c r="I3" s="161"/>
      <c r="J3" s="156"/>
      <c r="K3" s="10">
        <f>H3*(-1)</f>
        <v>-5232.618880068494</v>
      </c>
    </row>
    <row r="4" spans="1:11">
      <c r="A4" s="162">
        <v>20</v>
      </c>
      <c r="B4" s="8">
        <f>学費の推計!$E$2</f>
        <v>822.82168007487508</v>
      </c>
      <c r="C4" s="8">
        <f>学費の推計!$E$3</f>
        <v>141.74123690492067</v>
      </c>
      <c r="D4" s="156">
        <v>0</v>
      </c>
      <c r="E4" s="8">
        <f>年齢別・税引前賃金の推計値!B4</f>
        <v>2990.6000000000004</v>
      </c>
      <c r="F4" s="8">
        <f>政府補助!$C$10</f>
        <v>489.92641402992433</v>
      </c>
      <c r="G4" s="8">
        <f t="shared" ref="G4:G6" si="0">50*12</f>
        <v>600</v>
      </c>
      <c r="H4" s="160">
        <f t="shared" ref="H4:H6" si="1">SUM(B4:G4)</f>
        <v>5045.0893310097208</v>
      </c>
      <c r="I4" s="160"/>
      <c r="J4" s="156"/>
      <c r="K4" s="10">
        <f>H4*(-1)</f>
        <v>-5045.0893310097208</v>
      </c>
    </row>
    <row r="5" spans="1:11">
      <c r="A5" s="162">
        <v>21</v>
      </c>
      <c r="B5" s="8">
        <f>学費の推計!$E$2</f>
        <v>822.82168007487508</v>
      </c>
      <c r="C5" s="8">
        <f>学費の推計!$E$3</f>
        <v>141.74123690492067</v>
      </c>
      <c r="D5" s="156">
        <v>0</v>
      </c>
      <c r="E5" s="8">
        <f>年齢別・税引前賃金の推計値!B5</f>
        <v>3069.6977999999999</v>
      </c>
      <c r="F5" s="8">
        <f>政府補助!$C$10</f>
        <v>489.92641402992433</v>
      </c>
      <c r="G5" s="8">
        <f t="shared" si="0"/>
        <v>600</v>
      </c>
      <c r="H5" s="160">
        <f t="shared" si="1"/>
        <v>5124.1871310097204</v>
      </c>
      <c r="I5" s="160"/>
      <c r="J5" s="156"/>
      <c r="K5" s="10">
        <f>H5*(-1)</f>
        <v>-5124.1871310097204</v>
      </c>
    </row>
    <row r="6" spans="1:11">
      <c r="A6" s="162">
        <v>22</v>
      </c>
      <c r="B6" s="8">
        <f>学費の推計!$E$2</f>
        <v>822.82168007487508</v>
      </c>
      <c r="C6" s="8">
        <f>学費の推計!$E$3</f>
        <v>141.74123690492067</v>
      </c>
      <c r="D6" s="156">
        <v>0</v>
      </c>
      <c r="E6" s="8">
        <f>年齢別・税引前賃金の推計値!B6</f>
        <v>3157.5343999999996</v>
      </c>
      <c r="F6" s="8">
        <f>政府補助!$C$10</f>
        <v>489.92641402992433</v>
      </c>
      <c r="G6" s="8">
        <f t="shared" si="0"/>
        <v>600</v>
      </c>
      <c r="H6" s="160">
        <f t="shared" si="1"/>
        <v>5212.02373100972</v>
      </c>
      <c r="I6" s="160"/>
      <c r="J6" s="156"/>
      <c r="K6" s="10">
        <f>H6*(-1)</f>
        <v>-5212.02373100972</v>
      </c>
    </row>
    <row r="7" spans="1:11">
      <c r="A7" s="162">
        <v>23</v>
      </c>
      <c r="B7" s="156"/>
      <c r="C7" s="156"/>
      <c r="D7" s="156"/>
      <c r="E7" s="156"/>
      <c r="F7" s="156"/>
      <c r="G7" s="156"/>
      <c r="H7" s="156"/>
      <c r="I7" s="160">
        <f>年齢別・奨学金及び税引き後賃金の推計値!B7</f>
        <v>82.385999999999996</v>
      </c>
      <c r="J7" s="8">
        <f>年齢別・税引前賃金の推計値!D7+I7</f>
        <v>564.77189999999746</v>
      </c>
      <c r="K7" s="7">
        <f>J7</f>
        <v>564.77189999999746</v>
      </c>
    </row>
    <row r="8" spans="1:11">
      <c r="A8" s="162">
        <v>24</v>
      </c>
      <c r="B8" s="156"/>
      <c r="C8" s="156"/>
      <c r="D8" s="156"/>
      <c r="E8" s="156"/>
      <c r="F8" s="156"/>
      <c r="G8" s="156"/>
      <c r="H8" s="156"/>
      <c r="I8" s="160">
        <f>年齢別・奨学金及び税引き後賃金の推計値!B8</f>
        <v>164.77199999999999</v>
      </c>
      <c r="J8" s="8">
        <f>年齢別・税引前賃金の推計値!D8+I8</f>
        <v>638.28879999999936</v>
      </c>
      <c r="K8" s="7">
        <f>J8</f>
        <v>638.28879999999936</v>
      </c>
    </row>
    <row r="9" spans="1:11" ht="16" customHeight="1">
      <c r="A9" s="162">
        <v>25</v>
      </c>
      <c r="B9" s="156"/>
      <c r="C9" s="156"/>
      <c r="D9" s="156"/>
      <c r="E9" s="156"/>
      <c r="F9" s="156"/>
      <c r="G9" s="156"/>
      <c r="H9" s="156"/>
      <c r="I9" s="160">
        <f>年齢別・奨学金及び税引き後賃金の推計値!B9</f>
        <v>164.77199999999999</v>
      </c>
      <c r="J9" s="8">
        <f>年齢別・税引前賃金の推計値!D9+I9</f>
        <v>647.58449999999993</v>
      </c>
      <c r="K9" s="7">
        <f>J9</f>
        <v>647.58449999999993</v>
      </c>
    </row>
    <row r="10" spans="1:11" ht="16" customHeight="1">
      <c r="A10" s="162">
        <v>26</v>
      </c>
      <c r="B10" s="156"/>
      <c r="C10" s="156"/>
      <c r="D10" s="156"/>
      <c r="E10" s="156"/>
      <c r="F10" s="156"/>
      <c r="G10" s="156"/>
      <c r="H10" s="156"/>
      <c r="I10" s="160">
        <f>年齢別・奨学金及び税引き後賃金の推計値!B10</f>
        <v>164.77199999999999</v>
      </c>
      <c r="J10" s="8">
        <f>年齢別・税引前賃金の推計値!D10+I10</f>
        <v>673.78320000000076</v>
      </c>
      <c r="K10" s="7">
        <f>J10</f>
        <v>673.78320000000076</v>
      </c>
    </row>
    <row r="11" spans="1:11" ht="16" customHeight="1">
      <c r="A11" s="162">
        <v>27</v>
      </c>
      <c r="B11" s="156"/>
      <c r="C11" s="156"/>
      <c r="D11" s="156"/>
      <c r="E11" s="156"/>
      <c r="F11" s="156"/>
      <c r="G11" s="156"/>
      <c r="H11" s="156"/>
      <c r="I11" s="160">
        <f>年齢別・奨学金及び税引き後賃金の推計値!B11</f>
        <v>164.77199999999999</v>
      </c>
      <c r="J11" s="8">
        <f>年齢別・税引前賃金の推計値!D11+I11</f>
        <v>715.62309999999889</v>
      </c>
      <c r="K11" s="7">
        <f>J11</f>
        <v>715.62309999999889</v>
      </c>
    </row>
    <row r="12" spans="1:11" ht="16" customHeight="1">
      <c r="A12" s="162">
        <v>28</v>
      </c>
      <c r="B12" s="156"/>
      <c r="C12" s="156"/>
      <c r="D12" s="156"/>
      <c r="E12" s="156"/>
      <c r="F12" s="156"/>
      <c r="G12" s="156"/>
      <c r="H12" s="156"/>
      <c r="I12" s="160">
        <f>年齢別・奨学金及び税引き後賃金の推計値!B12</f>
        <v>164.77199999999999</v>
      </c>
      <c r="J12" s="8">
        <f>年齢別・税引前賃金の推計値!D12+I12</f>
        <v>771.84240000000318</v>
      </c>
      <c r="K12" s="7">
        <f>J12</f>
        <v>771.84240000000318</v>
      </c>
    </row>
    <row r="13" spans="1:11" ht="16" customHeight="1">
      <c r="A13" s="162">
        <v>29</v>
      </c>
      <c r="B13" s="156"/>
      <c r="C13" s="156"/>
      <c r="D13" s="156"/>
      <c r="E13" s="156"/>
      <c r="F13" s="156"/>
      <c r="G13" s="156"/>
      <c r="H13" s="156"/>
      <c r="I13" s="160">
        <f>年齢別・奨学金及び税引き後賃金の推計値!B13</f>
        <v>164.77199999999999</v>
      </c>
      <c r="J13" s="8">
        <f>年齢別・税引前賃金の推計値!D13+I13</f>
        <v>841.17930000000069</v>
      </c>
      <c r="K13" s="7">
        <f>J13</f>
        <v>841.17930000000069</v>
      </c>
    </row>
    <row r="14" spans="1:11" ht="16" customHeight="1">
      <c r="A14" s="162">
        <v>30</v>
      </c>
      <c r="B14" s="156"/>
      <c r="C14" s="156"/>
      <c r="D14" s="156"/>
      <c r="E14" s="156"/>
      <c r="F14" s="156"/>
      <c r="G14" s="156"/>
      <c r="H14" s="156"/>
      <c r="I14" s="160">
        <f>年齢別・奨学金及び税引き後賃金の推計値!B14</f>
        <v>164.77199999999999</v>
      </c>
      <c r="J14" s="8">
        <f>年齢別・税引前賃金の推計値!D14+I14</f>
        <v>922.37199999999848</v>
      </c>
      <c r="K14" s="7">
        <f>J14</f>
        <v>922.37199999999848</v>
      </c>
    </row>
    <row r="15" spans="1:11" ht="16" customHeight="1">
      <c r="A15" s="162">
        <v>31</v>
      </c>
      <c r="B15" s="156"/>
      <c r="C15" s="156"/>
      <c r="D15" s="156"/>
      <c r="E15" s="156"/>
      <c r="F15" s="156"/>
      <c r="G15" s="156"/>
      <c r="H15" s="156"/>
      <c r="I15" s="160">
        <f>年齢別・奨学金及び税引き後賃金の推計値!B15</f>
        <v>164.77199999999999</v>
      </c>
      <c r="J15" s="8">
        <f>年齢別・税引前賃金の推計値!D15+I15</f>
        <v>1014.1587000000009</v>
      </c>
      <c r="K15" s="7">
        <f>J15</f>
        <v>1014.1587000000009</v>
      </c>
    </row>
    <row r="16" spans="1:11" ht="16" customHeight="1">
      <c r="A16" s="162">
        <v>32</v>
      </c>
      <c r="B16" s="156"/>
      <c r="C16" s="156"/>
      <c r="D16" s="156"/>
      <c r="E16" s="156"/>
      <c r="F16" s="156"/>
      <c r="G16" s="156"/>
      <c r="H16" s="156"/>
      <c r="I16" s="160">
        <f>年齢別・奨学金及び税引き後賃金の推計値!B16</f>
        <v>164.77199999999999</v>
      </c>
      <c r="J16" s="8">
        <f>年齢別・税引前賃金の推計値!D16+I16</f>
        <v>1115.2776000000022</v>
      </c>
      <c r="K16" s="7">
        <f>J16</f>
        <v>1115.2776000000022</v>
      </c>
    </row>
    <row r="17" spans="1:11" ht="16" customHeight="1">
      <c r="A17" s="162">
        <v>33</v>
      </c>
      <c r="B17" s="156"/>
      <c r="C17" s="156"/>
      <c r="D17" s="156"/>
      <c r="E17" s="156"/>
      <c r="F17" s="156"/>
      <c r="G17" s="156"/>
      <c r="H17" s="156"/>
      <c r="I17" s="160">
        <f>年齢別・奨学金及び税引き後賃金の推計値!B17</f>
        <v>164.77199999999999</v>
      </c>
      <c r="J17" s="8">
        <f>年齢別・税引前賃金の推計値!D17+I17</f>
        <v>1224.4668999999985</v>
      </c>
      <c r="K17" s="7">
        <f>J17</f>
        <v>1224.4668999999985</v>
      </c>
    </row>
    <row r="18" spans="1:11" ht="16" customHeight="1">
      <c r="A18" s="162">
        <v>34</v>
      </c>
      <c r="B18" s="156"/>
      <c r="C18" s="156"/>
      <c r="D18" s="156"/>
      <c r="E18" s="156"/>
      <c r="F18" s="156"/>
      <c r="G18" s="156"/>
      <c r="H18" s="156"/>
      <c r="I18" s="160">
        <f>年齢別・奨学金及び税引き後賃金の推計値!B18</f>
        <v>164.77199999999999</v>
      </c>
      <c r="J18" s="8">
        <f>年齢別・税引前賃金の推計値!D18+I18</f>
        <v>1340.464799999997</v>
      </c>
      <c r="K18" s="7">
        <f>J18</f>
        <v>1340.464799999997</v>
      </c>
    </row>
    <row r="19" spans="1:11" ht="16" customHeight="1">
      <c r="A19" s="162">
        <v>35</v>
      </c>
      <c r="B19" s="156"/>
      <c r="C19" s="156"/>
      <c r="D19" s="156"/>
      <c r="E19" s="156"/>
      <c r="F19" s="156"/>
      <c r="G19" s="156"/>
      <c r="H19" s="156"/>
      <c r="I19" s="160">
        <f>年齢別・奨学金及び税引き後賃金の推計値!B19</f>
        <v>164.77199999999999</v>
      </c>
      <c r="J19" s="8">
        <f>年齢別・税引前賃金の推計値!D19+I19</f>
        <v>1462.009500000001</v>
      </c>
      <c r="K19" s="7">
        <f>J19</f>
        <v>1462.009500000001</v>
      </c>
    </row>
    <row r="20" spans="1:11" ht="16" customHeight="1">
      <c r="A20" s="162">
        <v>36</v>
      </c>
      <c r="B20" s="156"/>
      <c r="C20" s="156"/>
      <c r="D20" s="156"/>
      <c r="E20" s="156"/>
      <c r="F20" s="156"/>
      <c r="G20" s="156"/>
      <c r="H20" s="156"/>
      <c r="I20" s="160">
        <f>年齢別・奨学金及び税引き後賃金の推計値!B20</f>
        <v>164.77199999999999</v>
      </c>
      <c r="J20" s="8">
        <f>年齢別・税引前賃金の推計値!D20+I20</f>
        <v>1587.8391999999994</v>
      </c>
      <c r="K20" s="7">
        <f>J20</f>
        <v>1587.8391999999994</v>
      </c>
    </row>
    <row r="21" spans="1:11" ht="16" customHeight="1">
      <c r="A21" s="162">
        <v>37</v>
      </c>
      <c r="B21" s="156"/>
      <c r="C21" s="156"/>
      <c r="D21" s="156"/>
      <c r="E21" s="156"/>
      <c r="F21" s="156"/>
      <c r="G21" s="156"/>
      <c r="H21" s="156"/>
      <c r="I21" s="160">
        <f>年齢別・奨学金及び税引き後賃金の推計値!B21</f>
        <v>164.77199999999999</v>
      </c>
      <c r="J21" s="8">
        <f>年齢別・税引前賃金の推計値!D21+I21</f>
        <v>1716.6921000000029</v>
      </c>
      <c r="K21" s="7">
        <f>J21</f>
        <v>1716.6921000000029</v>
      </c>
    </row>
    <row r="22" spans="1:11" ht="16" customHeight="1">
      <c r="A22" s="162">
        <v>38</v>
      </c>
      <c r="B22" s="156"/>
      <c r="C22" s="156"/>
      <c r="D22" s="156"/>
      <c r="E22" s="156"/>
      <c r="F22" s="156"/>
      <c r="G22" s="156"/>
      <c r="H22" s="156"/>
      <c r="I22" s="160">
        <f>年齢別・奨学金及び税引き後賃金の推計値!B22</f>
        <v>82.468999999999994</v>
      </c>
      <c r="J22" s="8">
        <f>年齢別・税引前賃金の推計値!D22+I22</f>
        <v>1765.0033999999951</v>
      </c>
      <c r="K22" s="7">
        <f>J22</f>
        <v>1765.0033999999951</v>
      </c>
    </row>
    <row r="23" spans="1:11" ht="16" customHeight="1">
      <c r="A23" s="162">
        <v>39</v>
      </c>
      <c r="B23" s="156"/>
      <c r="C23" s="156"/>
      <c r="D23" s="156"/>
      <c r="E23" s="156"/>
      <c r="F23" s="156"/>
      <c r="G23" s="156"/>
      <c r="H23" s="156"/>
      <c r="I23" s="160">
        <f>年齢別・奨学金及び税引き後賃金の推計値!B23</f>
        <v>0</v>
      </c>
      <c r="J23" s="8">
        <f>年齢別・税引前賃金の推計値!D23</f>
        <v>1813.6483000000007</v>
      </c>
      <c r="K23" s="7">
        <f>J23</f>
        <v>1813.6483000000007</v>
      </c>
    </row>
    <row r="24" spans="1:11" ht="16" customHeight="1">
      <c r="A24" s="162">
        <v>40</v>
      </c>
      <c r="B24" s="156"/>
      <c r="C24" s="156"/>
      <c r="D24" s="156"/>
      <c r="E24" s="156"/>
      <c r="F24" s="156"/>
      <c r="G24" s="156"/>
      <c r="H24" s="156"/>
      <c r="I24" s="160">
        <f>年齢別・奨学金及び税引き後賃金の推計値!B24</f>
        <v>0</v>
      </c>
      <c r="J24" s="8">
        <f>年齢別・税引前賃金の推計値!D24</f>
        <v>1944.0000000000036</v>
      </c>
      <c r="K24" s="7">
        <f>J24</f>
        <v>1944.0000000000036</v>
      </c>
    </row>
    <row r="25" spans="1:11" ht="16" customHeight="1">
      <c r="A25" s="162">
        <v>41</v>
      </c>
      <c r="B25" s="156"/>
      <c r="C25" s="156"/>
      <c r="D25" s="156"/>
      <c r="E25" s="156"/>
      <c r="F25" s="156"/>
      <c r="G25" s="156"/>
      <c r="H25" s="156"/>
      <c r="I25" s="160">
        <f>年齢別・奨学金及び税引き後賃金の推計値!B25</f>
        <v>0</v>
      </c>
      <c r="J25" s="8">
        <f>年齢別・税引前賃金の推計値!D25</f>
        <v>2072.3277000000016</v>
      </c>
      <c r="K25" s="7">
        <f>J25</f>
        <v>2072.3277000000016</v>
      </c>
    </row>
    <row r="26" spans="1:11" ht="16" customHeight="1">
      <c r="A26" s="162">
        <v>42</v>
      </c>
      <c r="B26" s="156"/>
      <c r="C26" s="156"/>
      <c r="D26" s="156"/>
      <c r="E26" s="156"/>
      <c r="F26" s="156"/>
      <c r="G26" s="156"/>
      <c r="H26" s="156"/>
      <c r="I26" s="160">
        <f>年齢別・奨学金及び税引き後賃金の推計値!B26</f>
        <v>0</v>
      </c>
      <c r="J26" s="8">
        <f>年齢別・税引前賃金の推計値!D26</f>
        <v>2197.3696</v>
      </c>
      <c r="K26" s="7">
        <f>J26</f>
        <v>2197.3696</v>
      </c>
    </row>
    <row r="27" spans="1:11" ht="16" customHeight="1">
      <c r="A27" s="162">
        <v>43</v>
      </c>
      <c r="B27" s="156"/>
      <c r="C27" s="156"/>
      <c r="D27" s="156"/>
      <c r="E27" s="156"/>
      <c r="F27" s="156"/>
      <c r="G27" s="156"/>
      <c r="H27" s="156"/>
      <c r="I27" s="160">
        <f>年齢別・奨学金及び税引き後賃金の推計値!B27</f>
        <v>0</v>
      </c>
      <c r="J27" s="8">
        <f>年齢別・税引前賃金の推計値!D27</f>
        <v>2317.8639000000076</v>
      </c>
      <c r="K27" s="7">
        <f>J27</f>
        <v>2317.8639000000076</v>
      </c>
    </row>
    <row r="28" spans="1:11" ht="16" customHeight="1">
      <c r="A28" s="162">
        <v>44</v>
      </c>
      <c r="B28" s="156"/>
      <c r="C28" s="156"/>
      <c r="D28" s="156"/>
      <c r="E28" s="156"/>
      <c r="F28" s="156"/>
      <c r="G28" s="156"/>
      <c r="H28" s="156"/>
      <c r="I28" s="160">
        <f>年齢別・奨学金及び税引き後賃金の推計値!B28</f>
        <v>0</v>
      </c>
      <c r="J28" s="8">
        <f>年齢別・税引前賃金の推計値!D28</f>
        <v>2432.5487999999987</v>
      </c>
      <c r="K28" s="7">
        <f>J28</f>
        <v>2432.5487999999987</v>
      </c>
    </row>
    <row r="29" spans="1:11" ht="16" customHeight="1">
      <c r="A29" s="162">
        <v>45</v>
      </c>
      <c r="B29" s="156"/>
      <c r="C29" s="156"/>
      <c r="D29" s="156"/>
      <c r="E29" s="156"/>
      <c r="F29" s="156"/>
      <c r="G29" s="156"/>
      <c r="H29" s="156"/>
      <c r="I29" s="160">
        <f>年齢別・奨学金及び税引き後賃金の推計値!B29</f>
        <v>0</v>
      </c>
      <c r="J29" s="8">
        <f>年齢別・税引前賃金の推計値!D29</f>
        <v>2540.1624999999967</v>
      </c>
      <c r="K29" s="7">
        <f>J29</f>
        <v>2540.1624999999967</v>
      </c>
    </row>
    <row r="30" spans="1:11" ht="16" customHeight="1">
      <c r="A30" s="162">
        <v>46</v>
      </c>
      <c r="B30" s="156"/>
      <c r="C30" s="156"/>
      <c r="D30" s="156"/>
      <c r="E30" s="156"/>
      <c r="F30" s="156"/>
      <c r="G30" s="156"/>
      <c r="H30" s="156"/>
      <c r="I30" s="160">
        <f>年齢別・奨学金及び税引き後賃金の推計値!B30</f>
        <v>0</v>
      </c>
      <c r="J30" s="8">
        <f>年齢別・税引前賃金の推計値!D30</f>
        <v>2639.4431999999906</v>
      </c>
      <c r="K30" s="7">
        <f>J30</f>
        <v>2639.4431999999906</v>
      </c>
    </row>
    <row r="31" spans="1:11" ht="16" customHeight="1">
      <c r="A31" s="162">
        <v>47</v>
      </c>
      <c r="B31" s="156"/>
      <c r="C31" s="156"/>
      <c r="D31" s="156"/>
      <c r="E31" s="156"/>
      <c r="F31" s="156"/>
      <c r="G31" s="156"/>
      <c r="H31" s="156"/>
      <c r="I31" s="160">
        <f>年齢別・奨学金及び税引き後賃金の推計値!B31</f>
        <v>0</v>
      </c>
      <c r="J31" s="8">
        <f>年齢別・税引前賃金の推計値!D31</f>
        <v>2729.1290999999965</v>
      </c>
      <c r="K31" s="7">
        <f>J31</f>
        <v>2729.1290999999965</v>
      </c>
    </row>
    <row r="32" spans="1:11" ht="16" customHeight="1">
      <c r="A32" s="162">
        <v>48</v>
      </c>
      <c r="B32" s="156"/>
      <c r="C32" s="156"/>
      <c r="D32" s="156"/>
      <c r="E32" s="156"/>
      <c r="F32" s="156"/>
      <c r="G32" s="156"/>
      <c r="H32" s="156"/>
      <c r="I32" s="160">
        <f>年齢別・奨学金及び税引き後賃金の推計値!B32</f>
        <v>0</v>
      </c>
      <c r="J32" s="8">
        <f>年齢別・税引前賃金の推計値!D32</f>
        <v>2807.9584000000068</v>
      </c>
      <c r="K32" s="7">
        <f>J32</f>
        <v>2807.9584000000068</v>
      </c>
    </row>
    <row r="33" spans="1:11" ht="16" customHeight="1">
      <c r="A33" s="162">
        <v>49</v>
      </c>
      <c r="B33" s="156"/>
      <c r="C33" s="156"/>
      <c r="D33" s="156"/>
      <c r="E33" s="156"/>
      <c r="F33" s="156"/>
      <c r="G33" s="156"/>
      <c r="H33" s="156"/>
      <c r="I33" s="160">
        <f>年齢別・奨学金及び税引き後賃金の推計値!B33</f>
        <v>0</v>
      </c>
      <c r="J33" s="8">
        <f>年齢別・税引前賃金の推計値!D33</f>
        <v>2874.6692999999977</v>
      </c>
      <c r="K33" s="7">
        <f>J33</f>
        <v>2874.6692999999977</v>
      </c>
    </row>
    <row r="34" spans="1:11" ht="16" customHeight="1">
      <c r="A34" s="162">
        <v>50</v>
      </c>
      <c r="B34" s="156"/>
      <c r="C34" s="156"/>
      <c r="D34" s="156"/>
      <c r="E34" s="156"/>
      <c r="F34" s="156"/>
      <c r="G34" s="156"/>
      <c r="H34" s="156"/>
      <c r="I34" s="160">
        <f>年齢別・奨学金及び税引き後賃金の推計値!B34</f>
        <v>0</v>
      </c>
      <c r="J34" s="8">
        <f>年齢別・税引前賃金の推計値!D34</f>
        <v>2928</v>
      </c>
      <c r="K34" s="7">
        <f>J34</f>
        <v>2928</v>
      </c>
    </row>
    <row r="35" spans="1:11" ht="16" customHeight="1">
      <c r="A35" s="162">
        <v>51</v>
      </c>
      <c r="B35" s="156"/>
      <c r="C35" s="156"/>
      <c r="D35" s="156"/>
      <c r="E35" s="156"/>
      <c r="F35" s="156"/>
      <c r="G35" s="156"/>
      <c r="H35" s="156"/>
      <c r="I35" s="160">
        <f>年齢別・奨学金及び税引き後賃金の推計値!B35</f>
        <v>0</v>
      </c>
      <c r="J35" s="8">
        <f>年齢別・税引前賃金の推計値!D35</f>
        <v>2966.6887000000024</v>
      </c>
      <c r="K35" s="7">
        <f>J35</f>
        <v>2966.6887000000024</v>
      </c>
    </row>
    <row r="36" spans="1:11" ht="16" customHeight="1">
      <c r="A36" s="162">
        <v>52</v>
      </c>
      <c r="B36" s="156"/>
      <c r="C36" s="156"/>
      <c r="D36" s="156"/>
      <c r="E36" s="156"/>
      <c r="F36" s="156"/>
      <c r="G36" s="156"/>
      <c r="H36" s="156"/>
      <c r="I36" s="160">
        <f>年齢別・奨学金及び税引き後賃金の推計値!B36</f>
        <v>0</v>
      </c>
      <c r="J36" s="8">
        <f>年齢別・税引前賃金の推計値!D36</f>
        <v>2989.4735999999939</v>
      </c>
      <c r="K36" s="7">
        <f>J36</f>
        <v>2989.4735999999939</v>
      </c>
    </row>
    <row r="37" spans="1:11" ht="16" customHeight="1">
      <c r="A37" s="162">
        <v>53</v>
      </c>
      <c r="B37" s="156"/>
      <c r="C37" s="156"/>
      <c r="D37" s="156"/>
      <c r="E37" s="156"/>
      <c r="F37" s="156"/>
      <c r="G37" s="156"/>
      <c r="H37" s="156"/>
      <c r="I37" s="160">
        <f>年齢別・奨学金及び税引き後賃金の推計値!B37</f>
        <v>0</v>
      </c>
      <c r="J37" s="8">
        <f>年齢別・税引前賃金の推計値!D37</f>
        <v>2995.0929000000033</v>
      </c>
      <c r="K37" s="7">
        <f>J37</f>
        <v>2995.0929000000033</v>
      </c>
    </row>
    <row r="38" spans="1:11" ht="16" customHeight="1">
      <c r="A38" s="162">
        <v>54</v>
      </c>
      <c r="B38" s="156"/>
      <c r="C38" s="156"/>
      <c r="D38" s="156"/>
      <c r="E38" s="156"/>
      <c r="F38" s="156"/>
      <c r="G38" s="156"/>
      <c r="H38" s="156"/>
      <c r="I38" s="160">
        <f>年齢別・奨学金及び税引き後賃金の推計値!B38</f>
        <v>0</v>
      </c>
      <c r="J38" s="8">
        <f>年齢別・税引前賃金の推計値!D38</f>
        <v>2982.2848000000013</v>
      </c>
      <c r="K38" s="7">
        <f>J38</f>
        <v>2982.2848000000013</v>
      </c>
    </row>
    <row r="39" spans="1:11" ht="16" customHeight="1">
      <c r="A39" s="162">
        <v>55</v>
      </c>
      <c r="B39" s="156"/>
      <c r="C39" s="156"/>
      <c r="D39" s="156"/>
      <c r="E39" s="156"/>
      <c r="F39" s="156"/>
      <c r="G39" s="156"/>
      <c r="H39" s="156"/>
      <c r="I39" s="160">
        <f>年齢別・奨学金及び税引き後賃金の推計値!B39</f>
        <v>0</v>
      </c>
      <c r="J39" s="8">
        <f>年齢別・税引前賃金の推計値!D39</f>
        <v>2949.787500000004</v>
      </c>
      <c r="K39" s="7">
        <f>J39</f>
        <v>2949.787500000004</v>
      </c>
    </row>
    <row r="40" spans="1:11" ht="16" customHeight="1">
      <c r="A40" s="162">
        <v>56</v>
      </c>
      <c r="B40" s="156"/>
      <c r="C40" s="156"/>
      <c r="D40" s="156"/>
      <c r="E40" s="156"/>
      <c r="F40" s="156"/>
      <c r="G40" s="156"/>
      <c r="H40" s="156"/>
      <c r="I40" s="160">
        <f>年齢別・奨学金及び税引き後賃金の推計値!B40</f>
        <v>0</v>
      </c>
      <c r="J40" s="8">
        <f>年齢別・税引前賃金の推計値!D40</f>
        <v>2896.3392000000113</v>
      </c>
      <c r="K40" s="7">
        <f>J40</f>
        <v>2896.3392000000113</v>
      </c>
    </row>
    <row r="41" spans="1:11" ht="16" customHeight="1">
      <c r="A41" s="162">
        <v>57</v>
      </c>
      <c r="B41" s="156"/>
      <c r="C41" s="156"/>
      <c r="D41" s="156"/>
      <c r="E41" s="156"/>
      <c r="F41" s="156"/>
      <c r="G41" s="156"/>
      <c r="H41" s="156"/>
      <c r="I41" s="160">
        <f>年齢別・奨学金及び税引き後賃金の推計値!B41</f>
        <v>0</v>
      </c>
      <c r="J41" s="8">
        <f>年齢別・税引前賃金の推計値!D41</f>
        <v>2820.6781000000065</v>
      </c>
      <c r="K41" s="7">
        <f>J41</f>
        <v>2820.6781000000065</v>
      </c>
    </row>
    <row r="42" spans="1:11" ht="16" customHeight="1">
      <c r="A42" s="162">
        <v>58</v>
      </c>
      <c r="B42" s="156"/>
      <c r="C42" s="156"/>
      <c r="D42" s="156"/>
      <c r="E42" s="156"/>
      <c r="F42" s="156"/>
      <c r="G42" s="156"/>
      <c r="H42" s="156"/>
      <c r="I42" s="160">
        <f>年齢別・奨学金及び税引き後賃金の推計値!B42</f>
        <v>0</v>
      </c>
      <c r="J42" s="8">
        <f>年齢別・税引前賃金の推計値!D42</f>
        <v>2721.5423999999985</v>
      </c>
      <c r="K42" s="7">
        <f>J42</f>
        <v>2721.5423999999985</v>
      </c>
    </row>
    <row r="43" spans="1:11">
      <c r="A43" s="162">
        <v>59</v>
      </c>
      <c r="B43" s="156"/>
      <c r="C43" s="156"/>
      <c r="D43" s="156"/>
      <c r="E43" s="156"/>
      <c r="F43" s="156"/>
      <c r="G43" s="156"/>
      <c r="H43" s="156"/>
      <c r="I43" s="160">
        <f>年齢別・奨学金及び税引き後賃金の推計値!B43</f>
        <v>0</v>
      </c>
      <c r="J43" s="8">
        <f>年齢別・税引前賃金の推計値!D43</f>
        <v>2597.6703000000052</v>
      </c>
      <c r="K43" s="7">
        <f>J43</f>
        <v>2597.6703000000052</v>
      </c>
    </row>
    <row r="44" spans="1:11" ht="15" thickBot="1">
      <c r="A44" s="163">
        <v>60</v>
      </c>
      <c r="B44" s="5"/>
      <c r="C44" s="5"/>
      <c r="D44" s="5"/>
      <c r="E44" s="5"/>
      <c r="F44" s="5"/>
      <c r="G44" s="5"/>
      <c r="H44" s="5"/>
      <c r="I44" s="164">
        <f>年齢別・奨学金及び税引き後賃金の推計値!B44</f>
        <v>0</v>
      </c>
      <c r="J44" s="4">
        <f>年齢別・税引前賃金の推計値!D44</f>
        <v>2447.799999999992</v>
      </c>
      <c r="K44" s="3">
        <f>J44</f>
        <v>2447.799999999992</v>
      </c>
    </row>
    <row r="45" spans="1:11" ht="15" thickTop="1"/>
    <row r="46" spans="1:11">
      <c r="A46" s="156"/>
      <c r="B46" s="156"/>
      <c r="C46" s="156"/>
      <c r="D46" s="156"/>
      <c r="E46" s="156"/>
      <c r="F46" s="156"/>
      <c r="G46" s="156"/>
      <c r="H46" s="156"/>
      <c r="I46" s="160"/>
      <c r="J46" s="8"/>
      <c r="K46" s="160"/>
    </row>
    <row r="47" spans="1:1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0314F-5956-F841-921E-F6F05E9EDCA3}">
  <dimension ref="A1:E10"/>
  <sheetViews>
    <sheetView workbookViewId="0">
      <selection activeCell="B64" sqref="B64"/>
    </sheetView>
  </sheetViews>
  <sheetFormatPr baseColWidth="10" defaultRowHeight="14"/>
  <cols>
    <col min="1" max="1" width="44" style="1" bestFit="1" customWidth="1"/>
    <col min="2" max="2" width="19.140625" style="1" bestFit="1" customWidth="1"/>
    <col min="3" max="3" width="7" style="1" bestFit="1" customWidth="1"/>
    <col min="4" max="4" width="3.85546875" style="1" bestFit="1" customWidth="1"/>
    <col min="5" max="5" width="27" style="1" bestFit="1" customWidth="1"/>
    <col min="6" max="256" width="6.42578125" style="1" customWidth="1"/>
    <col min="257" max="16384" width="10.7109375" style="1"/>
  </cols>
  <sheetData>
    <row r="1" spans="1:5">
      <c r="A1" s="1" t="s">
        <v>23</v>
      </c>
      <c r="B1" s="1" t="s">
        <v>22</v>
      </c>
      <c r="C1" s="1">
        <v>150</v>
      </c>
      <c r="D1" s="1" t="s">
        <v>12</v>
      </c>
      <c r="E1" s="1" t="s">
        <v>21</v>
      </c>
    </row>
    <row r="2" spans="1:5">
      <c r="A2" s="1" t="s">
        <v>20</v>
      </c>
      <c r="B2" s="1" t="s">
        <v>19</v>
      </c>
      <c r="C2" s="14">
        <f>(931500000000+70400000000)/(153132+439833)/1000</f>
        <v>1689.6444140885212</v>
      </c>
      <c r="D2" s="1" t="s">
        <v>12</v>
      </c>
    </row>
    <row r="3" spans="1:5">
      <c r="A3" s="1" t="s">
        <v>18</v>
      </c>
      <c r="B3" s="1" t="s">
        <v>17</v>
      </c>
      <c r="C3" s="14">
        <f>C2</f>
        <v>1689.6444140885212</v>
      </c>
      <c r="D3" s="1" t="s">
        <v>12</v>
      </c>
    </row>
    <row r="6" spans="1:5">
      <c r="B6" s="1" t="s">
        <v>16</v>
      </c>
      <c r="C6" s="14">
        <f>学費の推計!B5</f>
        <v>2033094</v>
      </c>
    </row>
    <row r="7" spans="1:5">
      <c r="B7" s="1" t="s">
        <v>15</v>
      </c>
      <c r="C7" s="14">
        <f>学費の推計!C5</f>
        <v>437401</v>
      </c>
    </row>
    <row r="8" spans="1:5">
      <c r="B8" s="1" t="s">
        <v>14</v>
      </c>
      <c r="C8" s="14">
        <f>学費の推計!D5</f>
        <v>138653</v>
      </c>
    </row>
    <row r="10" spans="1:5">
      <c r="B10" s="1" t="s">
        <v>13</v>
      </c>
      <c r="C10" s="14">
        <f>(C1*C6+C2*C7+C3*C8)/SUM(C6:C8)</f>
        <v>489.92641402992433</v>
      </c>
      <c r="D10" s="1" t="s">
        <v>12</v>
      </c>
    </row>
  </sheetData>
  <phoneticPr fontId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BE2B-DD4A-2742-9E28-6E97090B1D5C}">
  <dimension ref="A1:I44"/>
  <sheetViews>
    <sheetView tabSelected="1" workbookViewId="0">
      <selection activeCell="A6" sqref="A6"/>
    </sheetView>
  </sheetViews>
  <sheetFormatPr baseColWidth="10" defaultRowHeight="14"/>
  <cols>
    <col min="1" max="1" width="10.42578125" style="1" customWidth="1"/>
    <col min="2" max="2" width="9.7109375" style="1" bestFit="1" customWidth="1"/>
    <col min="3" max="3" width="8.42578125" style="1" bestFit="1" customWidth="1"/>
    <col min="4" max="4" width="6.7109375" style="1" bestFit="1" customWidth="1"/>
    <col min="5" max="5" width="12.85546875" style="1" bestFit="1" customWidth="1"/>
    <col min="6" max="6" width="8.140625" style="1" bestFit="1" customWidth="1"/>
    <col min="7" max="7" width="12.85546875" style="1" bestFit="1" customWidth="1"/>
    <col min="8" max="8" width="13.7109375" style="1" bestFit="1" customWidth="1"/>
    <col min="9" max="256" width="6.42578125" style="1" customWidth="1"/>
    <col min="257" max="16384" width="10.7109375" style="1"/>
  </cols>
  <sheetData>
    <row r="1" spans="1:9" ht="16" thickBot="1">
      <c r="A1" s="18" t="s">
        <v>11</v>
      </c>
      <c r="B1" s="20" t="s">
        <v>28</v>
      </c>
      <c r="C1" s="19">
        <f>IRR(H3:H44)</f>
        <v>5.7303361924905705E-2</v>
      </c>
      <c r="D1" s="18" t="s">
        <v>27</v>
      </c>
      <c r="E1" s="18"/>
      <c r="F1" s="18"/>
      <c r="G1" s="18"/>
      <c r="H1" s="18"/>
      <c r="I1" s="2"/>
    </row>
    <row r="2" spans="1:9" ht="15">
      <c r="A2" s="17" t="s">
        <v>8</v>
      </c>
      <c r="B2" s="2" t="s">
        <v>7</v>
      </c>
      <c r="C2" s="2" t="s">
        <v>6</v>
      </c>
      <c r="D2" s="2" t="s">
        <v>5</v>
      </c>
      <c r="E2" s="2" t="s">
        <v>26</v>
      </c>
      <c r="F2" s="2" t="s">
        <v>25</v>
      </c>
      <c r="G2" s="2" t="s">
        <v>24</v>
      </c>
      <c r="H2" s="2" t="s">
        <v>0</v>
      </c>
      <c r="I2" s="2"/>
    </row>
    <row r="3" spans="1:9">
      <c r="A3" s="2">
        <v>19</v>
      </c>
      <c r="B3" s="15">
        <f>学費の推計!$E$2</f>
        <v>822.82168007487508</v>
      </c>
      <c r="C3" s="15">
        <f>学費の推計!$E$3</f>
        <v>141.74123690492067</v>
      </c>
      <c r="D3" s="15">
        <f>学費の推計!E4</f>
        <v>257.05334905877322</v>
      </c>
      <c r="E3" s="15">
        <f>年齢別・税引後賃金の推計値!D3</f>
        <v>2473.1321495218717</v>
      </c>
      <c r="F3" s="11">
        <f>SUM(B3:E3)</f>
        <v>3694.7484155604407</v>
      </c>
      <c r="G3" s="2"/>
      <c r="H3" s="16">
        <f>F3*(-1)</f>
        <v>-3694.7484155604407</v>
      </c>
      <c r="I3" s="2"/>
    </row>
    <row r="4" spans="1:9">
      <c r="A4" s="2">
        <v>20</v>
      </c>
      <c r="B4" s="15">
        <f>学費の推計!$E$2</f>
        <v>822.82168007487508</v>
      </c>
      <c r="C4" s="15">
        <f>学費の推計!$E$3</f>
        <v>141.74123690492067</v>
      </c>
      <c r="D4" s="2">
        <v>0</v>
      </c>
      <c r="E4" s="15">
        <f>年齢別・税引後賃金の推計値!D4</f>
        <v>2538.5259908000003</v>
      </c>
      <c r="F4" s="11">
        <f>SUM(B4:E4)</f>
        <v>3503.088907779796</v>
      </c>
      <c r="G4" s="2"/>
      <c r="H4" s="16">
        <f>F4*(-1)</f>
        <v>-3503.088907779796</v>
      </c>
      <c r="I4" s="2"/>
    </row>
    <row r="5" spans="1:9">
      <c r="A5" s="2">
        <v>21</v>
      </c>
      <c r="B5" s="15">
        <f>学費の推計!$E$2</f>
        <v>822.82168007487508</v>
      </c>
      <c r="C5" s="15">
        <f>学費の推計!$E$3</f>
        <v>141.74123690492067</v>
      </c>
      <c r="D5" s="2">
        <v>0</v>
      </c>
      <c r="E5" s="15">
        <f>年齢別・税引後賃金の推計値!D5</f>
        <v>2612.6899899075033</v>
      </c>
      <c r="F5" s="11">
        <f>SUM(B5:E5)</f>
        <v>3577.2529068872991</v>
      </c>
      <c r="G5" s="2"/>
      <c r="H5" s="16">
        <f>F5*(-1)</f>
        <v>-3577.2529068872991</v>
      </c>
      <c r="I5" s="2"/>
    </row>
    <row r="6" spans="1:9">
      <c r="A6" s="2">
        <v>22</v>
      </c>
      <c r="B6" s="15">
        <f>学費の推計!$E$2</f>
        <v>822.82168007487508</v>
      </c>
      <c r="C6" s="15">
        <f>学費の推計!$E$3</f>
        <v>141.74123690492067</v>
      </c>
      <c r="D6" s="2">
        <v>0</v>
      </c>
      <c r="E6" s="15">
        <f>年齢別・税引後賃金の推計値!D6</f>
        <v>2694.7544390083322</v>
      </c>
      <c r="F6" s="11">
        <f>SUM(B6:E6)</f>
        <v>3659.3173559881279</v>
      </c>
      <c r="G6" s="2"/>
      <c r="H6" s="16">
        <f>F6*(-1)</f>
        <v>-3659.3173559881279</v>
      </c>
      <c r="I6" s="2"/>
    </row>
    <row r="7" spans="1:9">
      <c r="A7" s="2">
        <v>23</v>
      </c>
      <c r="B7" s="2"/>
      <c r="C7" s="2"/>
      <c r="D7" s="2"/>
      <c r="E7" s="2"/>
      <c r="F7" s="2"/>
      <c r="G7" s="15">
        <f>年齢別・奨学金及び税引き後賃金の推計値!D7</f>
        <v>360.95138753189622</v>
      </c>
      <c r="H7" s="11">
        <f>G7</f>
        <v>360.95138753189622</v>
      </c>
      <c r="I7" s="2"/>
    </row>
    <row r="8" spans="1:9">
      <c r="A8" s="2">
        <v>24</v>
      </c>
      <c r="B8" s="2"/>
      <c r="C8" s="2"/>
      <c r="D8" s="2"/>
      <c r="E8" s="2"/>
      <c r="F8" s="2"/>
      <c r="G8" s="15">
        <f>年齢別・奨学金及び税引き後賃金の推計値!D8</f>
        <v>268.55095905044431</v>
      </c>
      <c r="H8" s="11">
        <f>G8</f>
        <v>268.55095905044431</v>
      </c>
      <c r="I8" s="2"/>
    </row>
    <row r="9" spans="1:9" ht="18" customHeight="1">
      <c r="A9" s="2">
        <v>25</v>
      </c>
      <c r="B9" s="2"/>
      <c r="C9" s="2"/>
      <c r="D9" s="2"/>
      <c r="E9" s="2"/>
      <c r="F9" s="2"/>
      <c r="G9" s="15">
        <f>年齢別・奨学金及び税引き後賃金の推計値!D9</f>
        <v>274.86197460937541</v>
      </c>
      <c r="H9" s="11">
        <f>G9</f>
        <v>274.86197460937541</v>
      </c>
      <c r="I9" s="2"/>
    </row>
    <row r="10" spans="1:9" ht="18" customHeight="1">
      <c r="A10" s="2">
        <v>26</v>
      </c>
      <c r="B10" s="2"/>
      <c r="C10" s="2"/>
      <c r="D10" s="2"/>
      <c r="E10" s="2"/>
      <c r="F10" s="2"/>
      <c r="G10" s="15">
        <f>年齢別・奨学金及び税引き後賃金の推計値!D10</f>
        <v>296.12093788846136</v>
      </c>
      <c r="H10" s="11">
        <f>G10</f>
        <v>296.12093788846136</v>
      </c>
      <c r="I10" s="2"/>
    </row>
    <row r="11" spans="1:9" ht="18" customHeight="1">
      <c r="A11" s="2">
        <v>27</v>
      </c>
      <c r="B11" s="2"/>
      <c r="C11" s="2"/>
      <c r="D11" s="2"/>
      <c r="E11" s="2"/>
      <c r="F11" s="2"/>
      <c r="G11" s="15">
        <f>年齢別・奨学金及び税引き後賃金の推計値!D11</f>
        <v>330.92253469700876</v>
      </c>
      <c r="H11" s="11">
        <f>G11</f>
        <v>330.92253469700876</v>
      </c>
      <c r="I11" s="2"/>
    </row>
    <row r="12" spans="1:9" ht="18" customHeight="1">
      <c r="A12" s="2">
        <v>28</v>
      </c>
      <c r="B12" s="2"/>
      <c r="C12" s="2"/>
      <c r="D12" s="2"/>
      <c r="E12" s="2"/>
      <c r="F12" s="2"/>
      <c r="G12" s="15">
        <f>年齢別・奨学金及び税引き後賃金の推計値!D12</f>
        <v>377.84979571883827</v>
      </c>
      <c r="H12" s="11">
        <f>G12</f>
        <v>377.84979571883827</v>
      </c>
      <c r="I12" s="2"/>
    </row>
    <row r="13" spans="1:9" ht="18" customHeight="1">
      <c r="A13" s="2">
        <v>29</v>
      </c>
      <c r="B13" s="2"/>
      <c r="C13" s="2"/>
      <c r="D13" s="2"/>
      <c r="E13" s="2"/>
      <c r="F13" s="2"/>
      <c r="G13" s="15">
        <f>年齢別・奨学金及び税引き後賃金の推計値!D13</f>
        <v>435.48877931723649</v>
      </c>
      <c r="H13" s="11">
        <f>G13</f>
        <v>435.48877931723649</v>
      </c>
      <c r="I13" s="2"/>
    </row>
    <row r="14" spans="1:9" ht="18" customHeight="1">
      <c r="A14" s="2">
        <v>30</v>
      </c>
      <c r="B14" s="2"/>
      <c r="C14" s="2"/>
      <c r="D14" s="2"/>
      <c r="E14" s="2"/>
      <c r="F14" s="2"/>
      <c r="G14" s="15">
        <f>年齢別・奨学金及び税引き後賃金の推計値!D14</f>
        <v>502.44177439999925</v>
      </c>
      <c r="H14" s="11">
        <f>G14</f>
        <v>502.44177439999925</v>
      </c>
      <c r="I14" s="2"/>
    </row>
    <row r="15" spans="1:9" ht="18" customHeight="1">
      <c r="A15" s="2">
        <v>31</v>
      </c>
      <c r="B15" s="2"/>
      <c r="C15" s="2"/>
      <c r="D15" s="2"/>
      <c r="E15" s="2"/>
      <c r="F15" s="2"/>
      <c r="G15" s="15">
        <f>年齢別・奨学金及び税引き後賃金の推計値!D15</f>
        <v>577.33902334442064</v>
      </c>
      <c r="H15" s="11">
        <f>G15</f>
        <v>577.33902334442064</v>
      </c>
      <c r="I15" s="2"/>
    </row>
    <row r="16" spans="1:9" ht="18" customHeight="1">
      <c r="A16" s="2">
        <v>32</v>
      </c>
      <c r="B16" s="2"/>
      <c r="C16" s="2"/>
      <c r="D16" s="2"/>
      <c r="E16" s="2"/>
      <c r="F16" s="2"/>
      <c r="G16" s="15">
        <f>年齢別・奨学金及び税引き後賃金の推計値!D16</f>
        <v>658.84896498232501</v>
      </c>
      <c r="H16" s="11">
        <f>G16</f>
        <v>658.84896498232501</v>
      </c>
      <c r="I16" s="2"/>
    </row>
    <row r="17" spans="1:9" ht="18" customHeight="1">
      <c r="A17" s="2">
        <v>33</v>
      </c>
      <c r="B17" s="2"/>
      <c r="C17" s="2"/>
      <c r="D17" s="2"/>
      <c r="E17" s="2"/>
      <c r="F17" s="2"/>
      <c r="G17" s="15">
        <f>年齢別・奨学金及び税引き後賃金の推計値!D17</f>
        <v>745.68699764512166</v>
      </c>
      <c r="H17" s="11">
        <f>G17</f>
        <v>745.68699764512166</v>
      </c>
      <c r="I17" s="2"/>
    </row>
    <row r="18" spans="1:9" ht="18" customHeight="1">
      <c r="A18" s="2">
        <v>34</v>
      </c>
      <c r="B18" s="2"/>
      <c r="C18" s="2"/>
      <c r="D18" s="2"/>
      <c r="E18" s="2"/>
      <c r="F18" s="2"/>
      <c r="G18" s="15">
        <f>年齢別・奨学金及び税引き後賃金の推計値!D18</f>
        <v>836.62276226887434</v>
      </c>
      <c r="H18" s="11">
        <f>G18</f>
        <v>836.62276226887434</v>
      </c>
      <c r="I18" s="2"/>
    </row>
    <row r="19" spans="1:9" ht="18" customHeight="1">
      <c r="A19" s="2">
        <v>35</v>
      </c>
      <c r="B19" s="2"/>
      <c r="C19" s="2"/>
      <c r="D19" s="2"/>
      <c r="E19" s="2"/>
      <c r="F19" s="2"/>
      <c r="G19" s="15">
        <f>年齢別・奨学金及び税引き後賃金の推計値!D19</f>
        <v>930.48594555937598</v>
      </c>
      <c r="H19" s="11">
        <f>G19</f>
        <v>930.48594555937598</v>
      </c>
      <c r="I19" s="2"/>
    </row>
    <row r="20" spans="1:9" ht="18" customHeight="1">
      <c r="A20" s="2">
        <v>36</v>
      </c>
      <c r="B20" s="2"/>
      <c r="C20" s="2"/>
      <c r="D20" s="2"/>
      <c r="E20" s="2"/>
      <c r="F20" s="2"/>
      <c r="G20" s="15">
        <f>年齢別・奨学金及び税引き後賃金の推計値!D20</f>
        <v>1026.1706032172287</v>
      </c>
      <c r="H20" s="11">
        <f>G20</f>
        <v>1026.1706032172287</v>
      </c>
      <c r="I20" s="2"/>
    </row>
    <row r="21" spans="1:9" ht="18" customHeight="1">
      <c r="A21" s="2">
        <v>37</v>
      </c>
      <c r="B21" s="2"/>
      <c r="C21" s="2"/>
      <c r="D21" s="2"/>
      <c r="E21" s="2"/>
      <c r="F21" s="2"/>
      <c r="G21" s="15">
        <f>年齢別・奨学金及び税引き後賃金の推計値!D21</f>
        <v>1122.638003222989</v>
      </c>
      <c r="H21" s="11">
        <f>G21</f>
        <v>1122.638003222989</v>
      </c>
      <c r="I21" s="2"/>
    </row>
    <row r="22" spans="1:9" ht="18" customHeight="1">
      <c r="A22" s="2">
        <v>38</v>
      </c>
      <c r="B22" s="2"/>
      <c r="C22" s="2"/>
      <c r="D22" s="2"/>
      <c r="E22" s="2"/>
      <c r="F22" s="2"/>
      <c r="G22" s="15">
        <f>年齢別・奨学金及び税引き後賃金の推計値!D22</f>
        <v>1301.2209891822549</v>
      </c>
      <c r="H22" s="11">
        <f>G22</f>
        <v>1301.2209891822549</v>
      </c>
      <c r="I22" s="2"/>
    </row>
    <row r="23" spans="1:9" ht="18" customHeight="1">
      <c r="A23" s="2">
        <v>39</v>
      </c>
      <c r="B23" s="2"/>
      <c r="C23" s="2"/>
      <c r="D23" s="2"/>
      <c r="E23" s="2"/>
      <c r="F23" s="2"/>
      <c r="G23" s="15">
        <f>年齢別・奨学金及び税引き後賃金の推計値!D23</f>
        <v>1478.8808637308684</v>
      </c>
      <c r="H23" s="11">
        <f>G23</f>
        <v>1478.8808637308684</v>
      </c>
      <c r="I23" s="2"/>
    </row>
    <row r="24" spans="1:9" ht="18" customHeight="1">
      <c r="A24" s="2">
        <v>40</v>
      </c>
      <c r="B24" s="2"/>
      <c r="C24" s="2"/>
      <c r="D24" s="2"/>
      <c r="E24" s="2"/>
      <c r="F24" s="2"/>
      <c r="G24" s="15">
        <f>年齢別・奨学金及び税引き後賃金の推計値!D24</f>
        <v>1572.1477920000025</v>
      </c>
      <c r="H24" s="11">
        <f>G24</f>
        <v>1572.1477920000025</v>
      </c>
      <c r="I24" s="2"/>
    </row>
    <row r="25" spans="1:9" ht="18" customHeight="1">
      <c r="A25" s="2">
        <v>41</v>
      </c>
      <c r="B25" s="2"/>
      <c r="C25" s="2"/>
      <c r="D25" s="2"/>
      <c r="E25" s="2"/>
      <c r="F25" s="2"/>
      <c r="G25" s="15">
        <f>年齢別・奨学金及び税引き後賃金の推計値!D25</f>
        <v>1662.7197251413891</v>
      </c>
      <c r="H25" s="11">
        <f>G25</f>
        <v>1662.7197251413891</v>
      </c>
      <c r="I25" s="2"/>
    </row>
    <row r="26" spans="1:9" ht="18" customHeight="1">
      <c r="A26" s="2">
        <v>42</v>
      </c>
      <c r="B26" s="2"/>
      <c r="C26" s="2"/>
      <c r="D26" s="2"/>
      <c r="E26" s="2"/>
      <c r="F26" s="2"/>
      <c r="G26" s="15">
        <f>年齢別・奨学金及び税引き後賃金の推計値!D26</f>
        <v>1749.8848439124995</v>
      </c>
      <c r="H26" s="11">
        <f>G26</f>
        <v>1749.8848439124995</v>
      </c>
      <c r="I26" s="2"/>
    </row>
    <row r="27" spans="1:9" ht="18" customHeight="1">
      <c r="A27" s="2">
        <v>43</v>
      </c>
      <c r="B27" s="2"/>
      <c r="C27" s="2"/>
      <c r="D27" s="2"/>
      <c r="E27" s="2"/>
      <c r="F27" s="2"/>
      <c r="G27" s="15">
        <f>年齢別・奨学金及び税引き後賃金の推計値!D27</f>
        <v>1832.9845223217526</v>
      </c>
      <c r="H27" s="11">
        <f>G27</f>
        <v>1832.9845223217526</v>
      </c>
      <c r="I27" s="2"/>
    </row>
    <row r="28" spans="1:9" ht="18" customHeight="1">
      <c r="A28" s="2">
        <v>44</v>
      </c>
      <c r="B28" s="2"/>
      <c r="C28" s="2"/>
      <c r="D28" s="2"/>
      <c r="E28" s="2"/>
      <c r="F28" s="2"/>
      <c r="G28" s="15">
        <f>年齢別・奨学金及び税引き後賃金の推計値!D28</f>
        <v>1911.4058113337078</v>
      </c>
      <c r="H28" s="11">
        <f>G28</f>
        <v>1911.4058113337078</v>
      </c>
      <c r="I28" s="2"/>
    </row>
    <row r="29" spans="1:9" ht="18" customHeight="1">
      <c r="A29" s="2">
        <v>45</v>
      </c>
      <c r="B29" s="2"/>
      <c r="C29" s="2"/>
      <c r="D29" s="2"/>
      <c r="E29" s="2"/>
      <c r="F29" s="2"/>
      <c r="G29" s="15">
        <f>年齢別・奨学金及び税引き後賃金の推計値!D29</f>
        <v>1984.5724426343722</v>
      </c>
      <c r="H29" s="11">
        <f>G29</f>
        <v>1984.5724426343722</v>
      </c>
      <c r="I29" s="2"/>
    </row>
    <row r="30" spans="1:9" ht="18" customHeight="1">
      <c r="A30" s="2">
        <v>46</v>
      </c>
      <c r="B30" s="2"/>
      <c r="C30" s="2"/>
      <c r="D30" s="2"/>
      <c r="E30" s="2"/>
      <c r="F30" s="2"/>
      <c r="G30" s="15">
        <f>年齢別・奨学金及び税引き後賃金の推計値!D30</f>
        <v>2051.9343524563901</v>
      </c>
      <c r="H30" s="11">
        <f>G30</f>
        <v>2051.9343524563901</v>
      </c>
      <c r="I30" s="2"/>
    </row>
    <row r="31" spans="1:9" ht="18" customHeight="1">
      <c r="A31" s="2">
        <v>47</v>
      </c>
      <c r="B31" s="2"/>
      <c r="C31" s="2"/>
      <c r="D31" s="2"/>
      <c r="E31" s="2"/>
      <c r="F31" s="2"/>
      <c r="G31" s="15">
        <f>年齢別・奨学金及び税引き後賃金の推計値!D31</f>
        <v>2112.9557254643596</v>
      </c>
      <c r="H31" s="11">
        <f>G31</f>
        <v>2112.9557254643596</v>
      </c>
      <c r="I31" s="2"/>
    </row>
    <row r="32" spans="1:9" ht="18" customHeight="1">
      <c r="A32" s="2">
        <v>48</v>
      </c>
      <c r="B32" s="2"/>
      <c r="C32" s="2"/>
      <c r="D32" s="2"/>
      <c r="E32" s="2"/>
      <c r="F32" s="2"/>
      <c r="G32" s="15">
        <f>年齢別・奨学金及び税引き後賃金の推計値!D32</f>
        <v>2167.1015587000875</v>
      </c>
      <c r="H32" s="11">
        <f>G32</f>
        <v>2167.1015587000875</v>
      </c>
      <c r="I32" s="2"/>
    </row>
    <row r="33" spans="1:9" ht="18" customHeight="1">
      <c r="A33" s="2">
        <v>49</v>
      </c>
      <c r="B33" s="2"/>
      <c r="C33" s="2"/>
      <c r="D33" s="2"/>
      <c r="E33" s="2"/>
      <c r="F33" s="2"/>
      <c r="G33" s="15">
        <f>年齢別・奨学金及び税引き後賃金の推計値!D33</f>
        <v>2213.8227455878987</v>
      </c>
      <c r="H33" s="11">
        <f>G33</f>
        <v>2213.8227455878987</v>
      </c>
      <c r="I33" s="2"/>
    </row>
    <row r="34" spans="1:9" ht="18" customHeight="1">
      <c r="A34" s="2">
        <v>50</v>
      </c>
      <c r="B34" s="2"/>
      <c r="C34" s="2"/>
      <c r="D34" s="2"/>
      <c r="E34" s="2"/>
      <c r="F34" s="2"/>
      <c r="G34" s="15">
        <f>年齢別・奨学金及び税引き後賃金の推計値!D34</f>
        <v>2252.5396799999999</v>
      </c>
      <c r="H34" s="11">
        <f>G34</f>
        <v>2252.5396799999999</v>
      </c>
      <c r="I34" s="2"/>
    </row>
    <row r="35" spans="1:9" ht="18" customHeight="1">
      <c r="A35" s="2">
        <v>51</v>
      </c>
      <c r="B35" s="2"/>
      <c r="C35" s="2"/>
      <c r="D35" s="2"/>
      <c r="E35" s="2"/>
      <c r="F35" s="2"/>
      <c r="G35" s="15">
        <f>年齢別・奨学金及び税引き後賃金の推計値!D35</f>
        <v>2282.6243803817579</v>
      </c>
      <c r="H35" s="11">
        <f>G35</f>
        <v>2282.6243803817579</v>
      </c>
      <c r="I35" s="2"/>
    </row>
    <row r="36" spans="1:9" ht="18" customHeight="1">
      <c r="A36" s="2">
        <v>52</v>
      </c>
      <c r="B36" s="2"/>
      <c r="C36" s="2"/>
      <c r="D36" s="2"/>
      <c r="E36" s="2"/>
      <c r="F36" s="2"/>
      <c r="G36" s="15">
        <f>年齢別・奨学金及び税引き後賃金の推計値!D36</f>
        <v>2303.3811339370704</v>
      </c>
      <c r="H36" s="11">
        <f>G36</f>
        <v>2303.3811339370704</v>
      </c>
      <c r="I36" s="2"/>
    </row>
    <row r="37" spans="1:9" ht="18" customHeight="1">
      <c r="A37" s="2">
        <v>53</v>
      </c>
      <c r="B37" s="2"/>
      <c r="C37" s="2"/>
      <c r="D37" s="2"/>
      <c r="E37" s="2"/>
      <c r="F37" s="2"/>
      <c r="G37" s="15">
        <f>年齢別・奨学金及び税引き後賃金の推計値!D37</f>
        <v>2314.0256608737718</v>
      </c>
      <c r="H37" s="11">
        <f>G37</f>
        <v>2314.0256608737718</v>
      </c>
      <c r="I37" s="2"/>
    </row>
    <row r="38" spans="1:9" ht="18" customHeight="1">
      <c r="A38" s="2">
        <v>54</v>
      </c>
      <c r="B38" s="2"/>
      <c r="C38" s="2"/>
      <c r="D38" s="2"/>
      <c r="E38" s="2"/>
      <c r="F38" s="2"/>
      <c r="G38" s="15">
        <f>年齢別・奨学金及び税引き後賃金の推計値!D38</f>
        <v>2313.6627987089414</v>
      </c>
      <c r="H38" s="11">
        <f>G38</f>
        <v>2313.6627987089414</v>
      </c>
      <c r="I38" s="2"/>
    </row>
    <row r="39" spans="1:9" ht="18" customHeight="1">
      <c r="A39" s="2">
        <v>55</v>
      </c>
      <c r="B39" s="2"/>
      <c r="C39" s="2"/>
      <c r="D39" s="2"/>
      <c r="E39" s="2"/>
      <c r="F39" s="2"/>
      <c r="G39" s="15">
        <f>年齢別・奨学金及び税引き後賃金の推計値!D39</f>
        <v>2301.2627066343775</v>
      </c>
      <c r="H39" s="11">
        <f>G39</f>
        <v>2301.2627066343775</v>
      </c>
      <c r="I39" s="2"/>
    </row>
    <row r="40" spans="1:9" ht="18" customHeight="1">
      <c r="A40" s="2">
        <v>56</v>
      </c>
      <c r="B40" s="2"/>
      <c r="C40" s="2"/>
      <c r="D40" s="2"/>
      <c r="E40" s="2"/>
      <c r="F40" s="2"/>
      <c r="G40" s="15">
        <f>年齢別・奨学金及び税引き後賃金の推計値!D40</f>
        <v>2275.6355899419732</v>
      </c>
      <c r="H40" s="11">
        <f>G40</f>
        <v>2275.6355899419732</v>
      </c>
      <c r="I40" s="2"/>
    </row>
    <row r="41" spans="1:9" ht="18" customHeight="1">
      <c r="A41" s="2">
        <v>57</v>
      </c>
      <c r="B41" s="2"/>
      <c r="C41" s="2"/>
      <c r="D41" s="2"/>
      <c r="E41" s="2"/>
      <c r="F41" s="2"/>
      <c r="G41" s="15">
        <f>年齢別・奨学金及び税引き後賃金の推計値!D41</f>
        <v>2235.4049445091432</v>
      </c>
      <c r="H41" s="11">
        <f>G41</f>
        <v>2235.4049445091432</v>
      </c>
      <c r="I41" s="2"/>
    </row>
    <row r="42" spans="1:9" ht="18" customHeight="1">
      <c r="A42" s="2">
        <v>58</v>
      </c>
      <c r="B42" s="2"/>
      <c r="C42" s="2"/>
      <c r="D42" s="2"/>
      <c r="E42" s="2"/>
      <c r="F42" s="2"/>
      <c r="G42" s="15">
        <f>年齢別・奨学金及び税引き後賃金の推計値!D42</f>
        <v>2178.9793213443054</v>
      </c>
      <c r="H42" s="11">
        <f>G42</f>
        <v>2178.9793213443054</v>
      </c>
      <c r="I42" s="2"/>
    </row>
    <row r="43" spans="1:9" ht="18" customHeight="1">
      <c r="A43" s="2">
        <v>59</v>
      </c>
      <c r="B43" s="2"/>
      <c r="C43" s="2"/>
      <c r="D43" s="2"/>
      <c r="E43" s="2"/>
      <c r="F43" s="2"/>
      <c r="G43" s="15">
        <f>年齢別・奨学金及び税引き後賃金の推計値!D43</f>
        <v>2104.5226111923366</v>
      </c>
      <c r="H43" s="11">
        <f>G43</f>
        <v>2104.5226111923366</v>
      </c>
      <c r="I43" s="2"/>
    </row>
    <row r="44" spans="1:9">
      <c r="A44" s="2">
        <v>60</v>
      </c>
      <c r="B44" s="2"/>
      <c r="C44" s="2"/>
      <c r="D44" s="2"/>
      <c r="E44" s="2"/>
      <c r="F44" s="2"/>
      <c r="G44" s="15">
        <f>年齢別・奨学金及び税引き後賃金の推計値!D44</f>
        <v>2009.9228491999947</v>
      </c>
      <c r="H44" s="11">
        <f>G44</f>
        <v>2009.9228491999947</v>
      </c>
      <c r="I44" s="2"/>
    </row>
  </sheetData>
  <phoneticPr fontId="1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0F41-0CB0-B140-A07A-F705346241D0}">
  <dimension ref="A1:E46"/>
  <sheetViews>
    <sheetView workbookViewId="0">
      <selection activeCell="B22" sqref="B22"/>
    </sheetView>
  </sheetViews>
  <sheetFormatPr baseColWidth="10" defaultRowHeight="14"/>
  <cols>
    <col min="1" max="1" width="10.5703125" style="1" bestFit="1" customWidth="1"/>
    <col min="2" max="2" width="10.5703125" style="1" customWidth="1"/>
    <col min="3" max="3" width="12.85546875" style="1" bestFit="1" customWidth="1"/>
    <col min="4" max="4" width="19.42578125" style="1" customWidth="1"/>
    <col min="5" max="247" width="6.42578125" style="1" customWidth="1"/>
    <col min="248" max="16384" width="10.7109375" style="1"/>
  </cols>
  <sheetData>
    <row r="1" spans="1:5" ht="16" thickBot="1">
      <c r="A1" s="159" t="s">
        <v>11</v>
      </c>
      <c r="B1" s="159"/>
      <c r="C1" s="159"/>
      <c r="D1" s="21" t="s">
        <v>112</v>
      </c>
      <c r="E1" s="1">
        <v>13.731</v>
      </c>
    </row>
    <row r="2" spans="1:5" ht="31" thickTop="1">
      <c r="A2" s="157" t="s">
        <v>8</v>
      </c>
      <c r="B2" s="158" t="s">
        <v>113</v>
      </c>
      <c r="C2" s="156" t="s">
        <v>111</v>
      </c>
      <c r="D2" s="1" t="s">
        <v>114</v>
      </c>
    </row>
    <row r="3" spans="1:5">
      <c r="A3" s="23">
        <v>19</v>
      </c>
      <c r="B3" s="156"/>
      <c r="C3" s="2"/>
      <c r="D3" s="1">
        <f>C3-B3</f>
        <v>0</v>
      </c>
    </row>
    <row r="4" spans="1:5">
      <c r="A4" s="23">
        <v>20</v>
      </c>
      <c r="B4" s="156"/>
      <c r="C4" s="2"/>
      <c r="D4" s="1">
        <f t="shared" ref="D4:D44" si="0">C4-B4</f>
        <v>0</v>
      </c>
    </row>
    <row r="5" spans="1:5">
      <c r="A5" s="23">
        <v>21</v>
      </c>
      <c r="B5" s="156"/>
      <c r="C5" s="2"/>
      <c r="D5" s="1">
        <f t="shared" si="0"/>
        <v>0</v>
      </c>
    </row>
    <row r="6" spans="1:5">
      <c r="A6" s="23">
        <v>22</v>
      </c>
      <c r="B6" s="156"/>
      <c r="C6" s="2"/>
      <c r="D6" s="1">
        <f t="shared" si="0"/>
        <v>0</v>
      </c>
    </row>
    <row r="7" spans="1:5">
      <c r="A7" s="23">
        <v>23</v>
      </c>
      <c r="B7" s="156">
        <f>$E$1*6</f>
        <v>82.385999999999996</v>
      </c>
      <c r="C7" s="8">
        <f>年齢別・税引後賃金の推計値!H7</f>
        <v>443.33738753189618</v>
      </c>
      <c r="D7" s="1">
        <f t="shared" si="0"/>
        <v>360.95138753189622</v>
      </c>
    </row>
    <row r="8" spans="1:5">
      <c r="A8" s="23">
        <v>24</v>
      </c>
      <c r="B8" s="156">
        <f>$E$1*12</f>
        <v>164.77199999999999</v>
      </c>
      <c r="C8" s="8">
        <f>年齢別・税引後賃金の推計値!H8</f>
        <v>433.3229590504443</v>
      </c>
      <c r="D8" s="1">
        <f t="shared" si="0"/>
        <v>268.55095905044431</v>
      </c>
    </row>
    <row r="9" spans="1:5" ht="18" customHeight="1">
      <c r="A9" s="23">
        <v>25</v>
      </c>
      <c r="B9" s="156">
        <f t="shared" ref="B9:B21" si="1">$E$1*12</f>
        <v>164.77199999999999</v>
      </c>
      <c r="C9" s="8">
        <f>年齢別・税引後賃金の推計値!H9</f>
        <v>439.6339746093754</v>
      </c>
      <c r="D9" s="1">
        <f t="shared" si="0"/>
        <v>274.86197460937541</v>
      </c>
    </row>
    <row r="10" spans="1:5" ht="18" customHeight="1">
      <c r="A10" s="23">
        <v>26</v>
      </c>
      <c r="B10" s="156">
        <f t="shared" si="1"/>
        <v>164.77199999999999</v>
      </c>
      <c r="C10" s="8">
        <f>年齢別・税引後賃金の推計値!H10</f>
        <v>460.89293788846135</v>
      </c>
      <c r="D10" s="1">
        <f t="shared" si="0"/>
        <v>296.12093788846136</v>
      </c>
    </row>
    <row r="11" spans="1:5" ht="18" customHeight="1">
      <c r="A11" s="23">
        <v>27</v>
      </c>
      <c r="B11" s="156">
        <f t="shared" si="1"/>
        <v>164.77199999999999</v>
      </c>
      <c r="C11" s="8">
        <f>年齢別・税引後賃金の推計値!H11</f>
        <v>495.69453469700875</v>
      </c>
      <c r="D11" s="1">
        <f t="shared" si="0"/>
        <v>330.92253469700876</v>
      </c>
    </row>
    <row r="12" spans="1:5" ht="18" customHeight="1">
      <c r="A12" s="23">
        <v>28</v>
      </c>
      <c r="B12" s="156">
        <f t="shared" si="1"/>
        <v>164.77199999999999</v>
      </c>
      <c r="C12" s="8">
        <f>年齢別・税引後賃金の推計値!H12</f>
        <v>542.62179571883826</v>
      </c>
      <c r="D12" s="1">
        <f t="shared" si="0"/>
        <v>377.84979571883827</v>
      </c>
    </row>
    <row r="13" spans="1:5" ht="18" customHeight="1">
      <c r="A13" s="23">
        <v>29</v>
      </c>
      <c r="B13" s="156">
        <f t="shared" si="1"/>
        <v>164.77199999999999</v>
      </c>
      <c r="C13" s="8">
        <f>年齢別・税引後賃金の推計値!H13</f>
        <v>600.26077931723648</v>
      </c>
      <c r="D13" s="1">
        <f t="shared" si="0"/>
        <v>435.48877931723649</v>
      </c>
    </row>
    <row r="14" spans="1:5" ht="18" customHeight="1">
      <c r="A14" s="23">
        <v>30</v>
      </c>
      <c r="B14" s="156">
        <f t="shared" si="1"/>
        <v>164.77199999999999</v>
      </c>
      <c r="C14" s="8">
        <f>年齢別・税引後賃金の推計値!H14</f>
        <v>667.21377439999924</v>
      </c>
      <c r="D14" s="1">
        <f t="shared" si="0"/>
        <v>502.44177439999925</v>
      </c>
    </row>
    <row r="15" spans="1:5" ht="18" customHeight="1">
      <c r="A15" s="23">
        <v>31</v>
      </c>
      <c r="B15" s="156">
        <f t="shared" si="1"/>
        <v>164.77199999999999</v>
      </c>
      <c r="C15" s="8">
        <f>年齢別・税引後賃金の推計値!H15</f>
        <v>742.11102334442057</v>
      </c>
      <c r="D15" s="1">
        <f t="shared" si="0"/>
        <v>577.33902334442064</v>
      </c>
    </row>
    <row r="16" spans="1:5" ht="18" customHeight="1">
      <c r="A16" s="23">
        <v>32</v>
      </c>
      <c r="B16" s="156">
        <f t="shared" si="1"/>
        <v>164.77199999999999</v>
      </c>
      <c r="C16" s="8">
        <f>年齢別・税引後賃金の推計値!H16</f>
        <v>823.62096498232495</v>
      </c>
      <c r="D16" s="1">
        <f t="shared" si="0"/>
        <v>658.84896498232501</v>
      </c>
    </row>
    <row r="17" spans="1:4" ht="18" customHeight="1">
      <c r="A17" s="23">
        <v>33</v>
      </c>
      <c r="B17" s="156">
        <f t="shared" si="1"/>
        <v>164.77199999999999</v>
      </c>
      <c r="C17" s="8">
        <f>年齢別・税引後賃金の推計値!H17</f>
        <v>910.4589976451216</v>
      </c>
      <c r="D17" s="1">
        <f t="shared" si="0"/>
        <v>745.68699764512166</v>
      </c>
    </row>
    <row r="18" spans="1:4" ht="18" customHeight="1">
      <c r="A18" s="23">
        <v>34</v>
      </c>
      <c r="B18" s="156">
        <f t="shared" si="1"/>
        <v>164.77199999999999</v>
      </c>
      <c r="C18" s="8">
        <f>年齢別・税引後賃金の推計値!H18</f>
        <v>1001.3947622688743</v>
      </c>
      <c r="D18" s="1">
        <f t="shared" si="0"/>
        <v>836.62276226887434</v>
      </c>
    </row>
    <row r="19" spans="1:4" ht="18" customHeight="1">
      <c r="A19" s="23">
        <v>35</v>
      </c>
      <c r="B19" s="156">
        <f t="shared" si="1"/>
        <v>164.77199999999999</v>
      </c>
      <c r="C19" s="8">
        <f>年齢別・税引後賃金の推計値!H19</f>
        <v>1095.2579455593759</v>
      </c>
      <c r="D19" s="1">
        <f t="shared" si="0"/>
        <v>930.48594555937598</v>
      </c>
    </row>
    <row r="20" spans="1:4" ht="18" customHeight="1">
      <c r="A20" s="23">
        <v>36</v>
      </c>
      <c r="B20" s="156">
        <f t="shared" si="1"/>
        <v>164.77199999999999</v>
      </c>
      <c r="C20" s="8">
        <f>年齢別・税引後賃金の推計値!H20</f>
        <v>1190.9426032172287</v>
      </c>
      <c r="D20" s="1">
        <f t="shared" si="0"/>
        <v>1026.1706032172287</v>
      </c>
    </row>
    <row r="21" spans="1:4" ht="18" customHeight="1">
      <c r="A21" s="23">
        <v>37</v>
      </c>
      <c r="B21" s="156">
        <f t="shared" si="1"/>
        <v>164.77199999999999</v>
      </c>
      <c r="C21" s="8">
        <f>年齢別・税引後賃金の推計値!H21</f>
        <v>1287.410003222989</v>
      </c>
      <c r="D21" s="1">
        <f t="shared" si="0"/>
        <v>1122.638003222989</v>
      </c>
    </row>
    <row r="22" spans="1:4" ht="18" customHeight="1">
      <c r="A22" s="23">
        <v>38</v>
      </c>
      <c r="B22" s="156">
        <f>$E$1*5+13.814</f>
        <v>82.468999999999994</v>
      </c>
      <c r="C22" s="8">
        <f>年齢別・税引後賃金の推計値!H22</f>
        <v>1383.689989182255</v>
      </c>
      <c r="D22" s="1">
        <f t="shared" si="0"/>
        <v>1301.2209891822549</v>
      </c>
    </row>
    <row r="23" spans="1:4" ht="18" customHeight="1">
      <c r="A23" s="23">
        <v>39</v>
      </c>
      <c r="B23" s="156"/>
      <c r="C23" s="8">
        <f>年齢別・税引後賃金の推計値!H23</f>
        <v>1478.8808637308684</v>
      </c>
      <c r="D23" s="1">
        <f t="shared" si="0"/>
        <v>1478.8808637308684</v>
      </c>
    </row>
    <row r="24" spans="1:4" ht="18" customHeight="1">
      <c r="A24" s="23">
        <v>40</v>
      </c>
      <c r="B24" s="156"/>
      <c r="C24" s="8">
        <f>年齢別・税引後賃金の推計値!H24</f>
        <v>1572.1477920000025</v>
      </c>
      <c r="D24" s="1">
        <f t="shared" si="0"/>
        <v>1572.1477920000025</v>
      </c>
    </row>
    <row r="25" spans="1:4" ht="18" customHeight="1">
      <c r="A25" s="23">
        <v>41</v>
      </c>
      <c r="B25" s="156"/>
      <c r="C25" s="8">
        <f>年齢別・税引後賃金の推計値!H25</f>
        <v>1662.7197251413891</v>
      </c>
      <c r="D25" s="1">
        <f t="shared" si="0"/>
        <v>1662.7197251413891</v>
      </c>
    </row>
    <row r="26" spans="1:4" ht="18" customHeight="1">
      <c r="A26" s="23">
        <v>42</v>
      </c>
      <c r="B26" s="156"/>
      <c r="C26" s="8">
        <f>年齢別・税引後賃金の推計値!H26</f>
        <v>1749.8848439124995</v>
      </c>
      <c r="D26" s="1">
        <f t="shared" si="0"/>
        <v>1749.8848439124995</v>
      </c>
    </row>
    <row r="27" spans="1:4" ht="18" customHeight="1">
      <c r="A27" s="23">
        <v>43</v>
      </c>
      <c r="B27" s="156"/>
      <c r="C27" s="8">
        <f>年齢別・税引後賃金の推計値!H27</f>
        <v>1832.9845223217526</v>
      </c>
      <c r="D27" s="1">
        <f t="shared" si="0"/>
        <v>1832.9845223217526</v>
      </c>
    </row>
    <row r="28" spans="1:4" ht="18" customHeight="1">
      <c r="A28" s="23">
        <v>44</v>
      </c>
      <c r="B28" s="156"/>
      <c r="C28" s="8">
        <f>年齢別・税引後賃金の推計値!H28</f>
        <v>1911.4058113337078</v>
      </c>
      <c r="D28" s="1">
        <f t="shared" si="0"/>
        <v>1911.4058113337078</v>
      </c>
    </row>
    <row r="29" spans="1:4" ht="18" customHeight="1">
      <c r="A29" s="23">
        <v>45</v>
      </c>
      <c r="B29" s="156"/>
      <c r="C29" s="8">
        <f>年齢別・税引後賃金の推計値!H29</f>
        <v>1984.5724426343722</v>
      </c>
      <c r="D29" s="1">
        <f t="shared" si="0"/>
        <v>1984.5724426343722</v>
      </c>
    </row>
    <row r="30" spans="1:4" ht="18" customHeight="1">
      <c r="A30" s="23">
        <v>46</v>
      </c>
      <c r="B30" s="156"/>
      <c r="C30" s="8">
        <f>年齢別・税引後賃金の推計値!H30</f>
        <v>2051.9343524563901</v>
      </c>
      <c r="D30" s="1">
        <f t="shared" si="0"/>
        <v>2051.9343524563901</v>
      </c>
    </row>
    <row r="31" spans="1:4" ht="18" customHeight="1">
      <c r="A31" s="23">
        <v>47</v>
      </c>
      <c r="B31" s="156"/>
      <c r="C31" s="8">
        <f>年齢別・税引後賃金の推計値!H31</f>
        <v>2112.9557254643596</v>
      </c>
      <c r="D31" s="1">
        <f t="shared" si="0"/>
        <v>2112.9557254643596</v>
      </c>
    </row>
    <row r="32" spans="1:4" ht="18" customHeight="1">
      <c r="A32" s="23">
        <v>48</v>
      </c>
      <c r="B32" s="156"/>
      <c r="C32" s="8">
        <f>年齢別・税引後賃金の推計値!H32</f>
        <v>2167.1015587000875</v>
      </c>
      <c r="D32" s="1">
        <f t="shared" si="0"/>
        <v>2167.1015587000875</v>
      </c>
    </row>
    <row r="33" spans="1:4" ht="18" customHeight="1">
      <c r="A33" s="23">
        <v>49</v>
      </c>
      <c r="B33" s="156"/>
      <c r="C33" s="8">
        <f>年齢別・税引後賃金の推計値!H33</f>
        <v>2213.8227455878987</v>
      </c>
      <c r="D33" s="1">
        <f t="shared" si="0"/>
        <v>2213.8227455878987</v>
      </c>
    </row>
    <row r="34" spans="1:4" ht="18" customHeight="1">
      <c r="A34" s="23">
        <v>50</v>
      </c>
      <c r="B34" s="156"/>
      <c r="C34" s="8">
        <f>年齢別・税引後賃金の推計値!H34</f>
        <v>2252.5396799999999</v>
      </c>
      <c r="D34" s="1">
        <f t="shared" si="0"/>
        <v>2252.5396799999999</v>
      </c>
    </row>
    <row r="35" spans="1:4" ht="18" customHeight="1">
      <c r="A35" s="23">
        <v>51</v>
      </c>
      <c r="B35" s="156"/>
      <c r="C35" s="8">
        <f>年齢別・税引後賃金の推計値!H35</f>
        <v>2282.6243803817579</v>
      </c>
      <c r="D35" s="1">
        <f t="shared" si="0"/>
        <v>2282.6243803817579</v>
      </c>
    </row>
    <row r="36" spans="1:4" ht="18" customHeight="1">
      <c r="A36" s="23">
        <v>52</v>
      </c>
      <c r="B36" s="156"/>
      <c r="C36" s="8">
        <f>年齢別・税引後賃金の推計値!H36</f>
        <v>2303.3811339370704</v>
      </c>
      <c r="D36" s="1">
        <f t="shared" si="0"/>
        <v>2303.3811339370704</v>
      </c>
    </row>
    <row r="37" spans="1:4" ht="18" customHeight="1">
      <c r="A37" s="23">
        <v>53</v>
      </c>
      <c r="B37" s="156"/>
      <c r="C37" s="8">
        <f>年齢別・税引後賃金の推計値!H37</f>
        <v>2314.0256608737718</v>
      </c>
      <c r="D37" s="1">
        <f t="shared" si="0"/>
        <v>2314.0256608737718</v>
      </c>
    </row>
    <row r="38" spans="1:4" ht="18" customHeight="1">
      <c r="A38" s="23">
        <v>54</v>
      </c>
      <c r="B38" s="156"/>
      <c r="C38" s="8">
        <f>年齢別・税引後賃金の推計値!H38</f>
        <v>2313.6627987089414</v>
      </c>
      <c r="D38" s="1">
        <f t="shared" si="0"/>
        <v>2313.6627987089414</v>
      </c>
    </row>
    <row r="39" spans="1:4" ht="18" customHeight="1">
      <c r="A39" s="23">
        <v>55</v>
      </c>
      <c r="B39" s="156"/>
      <c r="C39" s="8">
        <f>年齢別・税引後賃金の推計値!H39</f>
        <v>2301.2627066343775</v>
      </c>
      <c r="D39" s="1">
        <f t="shared" si="0"/>
        <v>2301.2627066343775</v>
      </c>
    </row>
    <row r="40" spans="1:4" ht="18" customHeight="1">
      <c r="A40" s="23">
        <v>56</v>
      </c>
      <c r="B40" s="156"/>
      <c r="C40" s="8">
        <f>年齢別・税引後賃金の推計値!H40</f>
        <v>2275.6355899419732</v>
      </c>
      <c r="D40" s="1">
        <f t="shared" si="0"/>
        <v>2275.6355899419732</v>
      </c>
    </row>
    <row r="41" spans="1:4" ht="18" customHeight="1">
      <c r="A41" s="23">
        <v>57</v>
      </c>
      <c r="B41" s="156"/>
      <c r="C41" s="8">
        <f>年齢別・税引後賃金の推計値!H41</f>
        <v>2235.4049445091432</v>
      </c>
      <c r="D41" s="1">
        <f t="shared" si="0"/>
        <v>2235.4049445091432</v>
      </c>
    </row>
    <row r="42" spans="1:4" ht="18" customHeight="1">
      <c r="A42" s="23">
        <v>58</v>
      </c>
      <c r="B42" s="156"/>
      <c r="C42" s="8">
        <f>年齢別・税引後賃金の推計値!H42</f>
        <v>2178.9793213443054</v>
      </c>
      <c r="D42" s="1">
        <f t="shared" si="0"/>
        <v>2178.9793213443054</v>
      </c>
    </row>
    <row r="43" spans="1:4" ht="18" customHeight="1">
      <c r="A43" s="23">
        <v>59</v>
      </c>
      <c r="B43" s="156"/>
      <c r="C43" s="8">
        <f>年齢別・税引後賃金の推計値!H43</f>
        <v>2104.5226111923366</v>
      </c>
      <c r="D43" s="1">
        <f t="shared" si="0"/>
        <v>2104.5226111923366</v>
      </c>
    </row>
    <row r="44" spans="1:4">
      <c r="A44" s="23">
        <v>60</v>
      </c>
      <c r="B44" s="156"/>
      <c r="C44" s="8">
        <f>年齢別・税引後賃金の推計値!H44</f>
        <v>2009.9228491999947</v>
      </c>
      <c r="D44" s="1">
        <f t="shared" si="0"/>
        <v>2009.9228491999947</v>
      </c>
    </row>
    <row r="45" spans="1:4" ht="15" thickBot="1">
      <c r="A45" s="22"/>
      <c r="B45" s="21"/>
      <c r="C45" s="21"/>
      <c r="D45" s="21"/>
    </row>
    <row r="46" spans="1:4" ht="15" thickTop="1"/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3FF2-F0F5-3548-A3EE-D961093710EB}">
  <dimension ref="A1:E5"/>
  <sheetViews>
    <sheetView workbookViewId="0">
      <selection activeCell="B64" sqref="B64"/>
    </sheetView>
  </sheetViews>
  <sheetFormatPr baseColWidth="10" defaultRowHeight="14"/>
  <cols>
    <col min="1" max="1" width="8.140625" style="1" bestFit="1" customWidth="1"/>
    <col min="2" max="3" width="11" style="1" customWidth="1"/>
    <col min="4" max="4" width="10.85546875" style="1" customWidth="1"/>
    <col min="5" max="5" width="14" style="1" customWidth="1"/>
    <col min="6" max="256" width="6.42578125" style="1" customWidth="1"/>
    <col min="257" max="16384" width="10.7109375" style="1"/>
  </cols>
  <sheetData>
    <row r="1" spans="1:5">
      <c r="B1" s="1" t="s">
        <v>33</v>
      </c>
      <c r="C1" s="1" t="s">
        <v>32</v>
      </c>
      <c r="D1" s="1" t="s">
        <v>31</v>
      </c>
      <c r="E1" s="1" t="s">
        <v>30</v>
      </c>
    </row>
    <row r="2" spans="1:5">
      <c r="A2" s="1" t="s">
        <v>7</v>
      </c>
      <c r="B2" s="14">
        <f>904146/1000</f>
        <v>904.14599999999996</v>
      </c>
      <c r="C2" s="14">
        <f>535800/1000</f>
        <v>535.79999999999995</v>
      </c>
      <c r="D2" s="14">
        <f>535800/1000</f>
        <v>535.79999999999995</v>
      </c>
      <c r="E2" s="14">
        <f>(B2*B5+C2*C5+D2*D5)/SUM(B5:D5)</f>
        <v>822.82168007487508</v>
      </c>
    </row>
    <row r="3" spans="1:5">
      <c r="A3" s="1" t="s">
        <v>6</v>
      </c>
      <c r="B3" s="14">
        <f>181902/1000</f>
        <v>181.90199999999999</v>
      </c>
      <c r="C3" s="14">
        <v>0</v>
      </c>
      <c r="D3" s="14">
        <v>0</v>
      </c>
      <c r="E3" s="14">
        <f>(B3*B5+C3*C5+D3*D5)/SUM(B5:D5)</f>
        <v>141.74123690492067</v>
      </c>
    </row>
    <row r="4" spans="1:5">
      <c r="A4" s="1" t="s">
        <v>5</v>
      </c>
      <c r="B4" s="14">
        <f>249985/1000</f>
        <v>249.98500000000001</v>
      </c>
      <c r="C4" s="14">
        <f>282000/1000</f>
        <v>282</v>
      </c>
      <c r="D4" s="14">
        <f>282000/1000</f>
        <v>282</v>
      </c>
      <c r="E4" s="14">
        <f>(B4*B5+C4*C5+D4*D5)/SUM(B5:D5)</f>
        <v>257.05334905877322</v>
      </c>
    </row>
    <row r="5" spans="1:5">
      <c r="A5" s="1" t="s">
        <v>29</v>
      </c>
      <c r="B5" s="14">
        <v>2033094</v>
      </c>
      <c r="C5" s="14">
        <v>437401</v>
      </c>
      <c r="D5" s="14">
        <v>138653</v>
      </c>
    </row>
  </sheetData>
  <phoneticPr fontId="1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A8256-5C85-AC4E-9B8C-1564EF67BA46}">
  <dimension ref="A1:J48"/>
  <sheetViews>
    <sheetView workbookViewId="0">
      <selection activeCell="D2" sqref="D2"/>
    </sheetView>
  </sheetViews>
  <sheetFormatPr baseColWidth="10" defaultRowHeight="14"/>
  <cols>
    <col min="1" max="1" width="9.140625" style="1" customWidth="1"/>
    <col min="2" max="2" width="10.7109375" style="1" customWidth="1"/>
    <col min="3" max="3" width="21.7109375" style="1" bestFit="1" customWidth="1"/>
    <col min="4" max="4" width="9.42578125" style="1" bestFit="1" customWidth="1"/>
    <col min="5" max="5" width="10.7109375" style="1" bestFit="1" customWidth="1"/>
    <col min="6" max="6" width="21.28515625" style="1" bestFit="1" customWidth="1"/>
    <col min="7" max="7" width="9.85546875" style="1" bestFit="1" customWidth="1"/>
    <col min="8" max="8" width="10.5703125" style="1" bestFit="1" customWidth="1"/>
    <col min="9" max="256" width="6.42578125" style="1" customWidth="1"/>
    <col min="257" max="16384" width="10.7109375" style="1"/>
  </cols>
  <sheetData>
    <row r="1" spans="1:10" ht="15" thickTop="1">
      <c r="A1" s="41" t="s">
        <v>49</v>
      </c>
      <c r="B1" s="40" t="s">
        <v>48</v>
      </c>
      <c r="C1" s="40"/>
      <c r="D1" s="40"/>
      <c r="E1" s="39" t="s">
        <v>47</v>
      </c>
      <c r="F1" s="39"/>
      <c r="G1" s="39"/>
      <c r="H1" s="38" t="s">
        <v>46</v>
      </c>
    </row>
    <row r="2" spans="1:10">
      <c r="A2" s="9" t="s">
        <v>8</v>
      </c>
      <c r="B2" s="37" t="s">
        <v>45</v>
      </c>
      <c r="C2" s="37" t="s">
        <v>44</v>
      </c>
      <c r="D2" s="37" t="s">
        <v>43</v>
      </c>
      <c r="E2" s="35" t="s">
        <v>42</v>
      </c>
      <c r="F2" s="35" t="s">
        <v>41</v>
      </c>
      <c r="G2" s="35" t="s">
        <v>40</v>
      </c>
      <c r="H2" s="7" t="s">
        <v>39</v>
      </c>
    </row>
    <row r="3" spans="1:10">
      <c r="A3" s="9">
        <v>19</v>
      </c>
      <c r="B3" s="34">
        <f>年齢別・税引前賃金の推計値!B3</f>
        <v>2921.0762000000004</v>
      </c>
      <c r="C3" s="34">
        <f>$A$48*B3^2+$B$48*B3+$C$48</f>
        <v>447.94405047812882</v>
      </c>
      <c r="D3" s="34">
        <f>B3-C3</f>
        <v>2473.1321495218717</v>
      </c>
      <c r="E3" s="33"/>
      <c r="F3" s="35"/>
      <c r="G3" s="32"/>
      <c r="H3" s="7">
        <f>G3-D3</f>
        <v>-2473.1321495218717</v>
      </c>
    </row>
    <row r="4" spans="1:10">
      <c r="A4" s="9">
        <v>20</v>
      </c>
      <c r="B4" s="34">
        <f>年齢別・税引前賃金の推計値!B4</f>
        <v>2990.6000000000004</v>
      </c>
      <c r="C4" s="34">
        <f>$A$48*B4^2+$B$48*B4+$C$48</f>
        <v>452.07400920000003</v>
      </c>
      <c r="D4" s="34">
        <f>B4-C4</f>
        <v>2538.5259908000003</v>
      </c>
      <c r="E4" s="33"/>
      <c r="F4" s="35"/>
      <c r="G4" s="35"/>
      <c r="H4" s="7">
        <f>G4-D4</f>
        <v>-2538.5259908000003</v>
      </c>
      <c r="J4" s="36"/>
    </row>
    <row r="5" spans="1:10">
      <c r="A5" s="9">
        <v>21</v>
      </c>
      <c r="B5" s="34">
        <f>年齢別・税引前賃金の推計値!B5</f>
        <v>3069.6977999999999</v>
      </c>
      <c r="C5" s="34">
        <f>$A$48*B5^2+$B$48*B5+$C$48</f>
        <v>457.00781009249681</v>
      </c>
      <c r="D5" s="34">
        <f>B5-C5</f>
        <v>2612.6899899075033</v>
      </c>
      <c r="E5" s="33"/>
      <c r="F5" s="35"/>
      <c r="G5" s="35"/>
      <c r="H5" s="7">
        <f>G5-D5</f>
        <v>-2612.6899899075033</v>
      </c>
    </row>
    <row r="6" spans="1:10">
      <c r="A6" s="9">
        <v>22</v>
      </c>
      <c r="B6" s="34">
        <f>年齢別・税引前賃金の推計値!B6</f>
        <v>3157.5343999999996</v>
      </c>
      <c r="C6" s="34">
        <f>$A$48*B6^2+$B$48*B6+$C$48</f>
        <v>462.77996099166717</v>
      </c>
      <c r="D6" s="34">
        <f>B6-C6</f>
        <v>2694.7544390083322</v>
      </c>
      <c r="E6" s="33"/>
      <c r="F6" s="35"/>
      <c r="G6" s="35"/>
      <c r="H6" s="7">
        <f>G6-D6</f>
        <v>-2694.7544390083322</v>
      </c>
    </row>
    <row r="7" spans="1:10">
      <c r="A7" s="9">
        <v>23</v>
      </c>
      <c r="B7" s="34">
        <f>年齢別・税引前賃金の推計値!B7</f>
        <v>3253.2746000000006</v>
      </c>
      <c r="C7" s="34">
        <f>$A$48*B7^2+$B$48*B7+$C$48</f>
        <v>469.42300774210332</v>
      </c>
      <c r="D7" s="34">
        <f>B7-C7</f>
        <v>2783.8515922578972</v>
      </c>
      <c r="E7" s="33">
        <f>年齢別・税引前賃金の推計値!C7</f>
        <v>3735.6604999999981</v>
      </c>
      <c r="F7" s="33">
        <f>$A$48*E7^2+$B$48*E7+$C$48</f>
        <v>508.47152021020486</v>
      </c>
      <c r="G7" s="32">
        <f>E7-F7</f>
        <v>3227.1889797897934</v>
      </c>
      <c r="H7" s="7">
        <f>G7-D7</f>
        <v>443.33738753189618</v>
      </c>
    </row>
    <row r="8" spans="1:10">
      <c r="A8" s="9">
        <v>24</v>
      </c>
      <c r="B8" s="34">
        <f>年齢別・税引前賃金の推計値!B8</f>
        <v>3356.0831999999991</v>
      </c>
      <c r="C8" s="34">
        <f>$A$48*B8^2+$B$48*B8+$C$48</f>
        <v>476.9647542504448</v>
      </c>
      <c r="D8" s="34">
        <f>B8-C8</f>
        <v>2879.1184457495542</v>
      </c>
      <c r="E8" s="33">
        <f>年齢別・税引前賃金の推計値!C8</f>
        <v>3829.5999999999985</v>
      </c>
      <c r="F8" s="33">
        <f>$A$48*E8^2+$B$48*E8+$C$48</f>
        <v>517.15859519999992</v>
      </c>
      <c r="G8" s="32">
        <f>E8-F8</f>
        <v>3312.4414047999985</v>
      </c>
      <c r="H8" s="7">
        <f>G8-D8</f>
        <v>433.3229590504443</v>
      </c>
    </row>
    <row r="9" spans="1:10">
      <c r="A9" s="9">
        <v>25</v>
      </c>
      <c r="B9" s="34">
        <f>年齢別・税引前賃金の推計値!B9</f>
        <v>3465.125</v>
      </c>
      <c r="C9" s="34">
        <f>$A$48*B9^2+$B$48*B9+$C$48</f>
        <v>485.42576156250004</v>
      </c>
      <c r="D9" s="34">
        <f>B9-C9</f>
        <v>2979.6992384374998</v>
      </c>
      <c r="E9" s="33">
        <f>年齢別・税引前賃金の推計値!C9</f>
        <v>3947.9375</v>
      </c>
      <c r="F9" s="33">
        <f>$A$48*E9^2+$B$48*E9+$C$48</f>
        <v>528.60428695312498</v>
      </c>
      <c r="G9" s="32">
        <f>E9-F9</f>
        <v>3419.3332130468752</v>
      </c>
      <c r="H9" s="7">
        <f>G9-D9</f>
        <v>439.6339746093754</v>
      </c>
    </row>
    <row r="10" spans="1:10" ht="1" customHeight="1">
      <c r="A10" s="9">
        <v>26</v>
      </c>
      <c r="B10" s="34">
        <f>年齢別・税引前賃金の推計値!B10</f>
        <v>3579.5648000000001</v>
      </c>
      <c r="C10" s="34">
        <f>$A$48*B10^2+$B$48*B10+$C$48</f>
        <v>494.81712596398086</v>
      </c>
      <c r="D10" s="34">
        <f>B10-C10</f>
        <v>3084.7476740360194</v>
      </c>
      <c r="E10" s="33">
        <f>年齢別・税引前賃金の推計値!C10</f>
        <v>4088.5760000000009</v>
      </c>
      <c r="F10" s="33">
        <f>$A$48*E10^2+$B$48*E10+$C$48</f>
        <v>542.93538807552011</v>
      </c>
      <c r="G10" s="32">
        <f>E10-F10</f>
        <v>3545.6406119244807</v>
      </c>
      <c r="H10" s="7">
        <f>G10-D10</f>
        <v>460.89293788846135</v>
      </c>
    </row>
    <row r="11" spans="1:10" ht="1" customHeight="1">
      <c r="A11" s="9">
        <v>27</v>
      </c>
      <c r="B11" s="34">
        <f>年齢別・税引前賃金の推計値!B11</f>
        <v>3698.5674000000008</v>
      </c>
      <c r="C11" s="34">
        <f>$A$48*B11^2+$B$48*B11+$C$48</f>
        <v>505.13853610485535</v>
      </c>
      <c r="D11" s="34">
        <f>B11-C11</f>
        <v>3193.4288638951457</v>
      </c>
      <c r="E11" s="33">
        <f>年齢別・税引前賃金の推計値!C11</f>
        <v>4249.4184999999998</v>
      </c>
      <c r="F11" s="33">
        <f>$A$48*E11^2+$B$48*E11+$C$48</f>
        <v>560.2951014078451</v>
      </c>
      <c r="G11" s="32">
        <f>E11-F11</f>
        <v>3689.1233985921544</v>
      </c>
      <c r="H11" s="7">
        <f>G11-D11</f>
        <v>495.69453469700875</v>
      </c>
    </row>
    <row r="12" spans="1:10" ht="1" customHeight="1">
      <c r="A12" s="9">
        <v>28</v>
      </c>
      <c r="B12" s="34">
        <f>年齢別・税引前賃金の推計値!B12</f>
        <v>3821.297599999999</v>
      </c>
      <c r="C12" s="34">
        <f>$A$48*B12^2+$B$48*B12+$C$48</f>
        <v>516.37660914731509</v>
      </c>
      <c r="D12" s="34">
        <f>B12-C12</f>
        <v>3304.9209908526836</v>
      </c>
      <c r="E12" s="33">
        <f>年齢別・税引前賃金の推計値!C12</f>
        <v>4428.3680000000022</v>
      </c>
      <c r="F12" s="33">
        <f>$A$48*E12^2+$B$48*E12+$C$48</f>
        <v>580.82521342848031</v>
      </c>
      <c r="G12" s="32">
        <f>E12-F12</f>
        <v>3847.5427865715219</v>
      </c>
      <c r="H12" s="7">
        <f>G12-D12</f>
        <v>542.62179571883826</v>
      </c>
    </row>
    <row r="13" spans="1:10" ht="1" customHeight="1">
      <c r="A13" s="9">
        <v>29</v>
      </c>
      <c r="B13" s="34">
        <f>年齢別・税引前賃金の推計値!B13</f>
        <v>3946.9201999999987</v>
      </c>
      <c r="C13" s="34">
        <f>$A$48*B13^2+$B$48*B13+$C$48</f>
        <v>528.50350593736073</v>
      </c>
      <c r="D13" s="34">
        <f>B13-C13</f>
        <v>3418.4166940626378</v>
      </c>
      <c r="E13" s="33">
        <f>年齢別・税引前賃金の推計値!C13</f>
        <v>4623.3274999999994</v>
      </c>
      <c r="F13" s="33">
        <f>$A$48*E13^2+$B$48*E13+$C$48</f>
        <v>604.650026620125</v>
      </c>
      <c r="G13" s="32">
        <f>E13-F13</f>
        <v>4018.6774733798743</v>
      </c>
      <c r="H13" s="7">
        <f>G13-D13</f>
        <v>600.26077931723648</v>
      </c>
    </row>
    <row r="14" spans="1:10" ht="1" customHeight="1">
      <c r="A14" s="9">
        <v>30</v>
      </c>
      <c r="B14" s="34">
        <f>年齢別・税引前賃金の推計値!B14</f>
        <v>4074.5999999999985</v>
      </c>
      <c r="C14" s="34">
        <f>$A$48*B14^2+$B$48*B14+$C$48</f>
        <v>541.47582519999992</v>
      </c>
      <c r="D14" s="34">
        <f>B14-C14</f>
        <v>3533.1241747999984</v>
      </c>
      <c r="E14" s="33">
        <f>年齢別・税引前賃金の推計値!C14</f>
        <v>4832.1999999999971</v>
      </c>
      <c r="F14" s="33">
        <f>$A$48*E14^2+$B$48*E14+$C$48</f>
        <v>631.86205079999968</v>
      </c>
      <c r="G14" s="32">
        <f>E14-F14</f>
        <v>4200.3379491999976</v>
      </c>
      <c r="H14" s="7">
        <f>G14-D14</f>
        <v>667.21377439999924</v>
      </c>
    </row>
    <row r="15" spans="1:10" ht="1" customHeight="1">
      <c r="A15" s="9">
        <v>31</v>
      </c>
      <c r="B15" s="34">
        <f>年齢別・税引前賃金の推計値!B15</f>
        <v>4203.5018</v>
      </c>
      <c r="C15" s="34">
        <f>$A$48*B15^2+$B$48*B15+$C$48</f>
        <v>555.23377675806478</v>
      </c>
      <c r="D15" s="34">
        <f>B15-C15</f>
        <v>3648.2680232419352</v>
      </c>
      <c r="E15" s="33">
        <f>年齢別・税引前賃金の推計値!C15</f>
        <v>5052.8885000000009</v>
      </c>
      <c r="F15" s="33">
        <f>$A$48*E15^2+$B$48*E15+$C$48</f>
        <v>662.50945341364525</v>
      </c>
      <c r="G15" s="32">
        <f>E15-F15</f>
        <v>4390.3790465863558</v>
      </c>
      <c r="H15" s="7">
        <f>G15-D15</f>
        <v>742.11102334442057</v>
      </c>
    </row>
    <row r="16" spans="1:10" ht="1" customHeight="1">
      <c r="A16" s="9">
        <v>32</v>
      </c>
      <c r="B16" s="34">
        <f>年齢別・税引前賃金の推計値!B16</f>
        <v>4332.7903999999999</v>
      </c>
      <c r="C16" s="34">
        <f>$A$48*B16^2+$B$48*B16+$C$48</f>
        <v>569.70063377464328</v>
      </c>
      <c r="D16" s="34">
        <f>B16-C16</f>
        <v>3763.0897662253565</v>
      </c>
      <c r="E16" s="33">
        <f>年齢別・税引前賃金の推計値!C16</f>
        <v>5283.2960000000021</v>
      </c>
      <c r="F16" s="33">
        <f>$A$48*E16^2+$B$48*E16+$C$48</f>
        <v>696.58526879232033</v>
      </c>
      <c r="G16" s="32">
        <f>E16-F16</f>
        <v>4586.7107312076814</v>
      </c>
      <c r="H16" s="7">
        <f>G16-D16</f>
        <v>823.62096498232495</v>
      </c>
    </row>
    <row r="17" spans="1:8" ht="1" customHeight="1">
      <c r="A17" s="9">
        <v>33</v>
      </c>
      <c r="B17" s="34">
        <f>年齢別・税引前賃金の推計値!B17</f>
        <v>4461.6306000000004</v>
      </c>
      <c r="C17" s="34">
        <f>$A$48*B17^2+$B$48*B17+$C$48</f>
        <v>584.78246401912736</v>
      </c>
      <c r="D17" s="34">
        <f>B17-C17</f>
        <v>3876.8481359808729</v>
      </c>
      <c r="E17" s="33">
        <f>年齢別・税引前賃金の推計値!C17</f>
        <v>5521.325499999999</v>
      </c>
      <c r="F17" s="33">
        <f>$A$48*E17^2+$B$48*E17+$C$48</f>
        <v>734.01836637400493</v>
      </c>
      <c r="G17" s="32">
        <f>E17-F17</f>
        <v>4787.3071336259945</v>
      </c>
      <c r="H17" s="7">
        <f>G17-D17</f>
        <v>910.4589976451216</v>
      </c>
    </row>
    <row r="18" spans="1:8" ht="1" customHeight="1">
      <c r="A18" s="9">
        <v>34</v>
      </c>
      <c r="B18" s="34">
        <f>年齢別・税引前賃金の推計値!B18</f>
        <v>4589.1872000000003</v>
      </c>
      <c r="C18" s="34">
        <f>$A$48*B18^2+$B$48*B18+$C$48</f>
        <v>600.36814015687685</v>
      </c>
      <c r="D18" s="34">
        <f>B18-C18</f>
        <v>3988.8190598431233</v>
      </c>
      <c r="E18" s="33">
        <f>年齢別・税引前賃金の推計値!C18</f>
        <v>5764.8799999999974</v>
      </c>
      <c r="F18" s="33">
        <f>$A$48*E18^2+$B$48*E18+$C$48</f>
        <v>774.66617788799965</v>
      </c>
      <c r="G18" s="32">
        <f>E18-F18</f>
        <v>4990.2138221119976</v>
      </c>
      <c r="H18" s="7">
        <f>G18-D18</f>
        <v>1001.3947622688743</v>
      </c>
    </row>
    <row r="19" spans="1:8" ht="1" customHeight="1">
      <c r="A19" s="9">
        <v>35</v>
      </c>
      <c r="B19" s="34">
        <f>年齢別・税引前賃金の推計値!B19</f>
        <v>4714.6250000000018</v>
      </c>
      <c r="C19" s="34">
        <f>$A$48*B19^2+$B$48*B19+$C$48</f>
        <v>616.32962906250032</v>
      </c>
      <c r="D19" s="34">
        <f>B19-C19</f>
        <v>4098.2953709375015</v>
      </c>
      <c r="E19" s="33">
        <f>年齢別・税引前賃金の推計値!C19</f>
        <v>6011.8625000000029</v>
      </c>
      <c r="F19" s="33">
        <f>$A$48*E19^2+$B$48*E19+$C$48</f>
        <v>818.30918350312561</v>
      </c>
      <c r="G19" s="32">
        <f>E19-F19</f>
        <v>5193.5533164968774</v>
      </c>
      <c r="H19" s="7">
        <f>G19-D19</f>
        <v>1095.2579455593759</v>
      </c>
    </row>
    <row r="20" spans="1:8" ht="1" customHeight="1">
      <c r="A20" s="9">
        <v>36</v>
      </c>
      <c r="B20" s="34">
        <f>年齢別・税引前賃金の推計値!B20</f>
        <v>4837.1088</v>
      </c>
      <c r="C20" s="34">
        <f>$A$48*B20^2+$B$48*B20+$C$48</f>
        <v>632.5225601567488</v>
      </c>
      <c r="D20" s="34">
        <f>B20-C20</f>
        <v>4204.586239843251</v>
      </c>
      <c r="E20" s="33">
        <f>年齢別・税引前賃金の推計値!C20</f>
        <v>6260.1759999999995</v>
      </c>
      <c r="F20" s="33">
        <f>$A$48*E20^2+$B$48*E20+$C$48</f>
        <v>864.64715693951996</v>
      </c>
      <c r="G20" s="32">
        <f>E20-F20</f>
        <v>5395.5288430604796</v>
      </c>
      <c r="H20" s="7">
        <f>G20-D20</f>
        <v>1190.9426032172287</v>
      </c>
    </row>
    <row r="21" spans="1:8" ht="1" customHeight="1">
      <c r="A21" s="9">
        <v>37</v>
      </c>
      <c r="B21" s="34">
        <f>年齢別・税引前賃金の推計値!B21</f>
        <v>4955.8033999999971</v>
      </c>
      <c r="C21" s="34">
        <f>$A$48*B21^2+$B$48*B21+$C$48</f>
        <v>648.78707276703085</v>
      </c>
      <c r="D21" s="34">
        <f>B21-C21</f>
        <v>4307.0163272329664</v>
      </c>
      <c r="E21" s="33">
        <f>年齢別・税引前賃金の推計値!C21</f>
        <v>6507.7235000000001</v>
      </c>
      <c r="F21" s="33">
        <f>$A$48*E21^2+$B$48*E21+$C$48</f>
        <v>913.29716954404512</v>
      </c>
      <c r="G21" s="32">
        <f>E21-F21</f>
        <v>5594.4263304559554</v>
      </c>
      <c r="H21" s="7">
        <f>G21-D21</f>
        <v>1287.410003222989</v>
      </c>
    </row>
    <row r="22" spans="1:8" ht="1" customHeight="1">
      <c r="A22" s="9">
        <v>38</v>
      </c>
      <c r="B22" s="34">
        <f>年齢別・税引前賃金の推計値!B22</f>
        <v>5069.8736000000008</v>
      </c>
      <c r="C22" s="34">
        <f>$A$48*B22^2+$B$48*B22+$C$48</f>
        <v>664.94894251153937</v>
      </c>
      <c r="D22" s="34">
        <f>B22-C22</f>
        <v>4404.9246574884619</v>
      </c>
      <c r="E22" s="33">
        <f>年齢別・税引前賃金の推計値!C22</f>
        <v>6752.4079999999958</v>
      </c>
      <c r="F22" s="33">
        <f>$A$48*E22^2+$B$48*E22+$C$48</f>
        <v>963.79335332927917</v>
      </c>
      <c r="G22" s="32">
        <f>E22-F22</f>
        <v>5788.6146466707169</v>
      </c>
      <c r="H22" s="7">
        <f>G22-D22</f>
        <v>1383.689989182255</v>
      </c>
    </row>
    <row r="23" spans="1:8" ht="1" customHeight="1">
      <c r="A23" s="9">
        <v>39</v>
      </c>
      <c r="B23" s="34">
        <f>年齢別・税引前賃金の推計値!B23</f>
        <v>5178.484199999999</v>
      </c>
      <c r="C23" s="34">
        <f>$A$48*B23^2+$B$48*B23+$C$48</f>
        <v>680.8209867069927</v>
      </c>
      <c r="D23" s="34">
        <f>B23-C23</f>
        <v>4497.6632132930063</v>
      </c>
      <c r="E23" s="33">
        <f>年齢別・税引前賃金の推計値!C23</f>
        <v>6992.1324999999997</v>
      </c>
      <c r="F23" s="33">
        <f>$A$48*E23^2+$B$48*E23+$C$48</f>
        <v>1015.588422976125</v>
      </c>
      <c r="G23" s="32">
        <f>E23-F23</f>
        <v>5976.5440770238747</v>
      </c>
      <c r="H23" s="7">
        <f>G23-D23</f>
        <v>1478.8808637308684</v>
      </c>
    </row>
    <row r="24" spans="1:8" ht="1" customHeight="1">
      <c r="A24" s="9">
        <v>40</v>
      </c>
      <c r="B24" s="34">
        <f>年齢別・税引前賃金の推計値!B24</f>
        <v>5280.7999999999993</v>
      </c>
      <c r="C24" s="34">
        <f>$A$48*B24^2+$B$48*B24+$C$48</f>
        <v>696.20474879999995</v>
      </c>
      <c r="D24" s="34">
        <f>B24-C24</f>
        <v>4584.5952511999994</v>
      </c>
      <c r="E24" s="33">
        <f>年齢別・税引前賃金の推計値!C24</f>
        <v>7224.8000000000029</v>
      </c>
      <c r="F24" s="33">
        <f>$A$48*E24^2+$B$48*E24+$C$48</f>
        <v>1068.0569568000008</v>
      </c>
      <c r="G24" s="32">
        <f>E24-F24</f>
        <v>6156.7430432000019</v>
      </c>
      <c r="H24" s="7">
        <f>G24-D24</f>
        <v>1572.1477920000025</v>
      </c>
    </row>
    <row r="25" spans="1:8" ht="1" customHeight="1">
      <c r="A25" s="9">
        <v>41</v>
      </c>
      <c r="B25" s="34">
        <f>年齢別・税引前賃金の推計値!B25</f>
        <v>5375.9858000000022</v>
      </c>
      <c r="C25" s="34">
        <f>$A$48*B25^2+$B$48*B25+$C$48</f>
        <v>710.89246182203328</v>
      </c>
      <c r="D25" s="34">
        <f>B25-C25</f>
        <v>4665.0933381779687</v>
      </c>
      <c r="E25" s="33">
        <f>年齢別・税引前賃金の推計値!C25</f>
        <v>7448.3135000000038</v>
      </c>
      <c r="F25" s="33">
        <f>$A$48*E25^2+$B$48*E25+$C$48</f>
        <v>1120.5004366806461</v>
      </c>
      <c r="G25" s="32">
        <f>E25-F25</f>
        <v>6327.8130633193578</v>
      </c>
      <c r="H25" s="7">
        <f>G25-D25</f>
        <v>1662.7197251413891</v>
      </c>
    </row>
    <row r="26" spans="1:8" ht="1" customHeight="1">
      <c r="A26" s="9">
        <v>42</v>
      </c>
      <c r="B26" s="34">
        <f>年齢別・税引前賃金の推計値!B26</f>
        <v>5463.2064000000009</v>
      </c>
      <c r="C26" s="34">
        <f>$A$48*B26^2+$B$48*B26+$C$48</f>
        <v>724.6692908680194</v>
      </c>
      <c r="D26" s="34">
        <f>B26-C26</f>
        <v>4738.5371091319812</v>
      </c>
      <c r="E26" s="33">
        <f>年齢別・税引前賃金の推計値!C26</f>
        <v>7660.5760000000009</v>
      </c>
      <c r="F26" s="33">
        <f>$A$48*E26^2+$B$48*E26+$C$48</f>
        <v>1172.1540469555205</v>
      </c>
      <c r="G26" s="32">
        <f>E26-F26</f>
        <v>6488.4219530444807</v>
      </c>
      <c r="H26" s="7">
        <f>G26-D26</f>
        <v>1749.8848439124995</v>
      </c>
    </row>
    <row r="27" spans="1:8" ht="1" customHeight="1">
      <c r="A27" s="9">
        <v>43</v>
      </c>
      <c r="B27" s="34">
        <f>年齢別・税引前賃金の推計値!B27</f>
        <v>5541.6265999999996</v>
      </c>
      <c r="C27" s="34">
        <f>$A$48*B27^2+$B$48*B27+$C$48</f>
        <v>737.31585459855114</v>
      </c>
      <c r="D27" s="34">
        <f>B27-C27</f>
        <v>4804.310745401448</v>
      </c>
      <c r="E27" s="33">
        <f>年齢別・税引前賃金の推計値!C27</f>
        <v>7859.4905000000072</v>
      </c>
      <c r="F27" s="33">
        <f>$A$48*E27^2+$B$48*E27+$C$48</f>
        <v>1222.195232276807</v>
      </c>
      <c r="G27" s="32">
        <f>E27-F27</f>
        <v>6637.2952677232006</v>
      </c>
      <c r="H27" s="7">
        <f>G27-D27</f>
        <v>1832.9845223217526</v>
      </c>
    </row>
    <row r="28" spans="1:8" ht="1" customHeight="1">
      <c r="A28" s="9">
        <v>44</v>
      </c>
      <c r="B28" s="34">
        <f>年齢別・税引前賃金の推計値!B28</f>
        <v>5610.4112000000005</v>
      </c>
      <c r="C28" s="34">
        <f>$A$48*B28^2+$B$48*B28+$C$48</f>
        <v>748.61102576570886</v>
      </c>
      <c r="D28" s="34">
        <f>B28-C28</f>
        <v>4861.8001742342913</v>
      </c>
      <c r="E28" s="33">
        <f>年齢別・税引前賃金の推計値!C28</f>
        <v>8042.9599999999991</v>
      </c>
      <c r="F28" s="33">
        <f>$A$48*E28^2+$B$48*E28+$C$48</f>
        <v>1269.7540144319998</v>
      </c>
      <c r="G28" s="32">
        <f>E28-F28</f>
        <v>6773.2059855679991</v>
      </c>
      <c r="H28" s="7">
        <f>G28-D28</f>
        <v>1911.4058113337078</v>
      </c>
    </row>
    <row r="29" spans="1:8" ht="1" customHeight="1">
      <c r="A29" s="9">
        <v>45</v>
      </c>
      <c r="B29" s="34">
        <f>年齢別・税引前賃金の推計値!B29</f>
        <v>5668.7250000000004</v>
      </c>
      <c r="C29" s="34">
        <f>$A$48*B29^2+$B$48*B29+$C$48</f>
        <v>758.33501076250013</v>
      </c>
      <c r="D29" s="34">
        <f>B29-C29</f>
        <v>4910.3899892375002</v>
      </c>
      <c r="E29" s="33">
        <f>年齢別・税引前賃金の推計値!C29</f>
        <v>8208.8874999999971</v>
      </c>
      <c r="F29" s="33">
        <f>$A$48*E29^2+$B$48*E29+$C$48</f>
        <v>1313.9250681281244</v>
      </c>
      <c r="G29" s="32">
        <f>E29-F29</f>
        <v>6894.9624318718725</v>
      </c>
      <c r="H29" s="7">
        <f>G29-D29</f>
        <v>1984.5724426343722</v>
      </c>
    </row>
    <row r="30" spans="1:8" ht="1" customHeight="1">
      <c r="A30" s="9">
        <v>46</v>
      </c>
      <c r="B30" s="34">
        <f>年齢別・税引前賃金の推計値!B30</f>
        <v>5715.7328000000016</v>
      </c>
      <c r="C30" s="34">
        <f>$A$48*B30^2+$B$48*B30+$C$48</f>
        <v>766.27270819591718</v>
      </c>
      <c r="D30" s="34">
        <f>B30-C30</f>
        <v>4949.4600918040842</v>
      </c>
      <c r="E30" s="33">
        <f>年齢別・税引前賃金の推計値!C30</f>
        <v>8355.1759999999922</v>
      </c>
      <c r="F30" s="33">
        <f>$A$48*E30^2+$B$48*E30+$C$48</f>
        <v>1353.7815557395179</v>
      </c>
      <c r="G30" s="32">
        <f>E30-F30</f>
        <v>7001.3944442604743</v>
      </c>
      <c r="H30" s="7">
        <f>G30-D30</f>
        <v>2051.9343524563901</v>
      </c>
    </row>
    <row r="31" spans="1:8" ht="1" customHeight="1">
      <c r="A31" s="9">
        <v>47</v>
      </c>
      <c r="B31" s="34">
        <f>年齢別・税引前賃金の推計値!B31</f>
        <v>5750.599400000001</v>
      </c>
      <c r="C31" s="34">
        <f>$A$48*B31^2+$B$48*B31+$C$48</f>
        <v>772.21734648360757</v>
      </c>
      <c r="D31" s="34">
        <f>B31-C31</f>
        <v>4978.3820535163932</v>
      </c>
      <c r="E31" s="33">
        <f>年齢別・税引前賃金の推計値!C31</f>
        <v>8479.7284999999974</v>
      </c>
      <c r="F31" s="33">
        <f>$A$48*E31^2+$B$48*E31+$C$48</f>
        <v>1388.3907210192442</v>
      </c>
      <c r="G31" s="32">
        <f>E31-F31</f>
        <v>7091.3377789807528</v>
      </c>
      <c r="H31" s="7">
        <f>G31-D31</f>
        <v>2112.9557254643596</v>
      </c>
    </row>
    <row r="32" spans="1:8" ht="1" customHeight="1">
      <c r="A32" s="9">
        <v>48</v>
      </c>
      <c r="B32" s="34">
        <f>年齢別・税引前賃金の推計値!B32</f>
        <v>5772.4895999999972</v>
      </c>
      <c r="C32" s="34">
        <f>$A$48*B32^2+$B$48*B32+$C$48</f>
        <v>775.97440047416285</v>
      </c>
      <c r="D32" s="34">
        <f>B32-C32</f>
        <v>4996.5151995258348</v>
      </c>
      <c r="E32" s="33">
        <f>年齢別・税引前賃金の推計値!C32</f>
        <v>8580.448000000004</v>
      </c>
      <c r="F32" s="33">
        <f>$A$48*E32^2+$B$48*E32+$C$48</f>
        <v>1416.8312417740813</v>
      </c>
      <c r="G32" s="32">
        <f>E32-F32</f>
        <v>7163.6167582259222</v>
      </c>
      <c r="H32" s="7">
        <f>G32-D32</f>
        <v>2167.1015587000875</v>
      </c>
    </row>
    <row r="33" spans="1:8" ht="1" customHeight="1">
      <c r="A33" s="9">
        <v>49</v>
      </c>
      <c r="B33" s="34">
        <f>年齢別・税引前賃金の推計値!B33</f>
        <v>5780.5681999999979</v>
      </c>
      <c r="C33" s="34">
        <f>$A$48*B33^2+$B$48*B33+$C$48</f>
        <v>777.36578709102446</v>
      </c>
      <c r="D33" s="34">
        <f>B33-C33</f>
        <v>5003.2024129089732</v>
      </c>
      <c r="E33" s="33">
        <f>年齢別・税引前賃金の推計値!C33</f>
        <v>8655.2374999999956</v>
      </c>
      <c r="F33" s="33">
        <f>$A$48*E33^2+$B$48*E33+$C$48</f>
        <v>1438.2123415031238</v>
      </c>
      <c r="G33" s="32">
        <f>E33-F33</f>
        <v>7217.0251584968719</v>
      </c>
      <c r="H33" s="7">
        <f>G33-D33</f>
        <v>2213.8227455878987</v>
      </c>
    </row>
    <row r="34" spans="1:8" ht="1" customHeight="1">
      <c r="A34" s="9">
        <v>50</v>
      </c>
      <c r="B34" s="34">
        <f>年齢別・税引前賃金の推計値!B34</f>
        <v>5774</v>
      </c>
      <c r="C34" s="34">
        <f>$A$48*B34^2+$B$48*B34+$C$48</f>
        <v>776.23433999999997</v>
      </c>
      <c r="D34" s="34">
        <f>B34-C34</f>
        <v>4997.76566</v>
      </c>
      <c r="E34" s="33">
        <f>年齢別・税引前賃金の推計値!C34</f>
        <v>8702</v>
      </c>
      <c r="F34" s="33">
        <f>$A$48*E34^2+$B$48*E34+$C$48</f>
        <v>1451.6946600000001</v>
      </c>
      <c r="G34" s="32">
        <f>E34-F34</f>
        <v>7250.3053399999999</v>
      </c>
      <c r="H34" s="7">
        <f>G34-D34</f>
        <v>2252.5396799999999</v>
      </c>
    </row>
    <row r="35" spans="1:8" ht="1" customHeight="1">
      <c r="A35" s="9">
        <v>51</v>
      </c>
      <c r="B35" s="34">
        <f>年齢別・税引前賃金の推計値!B35</f>
        <v>5751.9497999999985</v>
      </c>
      <c r="C35" s="34">
        <f>$A$48*B35^2+$B$48*B35+$C$48</f>
        <v>772.44856330040056</v>
      </c>
      <c r="D35" s="34">
        <f>B35-C35</f>
        <v>4979.5012366995979</v>
      </c>
      <c r="E35" s="33">
        <f>年齢別・税引前賃金の推計値!C35</f>
        <v>8718.6385000000009</v>
      </c>
      <c r="F35" s="33">
        <f>$A$48*E35^2+$B$48*E35+$C$48</f>
        <v>1456.5128829186456</v>
      </c>
      <c r="G35" s="32">
        <f>E35-F35</f>
        <v>7262.1256170813558</v>
      </c>
      <c r="H35" s="7">
        <f>G35-D35</f>
        <v>2282.6243803817579</v>
      </c>
    </row>
    <row r="36" spans="1:8" ht="1" customHeight="1">
      <c r="A36" s="9">
        <v>52</v>
      </c>
      <c r="B36" s="34">
        <f>年齢別・税引前賃金の推計値!B36</f>
        <v>5713.582400000003</v>
      </c>
      <c r="C36" s="34">
        <f>$A$48*B36^2+$B$48*B36+$C$48</f>
        <v>765.90766423979574</v>
      </c>
      <c r="D36" s="34">
        <f>B36-C36</f>
        <v>4947.6747357602071</v>
      </c>
      <c r="E36" s="33">
        <f>年齢別・税引前賃金の推計値!C36</f>
        <v>8703.0559999999969</v>
      </c>
      <c r="F36" s="33">
        <f>$A$48*E36^2+$B$48*E36+$C$48</f>
        <v>1452.0001303027193</v>
      </c>
      <c r="G36" s="32">
        <f>E36-F36</f>
        <v>7251.0558696972776</v>
      </c>
      <c r="H36" s="7">
        <f>G36-D36</f>
        <v>2303.3811339370704</v>
      </c>
    </row>
    <row r="37" spans="1:8" ht="1" customHeight="1">
      <c r="A37" s="9">
        <v>53</v>
      </c>
      <c r="B37" s="34">
        <f>年齢別・税引前賃金の推計値!B37</f>
        <v>5658.0626000000047</v>
      </c>
      <c r="C37" s="34">
        <f>$A$48*B37^2+$B$48*B37+$C$48</f>
        <v>756.54686495237615</v>
      </c>
      <c r="D37" s="34">
        <f>B37-C37</f>
        <v>4901.5157350476284</v>
      </c>
      <c r="E37" s="33">
        <f>年齢別・税引前賃金の推計値!C37</f>
        <v>8653.155500000008</v>
      </c>
      <c r="F37" s="33">
        <f>$A$48*E37^2+$B$48*E37+$C$48</f>
        <v>1437.6141040786074</v>
      </c>
      <c r="G37" s="32">
        <f>E37-F37</f>
        <v>7215.5413959214002</v>
      </c>
      <c r="H37" s="7">
        <f>G37-D37</f>
        <v>2314.0256608737718</v>
      </c>
    </row>
    <row r="38" spans="1:8" ht="1" customHeight="1">
      <c r="A38" s="9">
        <v>54</v>
      </c>
      <c r="B38" s="34">
        <f>年齢別・税引前賃金の推計値!B38</f>
        <v>5584.5552000000025</v>
      </c>
      <c r="C38" s="34">
        <f>$A$48*B38^2+$B$48*B38+$C$48</f>
        <v>744.34299322094125</v>
      </c>
      <c r="D38" s="34">
        <f>B38-C38</f>
        <v>4840.2122067790615</v>
      </c>
      <c r="E38" s="33">
        <f>年齢別・税引前賃金の推計値!C38</f>
        <v>8566.8400000000038</v>
      </c>
      <c r="F38" s="33">
        <f>$A$48*E38^2+$B$48*E38+$C$48</f>
        <v>1412.9649945120011</v>
      </c>
      <c r="G38" s="32">
        <f>E38-F38</f>
        <v>7153.8750054880029</v>
      </c>
      <c r="H38" s="7">
        <f>G38-D38</f>
        <v>2313.6627987089414</v>
      </c>
    </row>
    <row r="39" spans="1:8" ht="1" customHeight="1">
      <c r="A39" s="9">
        <v>55</v>
      </c>
      <c r="B39" s="34">
        <f>年齢別・税引前賃金の推計値!B39</f>
        <v>5492.2250000000004</v>
      </c>
      <c r="C39" s="34">
        <f>$A$48*B39^2+$B$48*B39+$C$48</f>
        <v>729.32035226250014</v>
      </c>
      <c r="D39" s="34">
        <f>B39-C39</f>
        <v>4762.9046477375005</v>
      </c>
      <c r="E39" s="33">
        <f>年齢別・税引前賃金の推計値!C39</f>
        <v>8442.0125000000044</v>
      </c>
      <c r="F39" s="33">
        <f>$A$48*E39^2+$B$48*E39+$C$48</f>
        <v>1377.8451456281264</v>
      </c>
      <c r="G39" s="32">
        <f>E39-F39</f>
        <v>7064.167354371878</v>
      </c>
      <c r="H39" s="7">
        <f>G39-D39</f>
        <v>2301.2627066343775</v>
      </c>
    </row>
    <row r="40" spans="1:8" ht="1" customHeight="1">
      <c r="A40" s="9">
        <v>56</v>
      </c>
      <c r="B40" s="34">
        <f>年齢別・税引前賃金の推計値!B40</f>
        <v>5380.2367999999969</v>
      </c>
      <c r="C40" s="34">
        <f>$A$48*B40^2+$B$48*B40+$C$48</f>
        <v>711.55686953748432</v>
      </c>
      <c r="D40" s="34">
        <f>B40-C40</f>
        <v>4668.6799304625129</v>
      </c>
      <c r="E40" s="33">
        <f>年齢別・税引前賃金の推計値!C40</f>
        <v>8276.5760000000082</v>
      </c>
      <c r="F40" s="33">
        <f>$A$48*E40^2+$B$48*E40+$C$48</f>
        <v>1332.2604795955224</v>
      </c>
      <c r="G40" s="32">
        <f>E40-F40</f>
        <v>6944.3155204044861</v>
      </c>
      <c r="H40" s="7">
        <f>G40-D40</f>
        <v>2275.6355899419732</v>
      </c>
    </row>
    <row r="41" spans="1:8" ht="1" customHeight="1">
      <c r="A41" s="9">
        <v>57</v>
      </c>
      <c r="B41" s="34">
        <f>年齢別・税引前賃金の推計値!B41</f>
        <v>5247.7554</v>
      </c>
      <c r="C41" s="34">
        <f>$A$48*B41^2+$B$48*B41+$C$48</f>
        <v>691.19052458258329</v>
      </c>
      <c r="D41" s="34">
        <f>B41-C41</f>
        <v>4556.5648754174163</v>
      </c>
      <c r="E41" s="33">
        <f>年齢別・税引前賃金の推計値!C41</f>
        <v>8068.4335000000065</v>
      </c>
      <c r="F41" s="33">
        <f>$A$48*E41^2+$B$48*E41+$C$48</f>
        <v>1276.4636800734468</v>
      </c>
      <c r="G41" s="32">
        <f>E41-F41</f>
        <v>6791.9698199265595</v>
      </c>
      <c r="H41" s="7">
        <f>G41-D41</f>
        <v>2235.4049445091432</v>
      </c>
    </row>
    <row r="42" spans="1:8" ht="1" customHeight="1">
      <c r="A42" s="9">
        <v>58</v>
      </c>
      <c r="B42" s="34">
        <f>年齢別・税引前賃金の推計値!B42</f>
        <v>5093.9455999999991</v>
      </c>
      <c r="C42" s="34">
        <f>$A$48*B42^2+$B$48*B42+$C$48</f>
        <v>668.42605586718719</v>
      </c>
      <c r="D42" s="34">
        <f>B42-C42</f>
        <v>4425.5195441328124</v>
      </c>
      <c r="E42" s="33">
        <f>年齢別・税引前賃金の推計値!C42</f>
        <v>7815.4879999999976</v>
      </c>
      <c r="F42" s="33">
        <f>$A$48*E42^2+$B$48*E42+$C$48</f>
        <v>1210.9891345228796</v>
      </c>
      <c r="G42" s="32">
        <f>E42-F42</f>
        <v>6604.4988654771178</v>
      </c>
      <c r="H42" s="7">
        <f>G42-D42</f>
        <v>2178.9793213443054</v>
      </c>
    </row>
    <row r="43" spans="1:8">
      <c r="A43" s="9">
        <v>59</v>
      </c>
      <c r="B43" s="34">
        <f>年齢別・税引前賃金の推計値!B43</f>
        <v>4917.9721999999965</v>
      </c>
      <c r="C43" s="34">
        <f>$A$48*B43^2+$B$48*B43+$C$48</f>
        <v>643.54194667345632</v>
      </c>
      <c r="D43" s="34">
        <f>B43-C43</f>
        <v>4274.43025332654</v>
      </c>
      <c r="E43" s="33">
        <f>年齢別・税引前賃金の推計値!C43</f>
        <v>7515.6425000000017</v>
      </c>
      <c r="F43" s="33">
        <f>$A$48*E43^2+$B$48*E43+$C$48</f>
        <v>1136.6896354811256</v>
      </c>
      <c r="G43" s="32">
        <f>E43-F43</f>
        <v>6378.9528645188766</v>
      </c>
      <c r="H43" s="7">
        <f>G43-D43</f>
        <v>2104.5226111923366</v>
      </c>
    </row>
    <row r="44" spans="1:8">
      <c r="A44" s="9">
        <v>60</v>
      </c>
      <c r="B44" s="34">
        <f>年齢別・税引前賃金の推計値!B44</f>
        <v>4718.9999999999964</v>
      </c>
      <c r="C44" s="34">
        <f>$A$48*B44^2+$B$48*B44+$C$48</f>
        <v>616.89768999999956</v>
      </c>
      <c r="D44" s="34">
        <f>B44-C44</f>
        <v>4102.1023099999966</v>
      </c>
      <c r="E44" s="33">
        <f>年齢別・税引前賃金の推計値!C44</f>
        <v>7166.7999999999884</v>
      </c>
      <c r="F44" s="33">
        <f>$A$48*E44^2+$B$48*E44+$C$48</f>
        <v>1054.7748407999975</v>
      </c>
      <c r="G44" s="32">
        <f>E44-F44</f>
        <v>6112.0251591999913</v>
      </c>
      <c r="H44" s="7">
        <f>G44-D44</f>
        <v>2009.9228491999947</v>
      </c>
    </row>
    <row r="45" spans="1:8" ht="15" thickBot="1">
      <c r="A45" s="6" t="s">
        <v>38</v>
      </c>
      <c r="B45" s="31">
        <f>SUM(B3:B44)</f>
        <v>198970.77620000002</v>
      </c>
      <c r="C45" s="31">
        <f>SUM(C3:C44)</f>
        <v>26735.697662082628</v>
      </c>
      <c r="D45" s="31">
        <f>SUM(D3:D44)</f>
        <v>172235.07853791738</v>
      </c>
      <c r="E45" s="30">
        <f>SUM(E3:E44)</f>
        <v>259026.0405</v>
      </c>
      <c r="F45" s="30">
        <f>SUM(F3:F44)</f>
        <v>39281.8280386775</v>
      </c>
      <c r="G45" s="30">
        <f>SUM(G3:G44)</f>
        <v>219744.21246132252</v>
      </c>
      <c r="H45" s="3">
        <f>SUM(H3:H44)</f>
        <v>47509.133923405141</v>
      </c>
    </row>
    <row r="46" spans="1:8" ht="16" thickTop="1" thickBot="1">
      <c r="A46" s="1" t="s">
        <v>37</v>
      </c>
    </row>
    <row r="47" spans="1:8">
      <c r="A47" s="29" t="s">
        <v>36</v>
      </c>
      <c r="B47" s="28" t="s">
        <v>35</v>
      </c>
      <c r="C47" s="27" t="s">
        <v>34</v>
      </c>
    </row>
    <row r="48" spans="1:8" ht="15" thickBot="1">
      <c r="A48" s="26">
        <v>2.0000000000000002E-5</v>
      </c>
      <c r="B48" s="25">
        <v>-5.883E-2</v>
      </c>
      <c r="C48" s="24">
        <v>449.13724000000002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AE4C-C603-1644-A195-686BD71F437F}">
  <dimension ref="A1:G50"/>
  <sheetViews>
    <sheetView workbookViewId="0">
      <selection activeCell="B64" sqref="B64"/>
    </sheetView>
  </sheetViews>
  <sheetFormatPr baseColWidth="10" defaultRowHeight="14"/>
  <cols>
    <col min="1" max="1" width="8.140625" style="1" bestFit="1" customWidth="1"/>
    <col min="2" max="2" width="10.5703125" style="1" bestFit="1" customWidth="1"/>
    <col min="3" max="3" width="10.7109375" style="1" bestFit="1" customWidth="1"/>
    <col min="4" max="4" width="10.5703125" style="1" bestFit="1" customWidth="1"/>
    <col min="5" max="5" width="5.28515625" style="1" bestFit="1" customWidth="1"/>
    <col min="6" max="256" width="6.42578125" style="1" customWidth="1"/>
    <col min="257" max="16384" width="10.7109375" style="1"/>
  </cols>
  <sheetData>
    <row r="1" spans="1:4" ht="15" thickTop="1">
      <c r="A1" s="52" t="s">
        <v>49</v>
      </c>
      <c r="B1" s="51" t="s">
        <v>48</v>
      </c>
      <c r="C1" s="50" t="s">
        <v>47</v>
      </c>
      <c r="D1" s="12" t="s">
        <v>46</v>
      </c>
    </row>
    <row r="2" spans="1:4">
      <c r="A2" s="9" t="s">
        <v>8</v>
      </c>
      <c r="B2" s="37" t="s">
        <v>54</v>
      </c>
      <c r="C2" s="35" t="s">
        <v>53</v>
      </c>
      <c r="D2" s="13" t="s">
        <v>52</v>
      </c>
    </row>
    <row r="3" spans="1:4">
      <c r="A3" s="9">
        <v>19</v>
      </c>
      <c r="B3" s="34">
        <f>$B$48*A3^3+$C$48*A3^2+$D$48*A3+$E$48</f>
        <v>2921.0762000000004</v>
      </c>
      <c r="C3" s="33"/>
      <c r="D3" s="7">
        <f>C3-B3</f>
        <v>-2921.0762000000004</v>
      </c>
    </row>
    <row r="4" spans="1:4">
      <c r="A4" s="9">
        <v>20</v>
      </c>
      <c r="B4" s="34">
        <f>$B$48*A4^3+$C$48*A4^2+$D$48*A4+$E$48</f>
        <v>2990.6000000000004</v>
      </c>
      <c r="C4" s="33"/>
      <c r="D4" s="7">
        <f>C4-B4</f>
        <v>-2990.6000000000004</v>
      </c>
    </row>
    <row r="5" spans="1:4">
      <c r="A5" s="9">
        <v>21</v>
      </c>
      <c r="B5" s="34">
        <f>$B$48*A5^3+$C$48*A5^2+$D$48*A5+$E$48</f>
        <v>3069.6977999999999</v>
      </c>
      <c r="C5" s="33"/>
      <c r="D5" s="7">
        <f>C5-B5</f>
        <v>-3069.6977999999999</v>
      </c>
    </row>
    <row r="6" spans="1:4">
      <c r="A6" s="9">
        <v>22</v>
      </c>
      <c r="B6" s="34">
        <f>$B$48*A6^3+$C$48*A6^2+$D$48*A6+$E$48</f>
        <v>3157.5343999999996</v>
      </c>
      <c r="C6" s="33"/>
      <c r="D6" s="7">
        <f>C6-B6</f>
        <v>-3157.5343999999996</v>
      </c>
    </row>
    <row r="7" spans="1:4">
      <c r="A7" s="9">
        <v>23</v>
      </c>
      <c r="B7" s="34">
        <f>$B$48*A7^3+$C$48*A7^2+$D$48*A7+$E$48</f>
        <v>3253.2746000000006</v>
      </c>
      <c r="C7" s="33">
        <f>$B$49*A7^3+$C$49*A7^2+$D$49*A7+$E$49</f>
        <v>3735.6604999999981</v>
      </c>
      <c r="D7" s="7">
        <f>C7-B7</f>
        <v>482.38589999999749</v>
      </c>
    </row>
    <row r="8" spans="1:4">
      <c r="A8" s="9">
        <v>24</v>
      </c>
      <c r="B8" s="34">
        <f>$B$48*A8^3+$C$48*A8^2+$D$48*A8+$E$48</f>
        <v>3356.0831999999991</v>
      </c>
      <c r="C8" s="33">
        <f>$B$49*A8^3+$C$49*A8^2+$D$49*A8+$E$49</f>
        <v>3829.5999999999985</v>
      </c>
      <c r="D8" s="7">
        <f>C8-B8</f>
        <v>473.51679999999942</v>
      </c>
    </row>
    <row r="9" spans="1:4">
      <c r="A9" s="9">
        <v>25</v>
      </c>
      <c r="B9" s="34">
        <f>$B$48*A9^3+$C$48*A9^2+$D$48*A9+$E$48</f>
        <v>3465.125</v>
      </c>
      <c r="C9" s="33">
        <f>$B$49*A9^3+$C$49*A9^2+$D$49*A9+$E$49</f>
        <v>3947.9375</v>
      </c>
      <c r="D9" s="7">
        <f>C9-B9</f>
        <v>482.8125</v>
      </c>
    </row>
    <row r="10" spans="1:4" ht="1" customHeight="1">
      <c r="A10" s="9">
        <v>26</v>
      </c>
      <c r="B10" s="34">
        <f>$B$48*A10^3+$C$48*A10^2+$D$48*A10+$E$48</f>
        <v>3579.5648000000001</v>
      </c>
      <c r="C10" s="33">
        <f>$B$49*A10^3+$C$49*A10^2+$D$49*A10+$E$49</f>
        <v>4088.5760000000009</v>
      </c>
      <c r="D10" s="7">
        <f>C10-B10</f>
        <v>509.01120000000083</v>
      </c>
    </row>
    <row r="11" spans="1:4" ht="1" customHeight="1">
      <c r="A11" s="9">
        <v>27</v>
      </c>
      <c r="B11" s="34">
        <f>$B$48*A11^3+$C$48*A11^2+$D$48*A11+$E$48</f>
        <v>3698.5674000000008</v>
      </c>
      <c r="C11" s="33">
        <f>$B$49*A11^3+$C$49*A11^2+$D$49*A11+$E$49</f>
        <v>4249.4184999999998</v>
      </c>
      <c r="D11" s="7">
        <f>C11-B11</f>
        <v>550.85109999999895</v>
      </c>
    </row>
    <row r="12" spans="1:4" ht="1" customHeight="1">
      <c r="A12" s="9">
        <v>28</v>
      </c>
      <c r="B12" s="34">
        <f>$B$48*A12^3+$C$48*A12^2+$D$48*A12+$E$48</f>
        <v>3821.297599999999</v>
      </c>
      <c r="C12" s="33">
        <f>$B$49*A12^3+$C$49*A12^2+$D$49*A12+$E$49</f>
        <v>4428.3680000000022</v>
      </c>
      <c r="D12" s="7">
        <f>C12-B12</f>
        <v>607.07040000000325</v>
      </c>
    </row>
    <row r="13" spans="1:4" ht="1" customHeight="1">
      <c r="A13" s="9">
        <v>29</v>
      </c>
      <c r="B13" s="34">
        <f>$B$48*A13^3+$C$48*A13^2+$D$48*A13+$E$48</f>
        <v>3946.9201999999987</v>
      </c>
      <c r="C13" s="33">
        <f>$B$49*A13^3+$C$49*A13^2+$D$49*A13+$E$49</f>
        <v>4623.3274999999994</v>
      </c>
      <c r="D13" s="7">
        <f>C13-B13</f>
        <v>676.40730000000076</v>
      </c>
    </row>
    <row r="14" spans="1:4" ht="1" customHeight="1">
      <c r="A14" s="9">
        <v>30</v>
      </c>
      <c r="B14" s="34">
        <f>$B$48*A14^3+$C$48*A14^2+$D$48*A14+$E$48</f>
        <v>4074.5999999999985</v>
      </c>
      <c r="C14" s="33">
        <f>$B$49*A14^3+$C$49*A14^2+$D$49*A14+$E$49</f>
        <v>4832.1999999999971</v>
      </c>
      <c r="D14" s="7">
        <f>C14-B14</f>
        <v>757.59999999999854</v>
      </c>
    </row>
    <row r="15" spans="1:4" ht="1" customHeight="1">
      <c r="A15" s="9">
        <v>31</v>
      </c>
      <c r="B15" s="34">
        <f>$B$48*A15^3+$C$48*A15^2+$D$48*A15+$E$48</f>
        <v>4203.5018</v>
      </c>
      <c r="C15" s="33">
        <f>$B$49*A15^3+$C$49*A15^2+$D$49*A15+$E$49</f>
        <v>5052.8885000000009</v>
      </c>
      <c r="D15" s="7">
        <f>C15-B15</f>
        <v>849.38670000000093</v>
      </c>
    </row>
    <row r="16" spans="1:4" ht="1" customHeight="1">
      <c r="A16" s="9">
        <v>32</v>
      </c>
      <c r="B16" s="34">
        <f>$B$48*A16^3+$C$48*A16^2+$D$48*A16+$E$48</f>
        <v>4332.7903999999999</v>
      </c>
      <c r="C16" s="33">
        <f>$B$49*A16^3+$C$49*A16^2+$D$49*A16+$E$49</f>
        <v>5283.2960000000021</v>
      </c>
      <c r="D16" s="7">
        <f>C16-B16</f>
        <v>950.50560000000223</v>
      </c>
    </row>
    <row r="17" spans="1:4" ht="1" customHeight="1">
      <c r="A17" s="9">
        <v>33</v>
      </c>
      <c r="B17" s="34">
        <f>$B$48*A17^3+$C$48*A17^2+$D$48*A17+$E$48</f>
        <v>4461.6306000000004</v>
      </c>
      <c r="C17" s="33">
        <f>$B$49*A17^3+$C$49*A17^2+$D$49*A17+$E$49</f>
        <v>5521.325499999999</v>
      </c>
      <c r="D17" s="7">
        <f>C17-B17</f>
        <v>1059.6948999999986</v>
      </c>
    </row>
    <row r="18" spans="1:4" ht="1" customHeight="1">
      <c r="A18" s="9">
        <v>34</v>
      </c>
      <c r="B18" s="34">
        <f>$B$48*A18^3+$C$48*A18^2+$D$48*A18+$E$48</f>
        <v>4589.1872000000003</v>
      </c>
      <c r="C18" s="33">
        <f>$B$49*A18^3+$C$49*A18^2+$D$49*A18+$E$49</f>
        <v>5764.8799999999974</v>
      </c>
      <c r="D18" s="7">
        <f>C18-B18</f>
        <v>1175.6927999999971</v>
      </c>
    </row>
    <row r="19" spans="1:4" ht="1" customHeight="1">
      <c r="A19" s="9">
        <v>35</v>
      </c>
      <c r="B19" s="34">
        <f>$B$48*A19^3+$C$48*A19^2+$D$48*A19+$E$48</f>
        <v>4714.6250000000018</v>
      </c>
      <c r="C19" s="33">
        <f>$B$49*A19^3+$C$49*A19^2+$D$49*A19+$E$49</f>
        <v>6011.8625000000029</v>
      </c>
      <c r="D19" s="7">
        <f>C19-B19</f>
        <v>1297.2375000000011</v>
      </c>
    </row>
    <row r="20" spans="1:4" ht="1" customHeight="1">
      <c r="A20" s="9">
        <v>36</v>
      </c>
      <c r="B20" s="34">
        <f>$B$48*A20^3+$C$48*A20^2+$D$48*A20+$E$48</f>
        <v>4837.1088</v>
      </c>
      <c r="C20" s="33">
        <f>$B$49*A20^3+$C$49*A20^2+$D$49*A20+$E$49</f>
        <v>6260.1759999999995</v>
      </c>
      <c r="D20" s="7">
        <f>C20-B20</f>
        <v>1423.0671999999995</v>
      </c>
    </row>
    <row r="21" spans="1:4" ht="1" customHeight="1">
      <c r="A21" s="9">
        <v>37</v>
      </c>
      <c r="B21" s="34">
        <f>$B$48*A21^3+$C$48*A21^2+$D$48*A21+$E$48</f>
        <v>4955.8033999999971</v>
      </c>
      <c r="C21" s="33">
        <f>$B$49*A21^3+$C$49*A21^2+$D$49*A21+$E$49</f>
        <v>6507.7235000000001</v>
      </c>
      <c r="D21" s="7">
        <f>C21-B21</f>
        <v>1551.920100000003</v>
      </c>
    </row>
    <row r="22" spans="1:4" ht="1" customHeight="1">
      <c r="A22" s="9">
        <v>38</v>
      </c>
      <c r="B22" s="34">
        <f>$B$48*A22^3+$C$48*A22^2+$D$48*A22+$E$48</f>
        <v>5069.8736000000008</v>
      </c>
      <c r="C22" s="33">
        <f>$B$49*A22^3+$C$49*A22^2+$D$49*A22+$E$49</f>
        <v>6752.4079999999958</v>
      </c>
      <c r="D22" s="7">
        <f>C22-B22</f>
        <v>1682.534399999995</v>
      </c>
    </row>
    <row r="23" spans="1:4" ht="1" customHeight="1">
      <c r="A23" s="9">
        <v>39</v>
      </c>
      <c r="B23" s="34">
        <f>$B$48*A23^3+$C$48*A23^2+$D$48*A23+$E$48</f>
        <v>5178.484199999999</v>
      </c>
      <c r="C23" s="33">
        <f>$B$49*A23^3+$C$49*A23^2+$D$49*A23+$E$49</f>
        <v>6992.1324999999997</v>
      </c>
      <c r="D23" s="7">
        <f>C23-B23</f>
        <v>1813.6483000000007</v>
      </c>
    </row>
    <row r="24" spans="1:4" ht="1" customHeight="1">
      <c r="A24" s="9">
        <v>40</v>
      </c>
      <c r="B24" s="34">
        <f>$B$48*A24^3+$C$48*A24^2+$D$48*A24+$E$48</f>
        <v>5280.7999999999993</v>
      </c>
      <c r="C24" s="33">
        <f>$B$49*A24^3+$C$49*A24^2+$D$49*A24+$E$49</f>
        <v>7224.8000000000029</v>
      </c>
      <c r="D24" s="7">
        <f>C24-B24</f>
        <v>1944.0000000000036</v>
      </c>
    </row>
    <row r="25" spans="1:4" ht="1" customHeight="1">
      <c r="A25" s="9">
        <v>41</v>
      </c>
      <c r="B25" s="34">
        <f>$B$48*A25^3+$C$48*A25^2+$D$48*A25+$E$48</f>
        <v>5375.9858000000022</v>
      </c>
      <c r="C25" s="33">
        <f>$B$49*A25^3+$C$49*A25^2+$D$49*A25+$E$49</f>
        <v>7448.3135000000038</v>
      </c>
      <c r="D25" s="7">
        <f>C25-B25</f>
        <v>2072.3277000000016</v>
      </c>
    </row>
    <row r="26" spans="1:4" ht="1" customHeight="1">
      <c r="A26" s="9">
        <v>42</v>
      </c>
      <c r="B26" s="34">
        <f>$B$48*A26^3+$C$48*A26^2+$D$48*A26+$E$48</f>
        <v>5463.2064000000009</v>
      </c>
      <c r="C26" s="33">
        <f>$B$49*A26^3+$C$49*A26^2+$D$49*A26+$E$49</f>
        <v>7660.5760000000009</v>
      </c>
      <c r="D26" s="7">
        <f>C26-B26</f>
        <v>2197.3696</v>
      </c>
    </row>
    <row r="27" spans="1:4" ht="1" customHeight="1">
      <c r="A27" s="9">
        <v>43</v>
      </c>
      <c r="B27" s="34">
        <f>$B$48*A27^3+$C$48*A27^2+$D$48*A27+$E$48</f>
        <v>5541.6265999999996</v>
      </c>
      <c r="C27" s="33">
        <f>$B$49*A27^3+$C$49*A27^2+$D$49*A27+$E$49</f>
        <v>7859.4905000000072</v>
      </c>
      <c r="D27" s="7">
        <f>C27-B27</f>
        <v>2317.8639000000076</v>
      </c>
    </row>
    <row r="28" spans="1:4" ht="1" customHeight="1">
      <c r="A28" s="9">
        <v>44</v>
      </c>
      <c r="B28" s="34">
        <f>$B$48*A28^3+$C$48*A28^2+$D$48*A28+$E$48</f>
        <v>5610.4112000000005</v>
      </c>
      <c r="C28" s="33">
        <f>$B$49*A28^3+$C$49*A28^2+$D$49*A28+$E$49</f>
        <v>8042.9599999999991</v>
      </c>
      <c r="D28" s="7">
        <f>C28-B28</f>
        <v>2432.5487999999987</v>
      </c>
    </row>
    <row r="29" spans="1:4" ht="1" customHeight="1">
      <c r="A29" s="9">
        <v>45</v>
      </c>
      <c r="B29" s="34">
        <f>$B$48*A29^3+$C$48*A29^2+$D$48*A29+$E$48</f>
        <v>5668.7250000000004</v>
      </c>
      <c r="C29" s="33">
        <f>$B$49*A29^3+$C$49*A29^2+$D$49*A29+$E$49</f>
        <v>8208.8874999999971</v>
      </c>
      <c r="D29" s="7">
        <f>C29-B29</f>
        <v>2540.1624999999967</v>
      </c>
    </row>
    <row r="30" spans="1:4" ht="1" customHeight="1">
      <c r="A30" s="9">
        <v>46</v>
      </c>
      <c r="B30" s="34">
        <f>$B$48*A30^3+$C$48*A30^2+$D$48*A30+$E$48</f>
        <v>5715.7328000000016</v>
      </c>
      <c r="C30" s="33">
        <f>$B$49*A30^3+$C$49*A30^2+$D$49*A30+$E$49</f>
        <v>8355.1759999999922</v>
      </c>
      <c r="D30" s="7">
        <f>C30-B30</f>
        <v>2639.4431999999906</v>
      </c>
    </row>
    <row r="31" spans="1:4" ht="1" customHeight="1">
      <c r="A31" s="9">
        <v>47</v>
      </c>
      <c r="B31" s="34">
        <f>$B$48*A31^3+$C$48*A31^2+$D$48*A31+$E$48</f>
        <v>5750.599400000001</v>
      </c>
      <c r="C31" s="33">
        <f>$B$49*A31^3+$C$49*A31^2+$D$49*A31+$E$49</f>
        <v>8479.7284999999974</v>
      </c>
      <c r="D31" s="7">
        <f>C31-B31</f>
        <v>2729.1290999999965</v>
      </c>
    </row>
    <row r="32" spans="1:4" ht="1" customHeight="1">
      <c r="A32" s="9">
        <v>48</v>
      </c>
      <c r="B32" s="34">
        <f>$B$48*A32^3+$C$48*A32^2+$D$48*A32+$E$48</f>
        <v>5772.4895999999972</v>
      </c>
      <c r="C32" s="33">
        <f>$B$49*A32^3+$C$49*A32^2+$D$49*A32+$E$49</f>
        <v>8580.448000000004</v>
      </c>
      <c r="D32" s="7">
        <f>C32-B32</f>
        <v>2807.9584000000068</v>
      </c>
    </row>
    <row r="33" spans="1:7" ht="1" customHeight="1">
      <c r="A33" s="9">
        <v>49</v>
      </c>
      <c r="B33" s="34">
        <f>$B$48*A33^3+$C$48*A33^2+$D$48*A33+$E$48</f>
        <v>5780.5681999999979</v>
      </c>
      <c r="C33" s="33">
        <f>$B$49*A33^3+$C$49*A33^2+$D$49*A33+$E$49</f>
        <v>8655.2374999999956</v>
      </c>
      <c r="D33" s="7">
        <f>C33-B33</f>
        <v>2874.6692999999977</v>
      </c>
    </row>
    <row r="34" spans="1:7" ht="1" customHeight="1">
      <c r="A34" s="9">
        <v>50</v>
      </c>
      <c r="B34" s="34">
        <f>$B$48*A34^3+$C$48*A34^2+$D$48*A34+$E$48</f>
        <v>5774</v>
      </c>
      <c r="C34" s="33">
        <f>$B$49*A34^3+$C$49*A34^2+$D$49*A34+$E$49</f>
        <v>8702</v>
      </c>
      <c r="D34" s="7">
        <f>C34-B34</f>
        <v>2928</v>
      </c>
    </row>
    <row r="35" spans="1:7" ht="1" customHeight="1">
      <c r="A35" s="9">
        <v>51</v>
      </c>
      <c r="B35" s="34">
        <f>$B$48*A35^3+$C$48*A35^2+$D$48*A35+$E$48</f>
        <v>5751.9497999999985</v>
      </c>
      <c r="C35" s="33">
        <f>$B$49*A35^3+$C$49*A35^2+$D$49*A35+$E$49</f>
        <v>8718.6385000000009</v>
      </c>
      <c r="D35" s="7">
        <f>C35-B35</f>
        <v>2966.6887000000024</v>
      </c>
    </row>
    <row r="36" spans="1:7" ht="1" customHeight="1">
      <c r="A36" s="9">
        <v>52</v>
      </c>
      <c r="B36" s="34">
        <f>$B$48*A36^3+$C$48*A36^2+$D$48*A36+$E$48</f>
        <v>5713.582400000003</v>
      </c>
      <c r="C36" s="33">
        <f>$B$49*A36^3+$C$49*A36^2+$D$49*A36+$E$49</f>
        <v>8703.0559999999969</v>
      </c>
      <c r="D36" s="7">
        <f>C36-B36</f>
        <v>2989.4735999999939</v>
      </c>
    </row>
    <row r="37" spans="1:7" ht="1" customHeight="1">
      <c r="A37" s="9">
        <v>53</v>
      </c>
      <c r="B37" s="34">
        <f>$B$48*A37^3+$C$48*A37^2+$D$48*A37+$E$48</f>
        <v>5658.0626000000047</v>
      </c>
      <c r="C37" s="33">
        <f>$B$49*A37^3+$C$49*A37^2+$D$49*A37+$E$49</f>
        <v>8653.155500000008</v>
      </c>
      <c r="D37" s="7">
        <f>C37-B37</f>
        <v>2995.0929000000033</v>
      </c>
    </row>
    <row r="38" spans="1:7" ht="1" customHeight="1">
      <c r="A38" s="9">
        <v>54</v>
      </c>
      <c r="B38" s="34">
        <f>$B$48*A38^3+$C$48*A38^2+$D$48*A38+$E$48</f>
        <v>5584.5552000000025</v>
      </c>
      <c r="C38" s="33">
        <f>$B$49*A38^3+$C$49*A38^2+$D$49*A38+$E$49</f>
        <v>8566.8400000000038</v>
      </c>
      <c r="D38" s="7">
        <f>C38-B38</f>
        <v>2982.2848000000013</v>
      </c>
    </row>
    <row r="39" spans="1:7" ht="1" customHeight="1">
      <c r="A39" s="9">
        <v>55</v>
      </c>
      <c r="B39" s="34">
        <f>$B$48*A39^3+$C$48*A39^2+$D$48*A39+$E$48</f>
        <v>5492.2250000000004</v>
      </c>
      <c r="C39" s="33">
        <f>$B$49*A39^3+$C$49*A39^2+$D$49*A39+$E$49</f>
        <v>8442.0125000000044</v>
      </c>
      <c r="D39" s="7">
        <f>C39-B39</f>
        <v>2949.787500000004</v>
      </c>
    </row>
    <row r="40" spans="1:7" ht="1" customHeight="1">
      <c r="A40" s="9">
        <v>56</v>
      </c>
      <c r="B40" s="34">
        <f>$B$48*A40^3+$C$48*A40^2+$D$48*A40+$E$48</f>
        <v>5380.2367999999969</v>
      </c>
      <c r="C40" s="33">
        <f>$B$49*A40^3+$C$49*A40^2+$D$49*A40+$E$49</f>
        <v>8276.5760000000082</v>
      </c>
      <c r="D40" s="7">
        <f>C40-B40</f>
        <v>2896.3392000000113</v>
      </c>
    </row>
    <row r="41" spans="1:7" ht="1" customHeight="1">
      <c r="A41" s="9">
        <v>57</v>
      </c>
      <c r="B41" s="34">
        <f>$B$48*A41^3+$C$48*A41^2+$D$48*A41+$E$48</f>
        <v>5247.7554</v>
      </c>
      <c r="C41" s="33">
        <f>$B$49*A41^3+$C$49*A41^2+$D$49*A41+$E$49</f>
        <v>8068.4335000000065</v>
      </c>
      <c r="D41" s="7">
        <f>C41-B41</f>
        <v>2820.6781000000065</v>
      </c>
    </row>
    <row r="42" spans="1:7" ht="1" customHeight="1">
      <c r="A42" s="9">
        <v>58</v>
      </c>
      <c r="B42" s="34">
        <f>$B$48*A42^3+$C$48*A42^2+$D$48*A42+$E$48</f>
        <v>5093.9455999999991</v>
      </c>
      <c r="C42" s="33">
        <f>$B$49*A42^3+$C$49*A42^2+$D$49*A42+$E$49</f>
        <v>7815.4879999999976</v>
      </c>
      <c r="D42" s="7">
        <f>C42-B42</f>
        <v>2721.5423999999985</v>
      </c>
    </row>
    <row r="43" spans="1:7">
      <c r="A43" s="9">
        <v>59</v>
      </c>
      <c r="B43" s="34">
        <f>$B$48*A43^3+$C$48*A43^2+$D$48*A43+$E$48</f>
        <v>4917.9721999999965</v>
      </c>
      <c r="C43" s="33">
        <f>$B$49*A43^3+$C$49*A43^2+$D$49*A43+$E$49</f>
        <v>7515.6425000000017</v>
      </c>
      <c r="D43" s="7">
        <f>C43-B43</f>
        <v>2597.6703000000052</v>
      </c>
    </row>
    <row r="44" spans="1:7">
      <c r="A44" s="9">
        <v>60</v>
      </c>
      <c r="B44" s="34">
        <f>$B$48*A44^3+$C$48*A44^2+$D$48*A44+$E$48</f>
        <v>4718.9999999999964</v>
      </c>
      <c r="C44" s="33">
        <f>$B$49*A44^3+$C$49*A44^2+$D$49*A44+$E$49</f>
        <v>7166.7999999999884</v>
      </c>
      <c r="D44" s="7">
        <f>C44-B44</f>
        <v>2447.799999999992</v>
      </c>
    </row>
    <row r="45" spans="1:7" ht="15" thickBot="1">
      <c r="A45" s="6" t="s">
        <v>38</v>
      </c>
      <c r="B45" s="31">
        <f>SUM(B3:B44)</f>
        <v>198970.77620000002</v>
      </c>
      <c r="C45" s="30">
        <f>SUM(C3:C44)</f>
        <v>259026.0405</v>
      </c>
      <c r="D45" s="3">
        <f>SUM(D3:D44)</f>
        <v>60055.26430000001</v>
      </c>
      <c r="F45" s="49"/>
      <c r="G45" s="49"/>
    </row>
    <row r="46" spans="1:7" ht="16" thickTop="1" thickBot="1">
      <c r="A46" s="1" t="s">
        <v>51</v>
      </c>
    </row>
    <row r="47" spans="1:7" ht="15" thickTop="1">
      <c r="A47" s="41"/>
      <c r="B47" s="48" t="s">
        <v>50</v>
      </c>
      <c r="C47" s="48" t="s">
        <v>36</v>
      </c>
      <c r="D47" s="48" t="s">
        <v>35</v>
      </c>
      <c r="E47" s="38" t="s">
        <v>34</v>
      </c>
    </row>
    <row r="48" spans="1:7">
      <c r="A48" s="47" t="s">
        <v>48</v>
      </c>
      <c r="B48" s="46">
        <v>-0.13919999999999999</v>
      </c>
      <c r="C48" s="46">
        <v>13.138999999999999</v>
      </c>
      <c r="D48" s="46">
        <v>-284.07</v>
      </c>
      <c r="E48" s="45">
        <v>4530</v>
      </c>
    </row>
    <row r="49" spans="1:5" ht="15" thickBot="1">
      <c r="A49" s="44" t="s">
        <v>47</v>
      </c>
      <c r="B49" s="43">
        <v>-0.34949999999999998</v>
      </c>
      <c r="C49" s="43">
        <v>37.363</v>
      </c>
      <c r="D49" s="43">
        <v>-1083</v>
      </c>
      <c r="E49" s="42">
        <v>13132</v>
      </c>
    </row>
    <row r="50" spans="1:5" ht="15" thickTop="1"/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11FC-E547-2E44-967B-95314211E965}">
  <dimension ref="A1:I12"/>
  <sheetViews>
    <sheetView workbookViewId="0">
      <selection activeCell="B64" sqref="B64"/>
    </sheetView>
  </sheetViews>
  <sheetFormatPr baseColWidth="10" defaultRowHeight="14"/>
  <cols>
    <col min="1" max="1" width="8.140625" style="1" bestFit="1" customWidth="1"/>
    <col min="2" max="2" width="9.7109375" style="1" bestFit="1" customWidth="1"/>
    <col min="3" max="3" width="21.5703125" style="1" customWidth="1"/>
    <col min="4" max="4" width="19.28515625" style="1" customWidth="1"/>
    <col min="5" max="5" width="9.5703125" style="1" bestFit="1" customWidth="1"/>
    <col min="6" max="6" width="9.7109375" style="1" bestFit="1" customWidth="1"/>
    <col min="7" max="7" width="21.140625" style="1" bestFit="1" customWidth="1"/>
    <col min="8" max="8" width="20.5703125" style="1" bestFit="1" customWidth="1"/>
    <col min="9" max="9" width="15.7109375" style="1" bestFit="1" customWidth="1"/>
    <col min="10" max="256" width="6.42578125" style="1" customWidth="1"/>
    <col min="257" max="16384" width="10.7109375" style="1"/>
  </cols>
  <sheetData>
    <row r="1" spans="1:9" ht="15">
      <c r="A1" s="2" t="s">
        <v>49</v>
      </c>
      <c r="B1" s="2"/>
      <c r="C1" s="65" t="s">
        <v>70</v>
      </c>
      <c r="D1" s="57"/>
      <c r="E1" s="57"/>
      <c r="F1" s="35" t="s">
        <v>69</v>
      </c>
      <c r="G1" s="35"/>
      <c r="H1" s="35"/>
      <c r="I1" s="35"/>
    </row>
    <row r="2" spans="1:9" ht="30">
      <c r="A2" s="17" t="s">
        <v>8</v>
      </c>
      <c r="B2" s="64" t="s">
        <v>68</v>
      </c>
      <c r="C2" s="63" t="s">
        <v>67</v>
      </c>
      <c r="D2" s="63" t="s">
        <v>66</v>
      </c>
      <c r="E2" s="63" t="s">
        <v>65</v>
      </c>
      <c r="F2" s="62" t="s">
        <v>68</v>
      </c>
      <c r="G2" s="61" t="s">
        <v>67</v>
      </c>
      <c r="H2" s="61" t="s">
        <v>66</v>
      </c>
      <c r="I2" s="61" t="s">
        <v>65</v>
      </c>
    </row>
    <row r="3" spans="1:9">
      <c r="A3" s="58" t="s">
        <v>64</v>
      </c>
      <c r="B3" s="58">
        <v>19</v>
      </c>
      <c r="C3" s="57">
        <f>産業計!N106</f>
        <v>206.1</v>
      </c>
      <c r="D3" s="57">
        <f>産業計!P106</f>
        <v>154.4</v>
      </c>
      <c r="E3" s="56">
        <f>C3*12+D3</f>
        <v>2627.6</v>
      </c>
      <c r="F3" s="35"/>
      <c r="G3" s="35"/>
      <c r="H3" s="35"/>
      <c r="I3" s="35"/>
    </row>
    <row r="4" spans="1:9">
      <c r="A4" s="58" t="s">
        <v>63</v>
      </c>
      <c r="B4" s="58">
        <v>22</v>
      </c>
      <c r="C4" s="57">
        <f>産業計!N107</f>
        <v>241.4</v>
      </c>
      <c r="D4" s="57">
        <f>産業計!P107</f>
        <v>516.1</v>
      </c>
      <c r="E4" s="56">
        <f>C4*12+D4</f>
        <v>3412.9</v>
      </c>
      <c r="F4" s="35">
        <v>23</v>
      </c>
      <c r="G4" s="35">
        <f>産業計!N133</f>
        <v>255.5</v>
      </c>
      <c r="H4" s="54">
        <f>産業計!P133</f>
        <v>346.9</v>
      </c>
      <c r="I4" s="53">
        <f>G4*12+H4</f>
        <v>3412.9</v>
      </c>
    </row>
    <row r="5" spans="1:9" ht="15">
      <c r="A5" s="60" t="s">
        <v>62</v>
      </c>
      <c r="B5" s="60">
        <v>27</v>
      </c>
      <c r="C5" s="57">
        <f>産業計!N108</f>
        <v>277.60000000000002</v>
      </c>
      <c r="D5" s="57">
        <f>産業計!P108</f>
        <v>624.5</v>
      </c>
      <c r="E5" s="56">
        <f>C5*12+D5</f>
        <v>3955.7000000000003</v>
      </c>
      <c r="F5" s="59">
        <v>27</v>
      </c>
      <c r="G5" s="35">
        <f>産業計!N134</f>
        <v>309.5</v>
      </c>
      <c r="H5" s="54">
        <f>産業計!P134</f>
        <v>874</v>
      </c>
      <c r="I5" s="53">
        <f>G5*12+H5</f>
        <v>4588</v>
      </c>
    </row>
    <row r="6" spans="1:9">
      <c r="A6" s="58" t="s">
        <v>61</v>
      </c>
      <c r="B6" s="58">
        <v>32</v>
      </c>
      <c r="C6" s="57">
        <f>産業計!N109</f>
        <v>304.5</v>
      </c>
      <c r="D6" s="57">
        <f>産業計!P109</f>
        <v>704.7</v>
      </c>
      <c r="E6" s="56">
        <f>C6*12+D6</f>
        <v>4358.7</v>
      </c>
      <c r="F6" s="55">
        <v>32</v>
      </c>
      <c r="G6" s="35">
        <f>産業計!N135</f>
        <v>370.3</v>
      </c>
      <c r="H6" s="54">
        <f>産業計!P135</f>
        <v>1185.8</v>
      </c>
      <c r="I6" s="53">
        <f>G6*12+H6</f>
        <v>5629.4000000000005</v>
      </c>
    </row>
    <row r="7" spans="1:9">
      <c r="A7" s="58" t="s">
        <v>60</v>
      </c>
      <c r="B7" s="58">
        <v>37</v>
      </c>
      <c r="C7" s="57">
        <f>産業計!N110</f>
        <v>333.5</v>
      </c>
      <c r="D7" s="57">
        <f>産業計!P110</f>
        <v>794.1</v>
      </c>
      <c r="E7" s="56">
        <f>C7*12+D7</f>
        <v>4796.1000000000004</v>
      </c>
      <c r="F7" s="55">
        <v>37</v>
      </c>
      <c r="G7" s="35">
        <f>産業計!N136</f>
        <v>420.9</v>
      </c>
      <c r="H7" s="54">
        <f>産業計!P136</f>
        <v>1429.3</v>
      </c>
      <c r="I7" s="53">
        <f>G7*12+H7</f>
        <v>6480.0999999999995</v>
      </c>
    </row>
    <row r="8" spans="1:9">
      <c r="A8" s="58" t="s">
        <v>59</v>
      </c>
      <c r="B8" s="58">
        <v>42</v>
      </c>
      <c r="C8" s="57">
        <f>産業計!N111</f>
        <v>358.8</v>
      </c>
      <c r="D8" s="57">
        <f>産業計!P111</f>
        <v>920.6</v>
      </c>
      <c r="E8" s="56">
        <f>C8*12+D8</f>
        <v>5226.2000000000007</v>
      </c>
      <c r="F8" s="55">
        <v>42</v>
      </c>
      <c r="G8" s="35">
        <f>産業計!N137</f>
        <v>465.5</v>
      </c>
      <c r="H8" s="54">
        <f>産業計!P137</f>
        <v>1663</v>
      </c>
      <c r="I8" s="53">
        <f>G8*12+H8</f>
        <v>7249</v>
      </c>
    </row>
    <row r="9" spans="1:9">
      <c r="A9" s="58" t="s">
        <v>58</v>
      </c>
      <c r="B9" s="58">
        <v>47</v>
      </c>
      <c r="C9" s="57">
        <f>産業計!N112</f>
        <v>381.8</v>
      </c>
      <c r="D9" s="57">
        <f>産業計!P112</f>
        <v>1044.5</v>
      </c>
      <c r="E9" s="56">
        <f>C9*12+D9</f>
        <v>5626.1</v>
      </c>
      <c r="F9" s="55">
        <v>47</v>
      </c>
      <c r="G9" s="35">
        <f>産業計!N138</f>
        <v>504.2</v>
      </c>
      <c r="H9" s="54">
        <f>産業計!P138</f>
        <v>1942.6</v>
      </c>
      <c r="I9" s="53">
        <f>G9*12+H9</f>
        <v>7993</v>
      </c>
    </row>
    <row r="10" spans="1:9">
      <c r="A10" s="58" t="s">
        <v>57</v>
      </c>
      <c r="B10" s="58">
        <v>52</v>
      </c>
      <c r="C10" s="57">
        <f>産業計!N113</f>
        <v>392.6</v>
      </c>
      <c r="D10" s="57">
        <f>産業計!P113</f>
        <v>1087.0999999999999</v>
      </c>
      <c r="E10" s="56">
        <f>C10*12+D10</f>
        <v>5798.3000000000011</v>
      </c>
      <c r="F10" s="55">
        <v>52</v>
      </c>
      <c r="G10" s="35">
        <f>産業計!N139</f>
        <v>558.1</v>
      </c>
      <c r="H10" s="54">
        <f>産業計!P139</f>
        <v>2328.5</v>
      </c>
      <c r="I10" s="53">
        <f>G10*12+H10</f>
        <v>9025.7000000000007</v>
      </c>
    </row>
    <row r="11" spans="1:9">
      <c r="A11" s="58" t="s">
        <v>56</v>
      </c>
      <c r="B11" s="58">
        <v>57</v>
      </c>
      <c r="C11" s="57">
        <f>産業計!N114</f>
        <v>386.6</v>
      </c>
      <c r="D11" s="57">
        <f>産業計!P114</f>
        <v>1109.0999999999999</v>
      </c>
      <c r="E11" s="56">
        <f>C11*12+D11</f>
        <v>5748.3000000000011</v>
      </c>
      <c r="F11" s="55">
        <v>57</v>
      </c>
      <c r="G11" s="35">
        <f>産業計!N140</f>
        <v>541.20000000000005</v>
      </c>
      <c r="H11" s="54">
        <f>産業計!P140</f>
        <v>2170.9</v>
      </c>
      <c r="I11" s="53">
        <f>G11*12+H11</f>
        <v>8665.3000000000011</v>
      </c>
    </row>
    <row r="12" spans="1:9">
      <c r="A12" s="58" t="s">
        <v>55</v>
      </c>
      <c r="B12" s="58">
        <v>62</v>
      </c>
      <c r="C12" s="57">
        <f>産業計!N115</f>
        <v>282.10000000000002</v>
      </c>
      <c r="D12" s="57">
        <f>産業計!P115</f>
        <v>565.5</v>
      </c>
      <c r="E12" s="56">
        <f>C12*12+D12</f>
        <v>3950.7000000000003</v>
      </c>
      <c r="F12" s="55">
        <v>62</v>
      </c>
      <c r="G12" s="35">
        <f>産業計!N141</f>
        <v>398.6</v>
      </c>
      <c r="H12" s="54">
        <f>産業計!P141</f>
        <v>1149.5</v>
      </c>
      <c r="I12" s="53">
        <f>G12*12+H12</f>
        <v>5932.7000000000007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53D3-6B35-2940-B8E5-51A1812EBFCB}">
  <dimension ref="A1:AT209"/>
  <sheetViews>
    <sheetView topLeftCell="G3" zoomScaleNormal="100" workbookViewId="0">
      <pane xSplit="3" ySplit="11" topLeftCell="J111" activePane="bottomRight" state="frozen"/>
      <selection activeCell="B64" sqref="B64"/>
      <selection pane="topRight" activeCell="B64" sqref="B64"/>
      <selection pane="bottomLeft" activeCell="B64" sqref="B64"/>
      <selection pane="bottomRight" activeCell="B64" sqref="B64"/>
    </sheetView>
  </sheetViews>
  <sheetFormatPr baseColWidth="10" defaultColWidth="6.42578125" defaultRowHeight="14"/>
  <cols>
    <col min="1" max="5" width="0" style="72" hidden="1" customWidth="1"/>
    <col min="6" max="6" width="1.28515625" style="66" hidden="1" customWidth="1"/>
    <col min="7" max="8" width="1.28515625" style="66" customWidth="1"/>
    <col min="9" max="9" width="11.140625" style="66" customWidth="1"/>
    <col min="10" max="11" width="4.7109375" style="71" customWidth="1"/>
    <col min="12" max="13" width="4" style="70" customWidth="1"/>
    <col min="14" max="15" width="6.42578125" style="69" customWidth="1"/>
    <col min="16" max="16" width="7.140625" style="68" customWidth="1"/>
    <col min="17" max="17" width="8.85546875" style="67" customWidth="1"/>
    <col min="18" max="19" width="4.7109375" style="71" hidden="1" customWidth="1"/>
    <col min="20" max="21" width="4" style="70" hidden="1" customWidth="1"/>
    <col min="22" max="23" width="6.42578125" style="69" hidden="1" customWidth="1"/>
    <col min="24" max="24" width="7.140625" style="68" hidden="1" customWidth="1"/>
    <col min="25" max="25" width="8.85546875" style="67" hidden="1" customWidth="1"/>
    <col min="26" max="27" width="4.7109375" style="71" hidden="1" customWidth="1"/>
    <col min="28" max="29" width="4" style="70" hidden="1" customWidth="1"/>
    <col min="30" max="31" width="6.42578125" style="69" hidden="1" customWidth="1"/>
    <col min="32" max="32" width="7.140625" style="68" hidden="1" customWidth="1"/>
    <col min="33" max="33" width="8.85546875" style="67" hidden="1" customWidth="1"/>
    <col min="34" max="35" width="4.7109375" style="71" hidden="1" customWidth="1"/>
    <col min="36" max="37" width="4" style="70" hidden="1" customWidth="1"/>
    <col min="38" max="39" width="6.42578125" style="69" hidden="1" customWidth="1"/>
    <col min="40" max="40" width="7.140625" style="68" hidden="1" customWidth="1"/>
    <col min="41" max="41" width="8.85546875" style="67" hidden="1" customWidth="1"/>
    <col min="42" max="42" width="1.28515625" style="66" customWidth="1"/>
    <col min="43" max="16384" width="6.42578125" style="66"/>
  </cols>
  <sheetData>
    <row r="1" spans="1:42" hidden="1">
      <c r="J1" s="71">
        <v>1</v>
      </c>
      <c r="K1" s="71">
        <v>2</v>
      </c>
      <c r="L1" s="70">
        <v>3</v>
      </c>
      <c r="M1" s="70">
        <v>4</v>
      </c>
      <c r="N1" s="69">
        <v>5</v>
      </c>
      <c r="O1" s="69">
        <v>6</v>
      </c>
      <c r="P1" s="68">
        <v>7</v>
      </c>
      <c r="Q1" s="67">
        <v>8</v>
      </c>
      <c r="R1" s="71">
        <v>9</v>
      </c>
      <c r="S1" s="71">
        <v>10</v>
      </c>
      <c r="T1" s="70">
        <v>11</v>
      </c>
      <c r="U1" s="70">
        <v>12</v>
      </c>
      <c r="V1" s="69">
        <v>13</v>
      </c>
      <c r="W1" s="69">
        <v>14</v>
      </c>
      <c r="X1" s="68">
        <v>15</v>
      </c>
      <c r="Y1" s="67">
        <v>16</v>
      </c>
      <c r="Z1" s="71">
        <v>17</v>
      </c>
      <c r="AA1" s="71">
        <v>18</v>
      </c>
      <c r="AB1" s="70">
        <v>19</v>
      </c>
      <c r="AC1" s="70">
        <v>20</v>
      </c>
      <c r="AD1" s="69">
        <v>21</v>
      </c>
      <c r="AE1" s="69">
        <v>22</v>
      </c>
      <c r="AF1" s="68">
        <v>23</v>
      </c>
      <c r="AG1" s="67">
        <v>24</v>
      </c>
      <c r="AH1" s="71">
        <v>25</v>
      </c>
      <c r="AI1" s="71">
        <v>26</v>
      </c>
      <c r="AJ1" s="70">
        <v>27</v>
      </c>
      <c r="AK1" s="70">
        <v>28</v>
      </c>
      <c r="AL1" s="69">
        <v>29</v>
      </c>
      <c r="AM1" s="69">
        <v>30</v>
      </c>
      <c r="AN1" s="68">
        <v>31</v>
      </c>
      <c r="AO1" s="67">
        <v>32</v>
      </c>
    </row>
    <row r="2" spans="1:42" ht="11.25" hidden="1" customHeight="1">
      <c r="J2" s="155">
        <v>1</v>
      </c>
      <c r="K2" s="155">
        <v>2</v>
      </c>
      <c r="L2" s="154">
        <v>3</v>
      </c>
      <c r="M2" s="154">
        <v>4</v>
      </c>
      <c r="N2" s="153">
        <v>5</v>
      </c>
      <c r="O2" s="153">
        <v>6</v>
      </c>
      <c r="P2" s="152">
        <v>7</v>
      </c>
      <c r="Q2" s="151">
        <v>8</v>
      </c>
      <c r="R2" s="155">
        <v>9</v>
      </c>
      <c r="S2" s="155">
        <v>10</v>
      </c>
      <c r="T2" s="154">
        <v>11</v>
      </c>
      <c r="U2" s="154">
        <v>12</v>
      </c>
      <c r="V2" s="153">
        <v>13</v>
      </c>
      <c r="W2" s="153">
        <v>14</v>
      </c>
      <c r="X2" s="152">
        <v>15</v>
      </c>
      <c r="Y2" s="151">
        <v>16</v>
      </c>
      <c r="Z2" s="155">
        <v>17</v>
      </c>
      <c r="AA2" s="155">
        <v>18</v>
      </c>
      <c r="AB2" s="154">
        <v>19</v>
      </c>
      <c r="AC2" s="154">
        <v>20</v>
      </c>
      <c r="AD2" s="153">
        <v>21</v>
      </c>
      <c r="AE2" s="153">
        <v>22</v>
      </c>
      <c r="AF2" s="152">
        <v>23</v>
      </c>
      <c r="AG2" s="151">
        <v>24</v>
      </c>
      <c r="AH2" s="155">
        <v>25</v>
      </c>
      <c r="AI2" s="155">
        <v>26</v>
      </c>
      <c r="AJ2" s="154">
        <v>27</v>
      </c>
      <c r="AK2" s="154">
        <v>28</v>
      </c>
      <c r="AL2" s="153">
        <v>29</v>
      </c>
      <c r="AM2" s="153">
        <v>30</v>
      </c>
      <c r="AN2" s="152">
        <v>31</v>
      </c>
      <c r="AO2" s="151">
        <v>32</v>
      </c>
      <c r="AP2" s="73"/>
    </row>
    <row r="3" spans="1:42" ht="11.25" customHeight="1">
      <c r="J3" s="150" t="s">
        <v>110</v>
      </c>
      <c r="Z3" s="150" t="s">
        <v>110</v>
      </c>
    </row>
    <row r="4" spans="1:42" ht="18">
      <c r="F4" s="96"/>
      <c r="H4" s="149"/>
      <c r="J4" s="147"/>
      <c r="K4" s="147"/>
      <c r="L4" s="148" t="s">
        <v>109</v>
      </c>
      <c r="M4" s="147"/>
      <c r="N4" s="147"/>
      <c r="O4" s="144"/>
      <c r="P4" s="143"/>
      <c r="Q4" s="142"/>
      <c r="R4" s="146"/>
      <c r="S4" s="146"/>
      <c r="T4" s="145"/>
      <c r="U4" s="145"/>
      <c r="V4" s="144"/>
      <c r="W4" s="144"/>
      <c r="X4" s="143"/>
      <c r="Y4" s="142"/>
      <c r="Z4" s="147"/>
      <c r="AA4" s="147"/>
      <c r="AB4" s="148" t="s">
        <v>109</v>
      </c>
      <c r="AC4" s="147"/>
      <c r="AD4" s="147"/>
      <c r="AE4" s="144"/>
      <c r="AF4" s="143"/>
      <c r="AG4" s="142"/>
      <c r="AH4" s="146"/>
      <c r="AI4" s="146"/>
      <c r="AJ4" s="145"/>
      <c r="AK4" s="145"/>
      <c r="AL4" s="144"/>
      <c r="AM4" s="144"/>
      <c r="AN4" s="143"/>
      <c r="AO4" s="142"/>
    </row>
    <row r="5" spans="1:42">
      <c r="F5" s="96"/>
      <c r="J5" s="146"/>
      <c r="K5" s="146"/>
      <c r="L5" s="145"/>
      <c r="M5" s="145"/>
      <c r="N5" s="144"/>
      <c r="O5" s="144"/>
      <c r="P5" s="143"/>
      <c r="Q5" s="142"/>
      <c r="R5" s="146"/>
      <c r="S5" s="146"/>
      <c r="T5" s="145"/>
      <c r="U5" s="145"/>
      <c r="V5" s="144"/>
      <c r="W5" s="144"/>
      <c r="X5" s="143"/>
      <c r="Y5" s="142"/>
      <c r="Z5" s="146"/>
      <c r="AA5" s="146"/>
      <c r="AB5" s="145"/>
      <c r="AC5" s="145"/>
      <c r="AD5" s="144"/>
      <c r="AE5" s="144"/>
      <c r="AF5" s="143"/>
      <c r="AG5" s="142"/>
      <c r="AH5" s="146"/>
      <c r="AI5" s="146"/>
      <c r="AJ5" s="145"/>
      <c r="AK5" s="145"/>
      <c r="AL5" s="144"/>
      <c r="AM5" s="144"/>
      <c r="AN5" s="143"/>
      <c r="AO5" s="142"/>
    </row>
    <row r="6" spans="1:42" s="120" customFormat="1" ht="18.75" customHeight="1">
      <c r="A6" s="137"/>
      <c r="B6" s="137"/>
      <c r="C6" s="137"/>
      <c r="D6" s="137"/>
      <c r="E6" s="137"/>
      <c r="F6" s="136"/>
      <c r="H6" s="135" t="s">
        <v>108</v>
      </c>
      <c r="I6" s="135"/>
      <c r="J6" s="139" t="s">
        <v>107</v>
      </c>
      <c r="K6" s="138"/>
      <c r="L6" s="131"/>
      <c r="M6" s="130"/>
      <c r="N6" s="129"/>
      <c r="O6" s="128"/>
      <c r="P6" s="127"/>
      <c r="Q6" s="126"/>
      <c r="R6" s="125"/>
      <c r="S6" s="125"/>
      <c r="T6" s="125"/>
      <c r="U6" s="141"/>
      <c r="V6" s="133"/>
      <c r="W6" s="140"/>
      <c r="X6" s="122"/>
      <c r="Y6" s="121"/>
      <c r="Z6" s="139" t="s">
        <v>106</v>
      </c>
      <c r="AA6" s="138"/>
      <c r="AB6" s="130"/>
      <c r="AC6" s="130"/>
      <c r="AD6" s="129"/>
      <c r="AE6" s="128"/>
      <c r="AF6" s="127"/>
      <c r="AG6" s="126"/>
      <c r="AH6" s="125"/>
      <c r="AI6" s="125"/>
      <c r="AJ6" s="124"/>
      <c r="AK6" s="124"/>
      <c r="AM6" s="123"/>
      <c r="AN6" s="122"/>
      <c r="AO6" s="121"/>
    </row>
    <row r="7" spans="1:42" s="120" customFormat="1" ht="18.75" customHeight="1">
      <c r="A7" s="137"/>
      <c r="B7" s="137"/>
      <c r="C7" s="137"/>
      <c r="D7" s="137"/>
      <c r="E7" s="137"/>
      <c r="F7" s="136"/>
      <c r="H7" s="135" t="s">
        <v>105</v>
      </c>
      <c r="I7" s="134"/>
      <c r="J7" s="132" t="s">
        <v>104</v>
      </c>
      <c r="K7" s="131"/>
      <c r="L7" s="131"/>
      <c r="M7" s="130"/>
      <c r="N7" s="129"/>
      <c r="O7" s="128"/>
      <c r="P7" s="127"/>
      <c r="Q7" s="126"/>
      <c r="R7" s="125"/>
      <c r="S7" s="125"/>
      <c r="T7" s="125"/>
      <c r="U7" s="124"/>
      <c r="V7" s="133"/>
      <c r="W7" s="123"/>
      <c r="X7" s="122"/>
      <c r="Y7" s="121"/>
      <c r="Z7" s="132" t="s">
        <v>104</v>
      </c>
      <c r="AA7" s="131"/>
      <c r="AB7" s="130"/>
      <c r="AC7" s="130"/>
      <c r="AD7" s="129"/>
      <c r="AE7" s="128"/>
      <c r="AF7" s="127"/>
      <c r="AG7" s="126"/>
      <c r="AH7" s="125"/>
      <c r="AI7" s="125"/>
      <c r="AJ7" s="124"/>
      <c r="AK7" s="124"/>
      <c r="AM7" s="123"/>
      <c r="AN7" s="122"/>
      <c r="AO7" s="121"/>
    </row>
    <row r="8" spans="1:42" s="120" customFormat="1" ht="18.75" customHeight="1">
      <c r="A8" s="137"/>
      <c r="B8" s="137"/>
      <c r="C8" s="137"/>
      <c r="D8" s="137"/>
      <c r="E8" s="137"/>
      <c r="F8" s="136"/>
      <c r="H8" s="135" t="s">
        <v>103</v>
      </c>
      <c r="I8" s="134"/>
      <c r="J8" s="132" t="s">
        <v>102</v>
      </c>
      <c r="K8" s="131"/>
      <c r="L8" s="131"/>
      <c r="M8" s="130"/>
      <c r="N8" s="129"/>
      <c r="O8" s="128"/>
      <c r="P8" s="127"/>
      <c r="Q8" s="126"/>
      <c r="R8" s="125"/>
      <c r="S8" s="125"/>
      <c r="T8" s="125"/>
      <c r="U8" s="124"/>
      <c r="V8" s="133"/>
      <c r="W8" s="123"/>
      <c r="X8" s="122"/>
      <c r="Y8" s="121"/>
      <c r="Z8" s="132" t="s">
        <v>102</v>
      </c>
      <c r="AA8" s="131"/>
      <c r="AB8" s="130"/>
      <c r="AC8" s="130"/>
      <c r="AD8" s="129"/>
      <c r="AE8" s="128"/>
      <c r="AF8" s="127"/>
      <c r="AG8" s="126"/>
      <c r="AH8" s="125"/>
      <c r="AI8" s="125"/>
      <c r="AJ8" s="124"/>
      <c r="AK8" s="124"/>
      <c r="AM8" s="123"/>
      <c r="AN8" s="122"/>
      <c r="AO8" s="121"/>
    </row>
    <row r="9" spans="1:42">
      <c r="F9" s="96"/>
    </row>
    <row r="10" spans="1:42" ht="20.25" customHeight="1">
      <c r="F10" s="96"/>
      <c r="H10" s="119" t="s">
        <v>101</v>
      </c>
      <c r="I10" s="118"/>
      <c r="J10" s="117" t="s">
        <v>100</v>
      </c>
      <c r="K10" s="116"/>
      <c r="L10" s="116"/>
      <c r="M10" s="116"/>
      <c r="N10" s="116"/>
      <c r="O10" s="116"/>
      <c r="P10" s="116"/>
      <c r="Q10" s="115"/>
      <c r="R10" s="117" t="s">
        <v>99</v>
      </c>
      <c r="S10" s="116"/>
      <c r="T10" s="116"/>
      <c r="U10" s="116"/>
      <c r="V10" s="116"/>
      <c r="W10" s="116"/>
      <c r="X10" s="116"/>
      <c r="Y10" s="115"/>
      <c r="Z10" s="117" t="s">
        <v>98</v>
      </c>
      <c r="AA10" s="116"/>
      <c r="AB10" s="116"/>
      <c r="AC10" s="116"/>
      <c r="AD10" s="116"/>
      <c r="AE10" s="116"/>
      <c r="AF10" s="116"/>
      <c r="AG10" s="115"/>
      <c r="AH10" s="117" t="s">
        <v>97</v>
      </c>
      <c r="AI10" s="116"/>
      <c r="AJ10" s="116"/>
      <c r="AK10" s="116"/>
      <c r="AL10" s="116"/>
      <c r="AM10" s="116"/>
      <c r="AN10" s="116"/>
      <c r="AO10" s="115"/>
    </row>
    <row r="11" spans="1:42" ht="18" customHeight="1">
      <c r="F11" s="96"/>
      <c r="H11" s="114"/>
      <c r="I11" s="113"/>
      <c r="J11" s="112" t="s">
        <v>8</v>
      </c>
      <c r="K11" s="111" t="s">
        <v>96</v>
      </c>
      <c r="L11" s="110" t="s">
        <v>95</v>
      </c>
      <c r="M11" s="110" t="s">
        <v>94</v>
      </c>
      <c r="N11" s="109" t="s">
        <v>93</v>
      </c>
      <c r="O11" s="108"/>
      <c r="P11" s="107" t="s">
        <v>92</v>
      </c>
      <c r="Q11" s="106" t="s">
        <v>91</v>
      </c>
      <c r="R11" s="112" t="s">
        <v>8</v>
      </c>
      <c r="S11" s="111" t="s">
        <v>96</v>
      </c>
      <c r="T11" s="110" t="s">
        <v>95</v>
      </c>
      <c r="U11" s="110" t="s">
        <v>94</v>
      </c>
      <c r="V11" s="109" t="s">
        <v>93</v>
      </c>
      <c r="W11" s="108"/>
      <c r="X11" s="107" t="s">
        <v>92</v>
      </c>
      <c r="Y11" s="106" t="s">
        <v>91</v>
      </c>
      <c r="Z11" s="112" t="s">
        <v>8</v>
      </c>
      <c r="AA11" s="111" t="s">
        <v>96</v>
      </c>
      <c r="AB11" s="110" t="s">
        <v>95</v>
      </c>
      <c r="AC11" s="110" t="s">
        <v>94</v>
      </c>
      <c r="AD11" s="109" t="s">
        <v>93</v>
      </c>
      <c r="AE11" s="108"/>
      <c r="AF11" s="107" t="s">
        <v>92</v>
      </c>
      <c r="AG11" s="106" t="s">
        <v>91</v>
      </c>
      <c r="AH11" s="112" t="s">
        <v>8</v>
      </c>
      <c r="AI11" s="111" t="s">
        <v>96</v>
      </c>
      <c r="AJ11" s="110" t="s">
        <v>95</v>
      </c>
      <c r="AK11" s="110" t="s">
        <v>94</v>
      </c>
      <c r="AL11" s="109" t="s">
        <v>93</v>
      </c>
      <c r="AM11" s="108"/>
      <c r="AN11" s="107" t="s">
        <v>92</v>
      </c>
      <c r="AO11" s="106" t="s">
        <v>91</v>
      </c>
    </row>
    <row r="12" spans="1:42" ht="25" customHeight="1">
      <c r="F12" s="96"/>
      <c r="H12" s="105"/>
      <c r="I12" s="104"/>
      <c r="J12" s="103"/>
      <c r="K12" s="102"/>
      <c r="L12" s="101"/>
      <c r="M12" s="101"/>
      <c r="N12" s="100"/>
      <c r="O12" s="99" t="s">
        <v>90</v>
      </c>
      <c r="P12" s="98"/>
      <c r="Q12" s="97"/>
      <c r="R12" s="103"/>
      <c r="S12" s="102"/>
      <c r="T12" s="101"/>
      <c r="U12" s="101"/>
      <c r="V12" s="100"/>
      <c r="W12" s="99" t="s">
        <v>90</v>
      </c>
      <c r="X12" s="98"/>
      <c r="Y12" s="97"/>
      <c r="Z12" s="103"/>
      <c r="AA12" s="102"/>
      <c r="AB12" s="101"/>
      <c r="AC12" s="101"/>
      <c r="AD12" s="100"/>
      <c r="AE12" s="99" t="s">
        <v>90</v>
      </c>
      <c r="AF12" s="98"/>
      <c r="AG12" s="97"/>
      <c r="AH12" s="103"/>
      <c r="AI12" s="102"/>
      <c r="AJ12" s="101"/>
      <c r="AK12" s="101"/>
      <c r="AL12" s="100"/>
      <c r="AM12" s="99" t="s">
        <v>90</v>
      </c>
      <c r="AN12" s="98"/>
      <c r="AO12" s="97"/>
    </row>
    <row r="13" spans="1:42" ht="16" customHeight="1">
      <c r="F13" s="96"/>
      <c r="H13" s="95"/>
      <c r="I13" s="94"/>
      <c r="J13" s="93" t="s">
        <v>89</v>
      </c>
      <c r="K13" s="92" t="s">
        <v>88</v>
      </c>
      <c r="L13" s="91" t="s">
        <v>87</v>
      </c>
      <c r="M13" s="91" t="s">
        <v>87</v>
      </c>
      <c r="N13" s="90" t="s">
        <v>12</v>
      </c>
      <c r="O13" s="90" t="s">
        <v>12</v>
      </c>
      <c r="P13" s="89" t="s">
        <v>12</v>
      </c>
      <c r="Q13" s="88" t="s">
        <v>86</v>
      </c>
      <c r="R13" s="93" t="s">
        <v>89</v>
      </c>
      <c r="S13" s="92" t="s">
        <v>88</v>
      </c>
      <c r="T13" s="91" t="s">
        <v>87</v>
      </c>
      <c r="U13" s="91" t="s">
        <v>87</v>
      </c>
      <c r="V13" s="90" t="s">
        <v>12</v>
      </c>
      <c r="W13" s="90" t="s">
        <v>12</v>
      </c>
      <c r="X13" s="89" t="s">
        <v>12</v>
      </c>
      <c r="Y13" s="88" t="s">
        <v>86</v>
      </c>
      <c r="Z13" s="93" t="s">
        <v>89</v>
      </c>
      <c r="AA13" s="92" t="s">
        <v>88</v>
      </c>
      <c r="AB13" s="91" t="s">
        <v>87</v>
      </c>
      <c r="AC13" s="91" t="s">
        <v>87</v>
      </c>
      <c r="AD13" s="90" t="s">
        <v>12</v>
      </c>
      <c r="AE13" s="90" t="s">
        <v>12</v>
      </c>
      <c r="AF13" s="89" t="s">
        <v>12</v>
      </c>
      <c r="AG13" s="88" t="s">
        <v>86</v>
      </c>
      <c r="AH13" s="93" t="s">
        <v>89</v>
      </c>
      <c r="AI13" s="92" t="s">
        <v>88</v>
      </c>
      <c r="AJ13" s="91" t="s">
        <v>87</v>
      </c>
      <c r="AK13" s="91" t="s">
        <v>87</v>
      </c>
      <c r="AL13" s="90" t="s">
        <v>12</v>
      </c>
      <c r="AM13" s="90" t="s">
        <v>12</v>
      </c>
      <c r="AN13" s="89" t="s">
        <v>12</v>
      </c>
      <c r="AO13" s="88" t="s">
        <v>86</v>
      </c>
    </row>
    <row r="14" spans="1:42" s="74" customFormat="1" ht="30" hidden="1">
      <c r="A14" s="83" t="s">
        <v>75</v>
      </c>
      <c r="B14" s="83" t="s">
        <v>74</v>
      </c>
      <c r="C14" s="83" t="s">
        <v>73</v>
      </c>
      <c r="D14" s="83" t="s">
        <v>72</v>
      </c>
      <c r="E14" s="83"/>
      <c r="F14" s="82">
        <v>1</v>
      </c>
      <c r="H14" s="87"/>
      <c r="I14" s="86" t="s">
        <v>85</v>
      </c>
      <c r="J14" s="79">
        <v>43.1</v>
      </c>
      <c r="K14" s="79">
        <v>12.4</v>
      </c>
      <c r="L14" s="78">
        <v>160</v>
      </c>
      <c r="M14" s="78">
        <v>13</v>
      </c>
      <c r="N14" s="77">
        <v>338</v>
      </c>
      <c r="O14" s="77">
        <v>307.7</v>
      </c>
      <c r="P14" s="76">
        <v>950.9</v>
      </c>
      <c r="Q14" s="75">
        <v>2217882</v>
      </c>
      <c r="R14" s="79">
        <v>42.1</v>
      </c>
      <c r="S14" s="79">
        <v>13.9</v>
      </c>
      <c r="T14" s="78">
        <v>154</v>
      </c>
      <c r="U14" s="78">
        <v>15</v>
      </c>
      <c r="V14" s="77">
        <v>384</v>
      </c>
      <c r="W14" s="77">
        <v>344.1</v>
      </c>
      <c r="X14" s="76">
        <v>1302.2</v>
      </c>
      <c r="Y14" s="75">
        <v>821023</v>
      </c>
      <c r="Z14" s="79">
        <v>42.9</v>
      </c>
      <c r="AA14" s="79">
        <v>12</v>
      </c>
      <c r="AB14" s="78">
        <v>161</v>
      </c>
      <c r="AC14" s="78">
        <v>12</v>
      </c>
      <c r="AD14" s="77">
        <v>323.3</v>
      </c>
      <c r="AE14" s="77">
        <v>295.7</v>
      </c>
      <c r="AF14" s="76">
        <v>875.9</v>
      </c>
      <c r="AG14" s="75">
        <v>811797</v>
      </c>
      <c r="AH14" s="79">
        <v>44.7</v>
      </c>
      <c r="AI14" s="79">
        <v>10.9</v>
      </c>
      <c r="AJ14" s="78">
        <v>168</v>
      </c>
      <c r="AK14" s="78">
        <v>11</v>
      </c>
      <c r="AL14" s="77">
        <v>293.8</v>
      </c>
      <c r="AM14" s="77">
        <v>273.2</v>
      </c>
      <c r="AN14" s="76">
        <v>562.20000000000005</v>
      </c>
      <c r="AO14" s="75">
        <v>585062</v>
      </c>
    </row>
    <row r="15" spans="1:42" s="74" customFormat="1" ht="20.25" hidden="1" customHeight="1">
      <c r="A15" s="83" t="s">
        <v>75</v>
      </c>
      <c r="B15" s="83" t="s">
        <v>74</v>
      </c>
      <c r="C15" s="83" t="s">
        <v>73</v>
      </c>
      <c r="D15" s="83" t="s">
        <v>72</v>
      </c>
      <c r="E15" s="83"/>
      <c r="F15" s="82">
        <v>2</v>
      </c>
      <c r="H15" s="85"/>
      <c r="I15" s="84" t="s">
        <v>64</v>
      </c>
      <c r="J15" s="79">
        <v>19.100000000000001</v>
      </c>
      <c r="K15" s="79">
        <v>0.9</v>
      </c>
      <c r="L15" s="78">
        <v>164</v>
      </c>
      <c r="M15" s="78">
        <v>12</v>
      </c>
      <c r="N15" s="77">
        <v>198.7</v>
      </c>
      <c r="O15" s="77">
        <v>179</v>
      </c>
      <c r="P15" s="76">
        <v>139</v>
      </c>
      <c r="Q15" s="75">
        <v>20819</v>
      </c>
      <c r="R15" s="79">
        <v>19.100000000000001</v>
      </c>
      <c r="S15" s="79">
        <v>0.9</v>
      </c>
      <c r="T15" s="78">
        <v>157</v>
      </c>
      <c r="U15" s="78">
        <v>13</v>
      </c>
      <c r="V15" s="77">
        <v>208.2</v>
      </c>
      <c r="W15" s="77">
        <v>182.7</v>
      </c>
      <c r="X15" s="76">
        <v>183</v>
      </c>
      <c r="Y15" s="75">
        <v>7457</v>
      </c>
      <c r="Z15" s="79">
        <v>19.100000000000001</v>
      </c>
      <c r="AA15" s="79">
        <v>0.9</v>
      </c>
      <c r="AB15" s="78">
        <v>166</v>
      </c>
      <c r="AC15" s="78">
        <v>12</v>
      </c>
      <c r="AD15" s="77">
        <v>194.4</v>
      </c>
      <c r="AE15" s="77">
        <v>176.3</v>
      </c>
      <c r="AF15" s="76">
        <v>128.80000000000001</v>
      </c>
      <c r="AG15" s="75">
        <v>8912</v>
      </c>
      <c r="AH15" s="79">
        <v>19.100000000000001</v>
      </c>
      <c r="AI15" s="79">
        <v>0.9</v>
      </c>
      <c r="AJ15" s="78">
        <v>171</v>
      </c>
      <c r="AK15" s="78">
        <v>9</v>
      </c>
      <c r="AL15" s="77">
        <v>191.5</v>
      </c>
      <c r="AM15" s="77">
        <v>178.2</v>
      </c>
      <c r="AN15" s="76">
        <v>85.6</v>
      </c>
      <c r="AO15" s="75">
        <v>4450</v>
      </c>
    </row>
    <row r="16" spans="1:42" s="74" customFormat="1" ht="13.5" hidden="1" customHeight="1">
      <c r="A16" s="83" t="s">
        <v>75</v>
      </c>
      <c r="B16" s="83" t="s">
        <v>74</v>
      </c>
      <c r="C16" s="83" t="s">
        <v>73</v>
      </c>
      <c r="D16" s="83" t="s">
        <v>72</v>
      </c>
      <c r="E16" s="83"/>
      <c r="F16" s="82">
        <v>3</v>
      </c>
      <c r="H16" s="85"/>
      <c r="I16" s="84" t="s">
        <v>63</v>
      </c>
      <c r="J16" s="79">
        <v>23</v>
      </c>
      <c r="K16" s="79">
        <v>2.1</v>
      </c>
      <c r="L16" s="78">
        <v>161</v>
      </c>
      <c r="M16" s="78">
        <v>14</v>
      </c>
      <c r="N16" s="77">
        <v>236</v>
      </c>
      <c r="O16" s="77">
        <v>210.9</v>
      </c>
      <c r="P16" s="76">
        <v>396.4</v>
      </c>
      <c r="Q16" s="75">
        <v>166303</v>
      </c>
      <c r="R16" s="79">
        <v>23.1</v>
      </c>
      <c r="S16" s="79">
        <v>2.1</v>
      </c>
      <c r="T16" s="78">
        <v>155</v>
      </c>
      <c r="U16" s="78">
        <v>16</v>
      </c>
      <c r="V16" s="77">
        <v>252.7</v>
      </c>
      <c r="W16" s="77">
        <v>219.9</v>
      </c>
      <c r="X16" s="76">
        <v>456.1</v>
      </c>
      <c r="Y16" s="75">
        <v>65451</v>
      </c>
      <c r="Z16" s="79">
        <v>23</v>
      </c>
      <c r="AA16" s="79">
        <v>2.2000000000000002</v>
      </c>
      <c r="AB16" s="78">
        <v>163</v>
      </c>
      <c r="AC16" s="78">
        <v>13</v>
      </c>
      <c r="AD16" s="77">
        <v>230.7</v>
      </c>
      <c r="AE16" s="77">
        <v>208</v>
      </c>
      <c r="AF16" s="76">
        <v>392.4</v>
      </c>
      <c r="AG16" s="75">
        <v>62701</v>
      </c>
      <c r="AH16" s="79">
        <v>22.9</v>
      </c>
      <c r="AI16" s="79">
        <v>2.2000000000000002</v>
      </c>
      <c r="AJ16" s="78">
        <v>169</v>
      </c>
      <c r="AK16" s="78">
        <v>11</v>
      </c>
      <c r="AL16" s="77">
        <v>216</v>
      </c>
      <c r="AM16" s="77">
        <v>200.1</v>
      </c>
      <c r="AN16" s="76">
        <v>300.39999999999998</v>
      </c>
      <c r="AO16" s="75">
        <v>38151</v>
      </c>
    </row>
    <row r="17" spans="1:41" s="74" customFormat="1" ht="13.5" hidden="1" customHeight="1">
      <c r="A17" s="83" t="s">
        <v>75</v>
      </c>
      <c r="B17" s="83" t="s">
        <v>74</v>
      </c>
      <c r="C17" s="83" t="s">
        <v>73</v>
      </c>
      <c r="D17" s="83" t="s">
        <v>72</v>
      </c>
      <c r="E17" s="83"/>
      <c r="F17" s="82">
        <v>4</v>
      </c>
      <c r="H17" s="85"/>
      <c r="I17" s="86" t="s">
        <v>62</v>
      </c>
      <c r="J17" s="79">
        <v>27.5</v>
      </c>
      <c r="K17" s="79">
        <v>4.3</v>
      </c>
      <c r="L17" s="78">
        <v>159</v>
      </c>
      <c r="M17" s="78">
        <v>16</v>
      </c>
      <c r="N17" s="77">
        <v>277.89999999999998</v>
      </c>
      <c r="O17" s="77">
        <v>243.9</v>
      </c>
      <c r="P17" s="76">
        <v>696.4</v>
      </c>
      <c r="Q17" s="75">
        <v>237109</v>
      </c>
      <c r="R17" s="79">
        <v>27.4</v>
      </c>
      <c r="S17" s="79">
        <v>4.4000000000000004</v>
      </c>
      <c r="T17" s="78">
        <v>154</v>
      </c>
      <c r="U17" s="78">
        <v>20</v>
      </c>
      <c r="V17" s="77">
        <v>303.3</v>
      </c>
      <c r="W17" s="77">
        <v>258.10000000000002</v>
      </c>
      <c r="X17" s="76">
        <v>855.7</v>
      </c>
      <c r="Y17" s="75">
        <v>99445</v>
      </c>
      <c r="Z17" s="79">
        <v>27.5</v>
      </c>
      <c r="AA17" s="79">
        <v>4.3</v>
      </c>
      <c r="AB17" s="78">
        <v>160</v>
      </c>
      <c r="AC17" s="78">
        <v>15</v>
      </c>
      <c r="AD17" s="77">
        <v>266.89999999999998</v>
      </c>
      <c r="AE17" s="77">
        <v>237.3</v>
      </c>
      <c r="AF17" s="76">
        <v>649.9</v>
      </c>
      <c r="AG17" s="75">
        <v>86972</v>
      </c>
      <c r="AH17" s="79">
        <v>27.5</v>
      </c>
      <c r="AI17" s="79">
        <v>4</v>
      </c>
      <c r="AJ17" s="78">
        <v>168</v>
      </c>
      <c r="AK17" s="78">
        <v>12</v>
      </c>
      <c r="AL17" s="77">
        <v>247.1</v>
      </c>
      <c r="AM17" s="77">
        <v>227.1</v>
      </c>
      <c r="AN17" s="76">
        <v>463.9</v>
      </c>
      <c r="AO17" s="75">
        <v>50692</v>
      </c>
    </row>
    <row r="18" spans="1:41" s="74" customFormat="1" ht="13.5" hidden="1" customHeight="1">
      <c r="A18" s="83" t="s">
        <v>75</v>
      </c>
      <c r="B18" s="83" t="s">
        <v>74</v>
      </c>
      <c r="C18" s="83" t="s">
        <v>73</v>
      </c>
      <c r="D18" s="83" t="s">
        <v>72</v>
      </c>
      <c r="E18" s="83"/>
      <c r="F18" s="82">
        <v>5</v>
      </c>
      <c r="H18" s="85"/>
      <c r="I18" s="84" t="s">
        <v>61</v>
      </c>
      <c r="J18" s="79">
        <v>32.5</v>
      </c>
      <c r="K18" s="79">
        <v>7.1</v>
      </c>
      <c r="L18" s="78">
        <v>160</v>
      </c>
      <c r="M18" s="78">
        <v>16</v>
      </c>
      <c r="N18" s="77">
        <v>313</v>
      </c>
      <c r="O18" s="77">
        <v>275.89999999999998</v>
      </c>
      <c r="P18" s="76">
        <v>847.6</v>
      </c>
      <c r="Q18" s="75">
        <v>237305</v>
      </c>
      <c r="R18" s="79">
        <v>32.5</v>
      </c>
      <c r="S18" s="79">
        <v>7.7</v>
      </c>
      <c r="T18" s="78">
        <v>154</v>
      </c>
      <c r="U18" s="78">
        <v>20</v>
      </c>
      <c r="V18" s="77">
        <v>351</v>
      </c>
      <c r="W18" s="77">
        <v>301.2</v>
      </c>
      <c r="X18" s="76">
        <v>1093.3</v>
      </c>
      <c r="Y18" s="75">
        <v>93210</v>
      </c>
      <c r="Z18" s="79">
        <v>32.5</v>
      </c>
      <c r="AA18" s="79">
        <v>7</v>
      </c>
      <c r="AB18" s="78">
        <v>160</v>
      </c>
      <c r="AC18" s="78">
        <v>15</v>
      </c>
      <c r="AD18" s="77">
        <v>297.7</v>
      </c>
      <c r="AE18" s="77">
        <v>264.89999999999998</v>
      </c>
      <c r="AF18" s="76">
        <v>786.9</v>
      </c>
      <c r="AG18" s="75">
        <v>87431</v>
      </c>
      <c r="AH18" s="79">
        <v>32.5</v>
      </c>
      <c r="AI18" s="79">
        <v>6.1</v>
      </c>
      <c r="AJ18" s="78">
        <v>168</v>
      </c>
      <c r="AK18" s="78">
        <v>12</v>
      </c>
      <c r="AL18" s="77">
        <v>274.2</v>
      </c>
      <c r="AM18" s="77">
        <v>251.4</v>
      </c>
      <c r="AN18" s="76">
        <v>537.1</v>
      </c>
      <c r="AO18" s="75">
        <v>56664</v>
      </c>
    </row>
    <row r="19" spans="1:41" s="74" customFormat="1" ht="13.5" hidden="1" customHeight="1">
      <c r="A19" s="83" t="s">
        <v>75</v>
      </c>
      <c r="B19" s="83" t="s">
        <v>74</v>
      </c>
      <c r="C19" s="83" t="s">
        <v>73</v>
      </c>
      <c r="D19" s="83" t="s">
        <v>72</v>
      </c>
      <c r="E19" s="83"/>
      <c r="F19" s="82">
        <v>6</v>
      </c>
      <c r="H19" s="85"/>
      <c r="I19" s="84" t="s">
        <v>60</v>
      </c>
      <c r="J19" s="79">
        <v>37.5</v>
      </c>
      <c r="K19" s="79">
        <v>9.8000000000000007</v>
      </c>
      <c r="L19" s="78">
        <v>160</v>
      </c>
      <c r="M19" s="78">
        <v>15</v>
      </c>
      <c r="N19" s="77">
        <v>341.9</v>
      </c>
      <c r="O19" s="77">
        <v>305.3</v>
      </c>
      <c r="P19" s="76">
        <v>962.7</v>
      </c>
      <c r="Q19" s="75">
        <v>248928</v>
      </c>
      <c r="R19" s="79">
        <v>37.5</v>
      </c>
      <c r="S19" s="79">
        <v>10.8</v>
      </c>
      <c r="T19" s="78">
        <v>154</v>
      </c>
      <c r="U19" s="78">
        <v>18</v>
      </c>
      <c r="V19" s="77">
        <v>387.6</v>
      </c>
      <c r="W19" s="77">
        <v>339.3</v>
      </c>
      <c r="X19" s="76">
        <v>1287.4000000000001</v>
      </c>
      <c r="Y19" s="75">
        <v>93346</v>
      </c>
      <c r="Z19" s="79">
        <v>37.5</v>
      </c>
      <c r="AA19" s="79">
        <v>9.6999999999999993</v>
      </c>
      <c r="AB19" s="78">
        <v>160</v>
      </c>
      <c r="AC19" s="78">
        <v>14</v>
      </c>
      <c r="AD19" s="77">
        <v>325.39999999999998</v>
      </c>
      <c r="AE19" s="77">
        <v>292.2</v>
      </c>
      <c r="AF19" s="76">
        <v>881.8</v>
      </c>
      <c r="AG19" s="75">
        <v>91440</v>
      </c>
      <c r="AH19" s="79">
        <v>37.6</v>
      </c>
      <c r="AI19" s="79">
        <v>8.4</v>
      </c>
      <c r="AJ19" s="78">
        <v>168</v>
      </c>
      <c r="AK19" s="78">
        <v>13</v>
      </c>
      <c r="AL19" s="77">
        <v>299</v>
      </c>
      <c r="AM19" s="77">
        <v>274.39999999999998</v>
      </c>
      <c r="AN19" s="76">
        <v>605.70000000000005</v>
      </c>
      <c r="AO19" s="75">
        <v>64143</v>
      </c>
    </row>
    <row r="20" spans="1:41" s="74" customFormat="1" ht="13.5" hidden="1" customHeight="1">
      <c r="A20" s="83" t="s">
        <v>75</v>
      </c>
      <c r="B20" s="83" t="s">
        <v>74</v>
      </c>
      <c r="C20" s="83" t="s">
        <v>73</v>
      </c>
      <c r="D20" s="83" t="s">
        <v>72</v>
      </c>
      <c r="E20" s="83"/>
      <c r="F20" s="82">
        <v>7</v>
      </c>
      <c r="H20" s="85"/>
      <c r="I20" s="84" t="s">
        <v>59</v>
      </c>
      <c r="J20" s="79">
        <v>42.6</v>
      </c>
      <c r="K20" s="79">
        <v>12.7</v>
      </c>
      <c r="L20" s="78">
        <v>160</v>
      </c>
      <c r="M20" s="78">
        <v>14</v>
      </c>
      <c r="N20" s="77">
        <v>364</v>
      </c>
      <c r="O20" s="77">
        <v>329.6</v>
      </c>
      <c r="P20" s="76">
        <v>1073.3</v>
      </c>
      <c r="Q20" s="75">
        <v>290709</v>
      </c>
      <c r="R20" s="79">
        <v>42.6</v>
      </c>
      <c r="S20" s="79">
        <v>14.3</v>
      </c>
      <c r="T20" s="78">
        <v>154</v>
      </c>
      <c r="U20" s="78">
        <v>16</v>
      </c>
      <c r="V20" s="77">
        <v>416.6</v>
      </c>
      <c r="W20" s="77">
        <v>371.5</v>
      </c>
      <c r="X20" s="76">
        <v>1453.6</v>
      </c>
      <c r="Y20" s="75">
        <v>104920</v>
      </c>
      <c r="Z20" s="79">
        <v>42.6</v>
      </c>
      <c r="AA20" s="79">
        <v>12.5</v>
      </c>
      <c r="AB20" s="78">
        <v>160</v>
      </c>
      <c r="AC20" s="78">
        <v>13</v>
      </c>
      <c r="AD20" s="77">
        <v>347.8</v>
      </c>
      <c r="AE20" s="77">
        <v>315.8</v>
      </c>
      <c r="AF20" s="76">
        <v>996.5</v>
      </c>
      <c r="AG20" s="75">
        <v>106874</v>
      </c>
      <c r="AH20" s="79">
        <v>42.6</v>
      </c>
      <c r="AI20" s="79">
        <v>10.9</v>
      </c>
      <c r="AJ20" s="78">
        <v>168</v>
      </c>
      <c r="AK20" s="78">
        <v>12</v>
      </c>
      <c r="AL20" s="77">
        <v>315.89999999999998</v>
      </c>
      <c r="AM20" s="77">
        <v>292.7</v>
      </c>
      <c r="AN20" s="76">
        <v>671.6</v>
      </c>
      <c r="AO20" s="75">
        <v>78915</v>
      </c>
    </row>
    <row r="21" spans="1:41" s="74" customFormat="1" ht="13.5" hidden="1" customHeight="1">
      <c r="A21" s="83" t="s">
        <v>75</v>
      </c>
      <c r="B21" s="83" t="s">
        <v>74</v>
      </c>
      <c r="C21" s="83" t="s">
        <v>73</v>
      </c>
      <c r="D21" s="83" t="s">
        <v>72</v>
      </c>
      <c r="E21" s="83"/>
      <c r="F21" s="82">
        <v>8</v>
      </c>
      <c r="H21" s="85"/>
      <c r="I21" s="84" t="s">
        <v>58</v>
      </c>
      <c r="J21" s="79">
        <v>47.4</v>
      </c>
      <c r="K21" s="79">
        <v>15.7</v>
      </c>
      <c r="L21" s="78">
        <v>161</v>
      </c>
      <c r="M21" s="78">
        <v>13</v>
      </c>
      <c r="N21" s="77">
        <v>382.4</v>
      </c>
      <c r="O21" s="77">
        <v>350.3</v>
      </c>
      <c r="P21" s="76">
        <v>1189.5</v>
      </c>
      <c r="Q21" s="75">
        <v>318342</v>
      </c>
      <c r="R21" s="79">
        <v>47.5</v>
      </c>
      <c r="S21" s="79">
        <v>18.3</v>
      </c>
      <c r="T21" s="78">
        <v>154</v>
      </c>
      <c r="U21" s="78">
        <v>15</v>
      </c>
      <c r="V21" s="77">
        <v>439.9</v>
      </c>
      <c r="W21" s="77">
        <v>398.4</v>
      </c>
      <c r="X21" s="76">
        <v>1635.2</v>
      </c>
      <c r="Y21" s="75">
        <v>118021</v>
      </c>
      <c r="Z21" s="79">
        <v>47.4</v>
      </c>
      <c r="AA21" s="79">
        <v>15.6</v>
      </c>
      <c r="AB21" s="78">
        <v>161</v>
      </c>
      <c r="AC21" s="78">
        <v>12</v>
      </c>
      <c r="AD21" s="77">
        <v>365.8</v>
      </c>
      <c r="AE21" s="77">
        <v>336.3</v>
      </c>
      <c r="AF21" s="76">
        <v>1113.7</v>
      </c>
      <c r="AG21" s="75">
        <v>115008</v>
      </c>
      <c r="AH21" s="79">
        <v>47.4</v>
      </c>
      <c r="AI21" s="79">
        <v>12.4</v>
      </c>
      <c r="AJ21" s="78">
        <v>169</v>
      </c>
      <c r="AK21" s="78">
        <v>11</v>
      </c>
      <c r="AL21" s="77">
        <v>325.39999999999998</v>
      </c>
      <c r="AM21" s="77">
        <v>302.5</v>
      </c>
      <c r="AN21" s="76">
        <v>675</v>
      </c>
      <c r="AO21" s="75">
        <v>85313</v>
      </c>
    </row>
    <row r="22" spans="1:41" s="74" customFormat="1" ht="13.5" hidden="1" customHeight="1">
      <c r="A22" s="83" t="s">
        <v>75</v>
      </c>
      <c r="B22" s="83" t="s">
        <v>74</v>
      </c>
      <c r="C22" s="83" t="s">
        <v>73</v>
      </c>
      <c r="D22" s="83" t="s">
        <v>72</v>
      </c>
      <c r="E22" s="83"/>
      <c r="F22" s="82">
        <v>9</v>
      </c>
      <c r="H22" s="85"/>
      <c r="I22" s="84" t="s">
        <v>57</v>
      </c>
      <c r="J22" s="79">
        <v>52.4</v>
      </c>
      <c r="K22" s="79">
        <v>18.5</v>
      </c>
      <c r="L22" s="78">
        <v>160</v>
      </c>
      <c r="M22" s="78">
        <v>11</v>
      </c>
      <c r="N22" s="77">
        <v>402.4</v>
      </c>
      <c r="O22" s="77">
        <v>373.5</v>
      </c>
      <c r="P22" s="76">
        <v>1313.8</v>
      </c>
      <c r="Q22" s="75">
        <v>265426</v>
      </c>
      <c r="R22" s="79">
        <v>52.4</v>
      </c>
      <c r="S22" s="79">
        <v>22.1</v>
      </c>
      <c r="T22" s="78">
        <v>154</v>
      </c>
      <c r="U22" s="78">
        <v>12</v>
      </c>
      <c r="V22" s="77">
        <v>472.6</v>
      </c>
      <c r="W22" s="77">
        <v>437.3</v>
      </c>
      <c r="X22" s="76">
        <v>1893</v>
      </c>
      <c r="Y22" s="75">
        <v>102882</v>
      </c>
      <c r="Z22" s="79">
        <v>52.4</v>
      </c>
      <c r="AA22" s="79">
        <v>17.7</v>
      </c>
      <c r="AB22" s="78">
        <v>161</v>
      </c>
      <c r="AC22" s="78">
        <v>11</v>
      </c>
      <c r="AD22" s="77">
        <v>379.2</v>
      </c>
      <c r="AE22" s="77">
        <v>352.1</v>
      </c>
      <c r="AF22" s="76">
        <v>1152</v>
      </c>
      <c r="AG22" s="75">
        <v>93982</v>
      </c>
      <c r="AH22" s="79">
        <v>52.4</v>
      </c>
      <c r="AI22" s="79">
        <v>14.2</v>
      </c>
      <c r="AJ22" s="78">
        <v>169</v>
      </c>
      <c r="AK22" s="78">
        <v>11</v>
      </c>
      <c r="AL22" s="77">
        <v>329</v>
      </c>
      <c r="AM22" s="77">
        <v>306.89999999999998</v>
      </c>
      <c r="AN22" s="76">
        <v>666.5</v>
      </c>
      <c r="AO22" s="75">
        <v>68562</v>
      </c>
    </row>
    <row r="23" spans="1:41" s="74" customFormat="1" ht="13.5" hidden="1" customHeight="1">
      <c r="A23" s="83" t="s">
        <v>75</v>
      </c>
      <c r="B23" s="83" t="s">
        <v>74</v>
      </c>
      <c r="C23" s="83" t="s">
        <v>73</v>
      </c>
      <c r="D23" s="83" t="s">
        <v>72</v>
      </c>
      <c r="E23" s="83"/>
      <c r="F23" s="82">
        <v>10</v>
      </c>
      <c r="H23" s="85"/>
      <c r="I23" s="84" t="s">
        <v>56</v>
      </c>
      <c r="J23" s="79">
        <v>57.4</v>
      </c>
      <c r="K23" s="79">
        <v>20.7</v>
      </c>
      <c r="L23" s="78">
        <v>160</v>
      </c>
      <c r="M23" s="78">
        <v>10</v>
      </c>
      <c r="N23" s="77">
        <v>392.1</v>
      </c>
      <c r="O23" s="77">
        <v>367.1</v>
      </c>
      <c r="P23" s="76">
        <v>1259.4000000000001</v>
      </c>
      <c r="Q23" s="75">
        <v>215939</v>
      </c>
      <c r="R23" s="79">
        <v>57.4</v>
      </c>
      <c r="S23" s="79">
        <v>25.2</v>
      </c>
      <c r="T23" s="78">
        <v>153</v>
      </c>
      <c r="U23" s="78">
        <v>11</v>
      </c>
      <c r="V23" s="77">
        <v>458.3</v>
      </c>
      <c r="W23" s="77">
        <v>426.9</v>
      </c>
      <c r="X23" s="76">
        <v>1811.4</v>
      </c>
      <c r="Y23" s="75">
        <v>79062</v>
      </c>
      <c r="Z23" s="79">
        <v>57.4</v>
      </c>
      <c r="AA23" s="79">
        <v>19.600000000000001</v>
      </c>
      <c r="AB23" s="78">
        <v>160</v>
      </c>
      <c r="AC23" s="78">
        <v>10</v>
      </c>
      <c r="AD23" s="77">
        <v>375.2</v>
      </c>
      <c r="AE23" s="77">
        <v>352.1</v>
      </c>
      <c r="AF23" s="76">
        <v>1150.5999999999999</v>
      </c>
      <c r="AG23" s="75">
        <v>78710</v>
      </c>
      <c r="AH23" s="79">
        <v>57.4</v>
      </c>
      <c r="AI23" s="79">
        <v>16.3</v>
      </c>
      <c r="AJ23" s="78">
        <v>168</v>
      </c>
      <c r="AK23" s="78">
        <v>9</v>
      </c>
      <c r="AL23" s="77">
        <v>325.10000000000002</v>
      </c>
      <c r="AM23" s="77">
        <v>306.3</v>
      </c>
      <c r="AN23" s="76">
        <v>656.4</v>
      </c>
      <c r="AO23" s="75">
        <v>58166</v>
      </c>
    </row>
    <row r="24" spans="1:41" s="74" customFormat="1" ht="13.5" hidden="1" customHeight="1">
      <c r="A24" s="83" t="s">
        <v>75</v>
      </c>
      <c r="B24" s="83" t="s">
        <v>74</v>
      </c>
      <c r="C24" s="83" t="s">
        <v>73</v>
      </c>
      <c r="D24" s="83" t="s">
        <v>72</v>
      </c>
      <c r="E24" s="83"/>
      <c r="F24" s="82">
        <v>11</v>
      </c>
      <c r="H24" s="85"/>
      <c r="I24" s="84" t="s">
        <v>55</v>
      </c>
      <c r="J24" s="79">
        <v>62.3</v>
      </c>
      <c r="K24" s="79">
        <v>18.8</v>
      </c>
      <c r="L24" s="78">
        <v>160</v>
      </c>
      <c r="M24" s="78">
        <v>8</v>
      </c>
      <c r="N24" s="77">
        <v>299.60000000000002</v>
      </c>
      <c r="O24" s="77">
        <v>283</v>
      </c>
      <c r="P24" s="76">
        <v>684.1</v>
      </c>
      <c r="Q24" s="75">
        <v>140568</v>
      </c>
      <c r="R24" s="79">
        <v>62.2</v>
      </c>
      <c r="S24" s="79">
        <v>21.6</v>
      </c>
      <c r="T24" s="78">
        <v>152</v>
      </c>
      <c r="U24" s="78">
        <v>9</v>
      </c>
      <c r="V24" s="77">
        <v>316.39999999999998</v>
      </c>
      <c r="W24" s="77">
        <v>297.60000000000002</v>
      </c>
      <c r="X24" s="76">
        <v>935.3</v>
      </c>
      <c r="Y24" s="75">
        <v>43166</v>
      </c>
      <c r="Z24" s="79">
        <v>62.3</v>
      </c>
      <c r="AA24" s="79">
        <v>18.399999999999999</v>
      </c>
      <c r="AB24" s="78">
        <v>159</v>
      </c>
      <c r="AC24" s="78">
        <v>8</v>
      </c>
      <c r="AD24" s="77">
        <v>299.8</v>
      </c>
      <c r="AE24" s="77">
        <v>283.60000000000002</v>
      </c>
      <c r="AF24" s="76">
        <v>679.3</v>
      </c>
      <c r="AG24" s="75">
        <v>52782</v>
      </c>
      <c r="AH24" s="79">
        <v>62.4</v>
      </c>
      <c r="AI24" s="79">
        <v>16.5</v>
      </c>
      <c r="AJ24" s="78">
        <v>167</v>
      </c>
      <c r="AK24" s="78">
        <v>8</v>
      </c>
      <c r="AL24" s="77">
        <v>283.2</v>
      </c>
      <c r="AM24" s="77">
        <v>268.10000000000002</v>
      </c>
      <c r="AN24" s="76">
        <v>446.6</v>
      </c>
      <c r="AO24" s="75">
        <v>44620</v>
      </c>
    </row>
    <row r="25" spans="1:41" s="74" customFormat="1" ht="13.5" hidden="1" customHeight="1">
      <c r="A25" s="83" t="s">
        <v>75</v>
      </c>
      <c r="B25" s="83" t="s">
        <v>74</v>
      </c>
      <c r="C25" s="83" t="s">
        <v>73</v>
      </c>
      <c r="D25" s="83" t="s">
        <v>72</v>
      </c>
      <c r="E25" s="83"/>
      <c r="F25" s="82">
        <v>12</v>
      </c>
      <c r="H25" s="85"/>
      <c r="I25" s="84" t="s">
        <v>76</v>
      </c>
      <c r="J25" s="79">
        <v>67.2</v>
      </c>
      <c r="K25" s="79">
        <v>15.9</v>
      </c>
      <c r="L25" s="78">
        <v>161</v>
      </c>
      <c r="M25" s="78">
        <v>8</v>
      </c>
      <c r="N25" s="77">
        <v>263.10000000000002</v>
      </c>
      <c r="O25" s="77">
        <v>249</v>
      </c>
      <c r="P25" s="76">
        <v>393.5</v>
      </c>
      <c r="Q25" s="75">
        <v>54687</v>
      </c>
      <c r="R25" s="79">
        <v>67.2</v>
      </c>
      <c r="S25" s="79">
        <v>15.8</v>
      </c>
      <c r="T25" s="78">
        <v>154</v>
      </c>
      <c r="U25" s="78">
        <v>10</v>
      </c>
      <c r="V25" s="77">
        <v>287.89999999999998</v>
      </c>
      <c r="W25" s="77">
        <v>270.89999999999998</v>
      </c>
      <c r="X25" s="76">
        <v>541.79999999999995</v>
      </c>
      <c r="Y25" s="75">
        <v>11072</v>
      </c>
      <c r="Z25" s="79">
        <v>67.099999999999994</v>
      </c>
      <c r="AA25" s="79">
        <v>15.1</v>
      </c>
      <c r="AB25" s="78">
        <v>161</v>
      </c>
      <c r="AC25" s="78">
        <v>8</v>
      </c>
      <c r="AD25" s="77">
        <v>263.89999999999998</v>
      </c>
      <c r="AE25" s="77">
        <v>249.8</v>
      </c>
      <c r="AF25" s="76">
        <v>418.4</v>
      </c>
      <c r="AG25" s="75">
        <v>20134</v>
      </c>
      <c r="AH25" s="79">
        <v>67.2</v>
      </c>
      <c r="AI25" s="79">
        <v>16.7</v>
      </c>
      <c r="AJ25" s="78">
        <v>165</v>
      </c>
      <c r="AK25" s="78">
        <v>7</v>
      </c>
      <c r="AL25" s="77">
        <v>250.6</v>
      </c>
      <c r="AM25" s="77">
        <v>238.1</v>
      </c>
      <c r="AN25" s="76">
        <v>302.3</v>
      </c>
      <c r="AO25" s="75">
        <v>23481</v>
      </c>
    </row>
    <row r="26" spans="1:41" s="74" customFormat="1" ht="13.5" hidden="1" customHeight="1">
      <c r="A26" s="83" t="s">
        <v>75</v>
      </c>
      <c r="B26" s="83" t="s">
        <v>74</v>
      </c>
      <c r="C26" s="83" t="s">
        <v>73</v>
      </c>
      <c r="D26" s="83" t="s">
        <v>72</v>
      </c>
      <c r="E26" s="83"/>
      <c r="F26" s="82">
        <v>13</v>
      </c>
      <c r="H26" s="85"/>
      <c r="I26" s="84" t="s">
        <v>71</v>
      </c>
      <c r="J26" s="79">
        <v>73</v>
      </c>
      <c r="K26" s="79">
        <v>17.5</v>
      </c>
      <c r="L26" s="78">
        <v>161</v>
      </c>
      <c r="M26" s="78">
        <v>6</v>
      </c>
      <c r="N26" s="77">
        <v>247.8</v>
      </c>
      <c r="O26" s="77">
        <v>237.6</v>
      </c>
      <c r="P26" s="76">
        <v>244.5</v>
      </c>
      <c r="Q26" s="75">
        <v>21746</v>
      </c>
      <c r="R26" s="79">
        <v>72.5</v>
      </c>
      <c r="S26" s="79">
        <v>15.7</v>
      </c>
      <c r="T26" s="78">
        <v>154</v>
      </c>
      <c r="U26" s="78">
        <v>8</v>
      </c>
      <c r="V26" s="77">
        <v>266.39999999999998</v>
      </c>
      <c r="W26" s="77">
        <v>255.2</v>
      </c>
      <c r="X26" s="76">
        <v>305.3</v>
      </c>
      <c r="Y26" s="75">
        <v>2992</v>
      </c>
      <c r="Z26" s="79">
        <v>72.7</v>
      </c>
      <c r="AA26" s="79">
        <v>14.4</v>
      </c>
      <c r="AB26" s="78">
        <v>160</v>
      </c>
      <c r="AC26" s="78">
        <v>7</v>
      </c>
      <c r="AD26" s="77">
        <v>252.9</v>
      </c>
      <c r="AE26" s="77">
        <v>239.6</v>
      </c>
      <c r="AF26" s="76">
        <v>235.3</v>
      </c>
      <c r="AG26" s="75">
        <v>6850</v>
      </c>
      <c r="AH26" s="79">
        <v>73.3</v>
      </c>
      <c r="AI26" s="79">
        <v>19.7</v>
      </c>
      <c r="AJ26" s="78">
        <v>164</v>
      </c>
      <c r="AK26" s="78">
        <v>5</v>
      </c>
      <c r="AL26" s="77">
        <v>240.2</v>
      </c>
      <c r="AM26" s="77">
        <v>232</v>
      </c>
      <c r="AN26" s="76">
        <v>234.5</v>
      </c>
      <c r="AO26" s="75">
        <v>11904</v>
      </c>
    </row>
    <row r="27" spans="1:41" s="74" customFormat="1" ht="24" hidden="1" customHeight="1">
      <c r="A27" s="83" t="s">
        <v>75</v>
      </c>
      <c r="B27" s="83" t="s">
        <v>74</v>
      </c>
      <c r="C27" s="83" t="s">
        <v>73</v>
      </c>
      <c r="D27" s="83" t="s">
        <v>72</v>
      </c>
      <c r="E27" s="83"/>
      <c r="F27" s="82">
        <v>14</v>
      </c>
      <c r="H27" s="87"/>
      <c r="I27" s="86" t="s">
        <v>81</v>
      </c>
      <c r="J27" s="79">
        <v>49.7</v>
      </c>
      <c r="K27" s="79">
        <v>13.6</v>
      </c>
      <c r="L27" s="78">
        <v>166</v>
      </c>
      <c r="M27" s="78">
        <v>17</v>
      </c>
      <c r="N27" s="77">
        <v>281.39999999999998</v>
      </c>
      <c r="O27" s="77">
        <v>249.1</v>
      </c>
      <c r="P27" s="76">
        <v>431.7</v>
      </c>
      <c r="Q27" s="75">
        <v>60400</v>
      </c>
      <c r="R27" s="79">
        <v>46.7</v>
      </c>
      <c r="S27" s="79">
        <v>14.1</v>
      </c>
      <c r="T27" s="78">
        <v>156</v>
      </c>
      <c r="U27" s="78">
        <v>20</v>
      </c>
      <c r="V27" s="77">
        <v>304.5</v>
      </c>
      <c r="W27" s="77">
        <v>260.10000000000002</v>
      </c>
      <c r="X27" s="76">
        <v>692.8</v>
      </c>
      <c r="Y27" s="75">
        <v>11953</v>
      </c>
      <c r="Z27" s="79">
        <v>49.3</v>
      </c>
      <c r="AA27" s="79">
        <v>12.4</v>
      </c>
      <c r="AB27" s="78">
        <v>164</v>
      </c>
      <c r="AC27" s="78">
        <v>18</v>
      </c>
      <c r="AD27" s="77">
        <v>269.2</v>
      </c>
      <c r="AE27" s="77">
        <v>236</v>
      </c>
      <c r="AF27" s="76">
        <v>425.1</v>
      </c>
      <c r="AG27" s="75">
        <v>18153</v>
      </c>
      <c r="AH27" s="79">
        <v>51.2</v>
      </c>
      <c r="AI27" s="79">
        <v>14.1</v>
      </c>
      <c r="AJ27" s="78">
        <v>171</v>
      </c>
      <c r="AK27" s="78">
        <v>15</v>
      </c>
      <c r="AL27" s="77">
        <v>279.7</v>
      </c>
      <c r="AM27" s="77">
        <v>252.6</v>
      </c>
      <c r="AN27" s="76">
        <v>332.7</v>
      </c>
      <c r="AO27" s="75">
        <v>30294</v>
      </c>
    </row>
    <row r="28" spans="1:41" s="74" customFormat="1" ht="20.25" hidden="1" customHeight="1">
      <c r="A28" s="83" t="s">
        <v>75</v>
      </c>
      <c r="B28" s="83" t="s">
        <v>74</v>
      </c>
      <c r="C28" s="83" t="s">
        <v>73</v>
      </c>
      <c r="D28" s="83" t="s">
        <v>72</v>
      </c>
      <c r="E28" s="83"/>
      <c r="F28" s="82">
        <v>15</v>
      </c>
      <c r="H28" s="85"/>
      <c r="I28" s="84" t="s">
        <v>64</v>
      </c>
      <c r="J28" s="79">
        <v>18.600000000000001</v>
      </c>
      <c r="K28" s="79">
        <v>1.4</v>
      </c>
      <c r="L28" s="78">
        <v>163</v>
      </c>
      <c r="M28" s="78">
        <v>14</v>
      </c>
      <c r="N28" s="77">
        <v>197.4</v>
      </c>
      <c r="O28" s="77">
        <v>176.8</v>
      </c>
      <c r="P28" s="76">
        <v>58.6</v>
      </c>
      <c r="Q28" s="75">
        <v>712</v>
      </c>
      <c r="R28" s="79">
        <v>18.399999999999999</v>
      </c>
      <c r="S28" s="79">
        <v>1.7</v>
      </c>
      <c r="T28" s="78">
        <v>156</v>
      </c>
      <c r="U28" s="78">
        <v>17</v>
      </c>
      <c r="V28" s="77">
        <v>208.3</v>
      </c>
      <c r="W28" s="77">
        <v>183.2</v>
      </c>
      <c r="X28" s="76">
        <v>92.1</v>
      </c>
      <c r="Y28" s="75">
        <v>234</v>
      </c>
      <c r="Z28" s="79">
        <v>19.100000000000001</v>
      </c>
      <c r="AA28" s="79">
        <v>1.3</v>
      </c>
      <c r="AB28" s="78">
        <v>164</v>
      </c>
      <c r="AC28" s="78">
        <v>10</v>
      </c>
      <c r="AD28" s="77">
        <v>186.9</v>
      </c>
      <c r="AE28" s="77">
        <v>172.6</v>
      </c>
      <c r="AF28" s="76">
        <v>40.799999999999997</v>
      </c>
      <c r="AG28" s="75">
        <v>182</v>
      </c>
      <c r="AH28" s="79">
        <v>18.5</v>
      </c>
      <c r="AI28" s="79">
        <v>1.2</v>
      </c>
      <c r="AJ28" s="78">
        <v>168</v>
      </c>
      <c r="AK28" s="78">
        <v>14</v>
      </c>
      <c r="AL28" s="77">
        <v>195.4</v>
      </c>
      <c r="AM28" s="77">
        <v>174.4</v>
      </c>
      <c r="AN28" s="76">
        <v>43.1</v>
      </c>
      <c r="AO28" s="75">
        <v>296</v>
      </c>
    </row>
    <row r="29" spans="1:41" s="74" customFormat="1" ht="13.5" hidden="1" customHeight="1">
      <c r="A29" s="83" t="s">
        <v>75</v>
      </c>
      <c r="B29" s="83" t="s">
        <v>74</v>
      </c>
      <c r="C29" s="83" t="s">
        <v>73</v>
      </c>
      <c r="D29" s="83" t="s">
        <v>72</v>
      </c>
      <c r="E29" s="83"/>
      <c r="F29" s="82">
        <v>16</v>
      </c>
      <c r="H29" s="85"/>
      <c r="I29" s="84" t="s">
        <v>63</v>
      </c>
      <c r="J29" s="79">
        <v>22.6</v>
      </c>
      <c r="K29" s="79">
        <v>2.4</v>
      </c>
      <c r="L29" s="78">
        <v>166</v>
      </c>
      <c r="M29" s="78">
        <v>18</v>
      </c>
      <c r="N29" s="77">
        <v>222.8</v>
      </c>
      <c r="O29" s="77">
        <v>194.8</v>
      </c>
      <c r="P29" s="76">
        <v>137.1</v>
      </c>
      <c r="Q29" s="75">
        <v>2555</v>
      </c>
      <c r="R29" s="79">
        <v>22.7</v>
      </c>
      <c r="S29" s="79">
        <v>2.8</v>
      </c>
      <c r="T29" s="78">
        <v>157</v>
      </c>
      <c r="U29" s="78">
        <v>22</v>
      </c>
      <c r="V29" s="77">
        <v>238.2</v>
      </c>
      <c r="W29" s="77">
        <v>199.9</v>
      </c>
      <c r="X29" s="76">
        <v>188.1</v>
      </c>
      <c r="Y29" s="75">
        <v>591</v>
      </c>
      <c r="Z29" s="79">
        <v>22.4</v>
      </c>
      <c r="AA29" s="79">
        <v>2.2999999999999998</v>
      </c>
      <c r="AB29" s="78">
        <v>165</v>
      </c>
      <c r="AC29" s="78">
        <v>14</v>
      </c>
      <c r="AD29" s="77">
        <v>213.1</v>
      </c>
      <c r="AE29" s="77">
        <v>191.2</v>
      </c>
      <c r="AF29" s="76">
        <v>108.1</v>
      </c>
      <c r="AG29" s="75">
        <v>856</v>
      </c>
      <c r="AH29" s="79">
        <v>22.6</v>
      </c>
      <c r="AI29" s="79">
        <v>2.4</v>
      </c>
      <c r="AJ29" s="78">
        <v>171</v>
      </c>
      <c r="AK29" s="78">
        <v>18</v>
      </c>
      <c r="AL29" s="77">
        <v>222.1</v>
      </c>
      <c r="AM29" s="77">
        <v>194.8</v>
      </c>
      <c r="AN29" s="76">
        <v>132.4</v>
      </c>
      <c r="AO29" s="75">
        <v>1109</v>
      </c>
    </row>
    <row r="30" spans="1:41" s="74" customFormat="1" ht="13.5" hidden="1" customHeight="1">
      <c r="A30" s="83" t="s">
        <v>75</v>
      </c>
      <c r="B30" s="83" t="s">
        <v>74</v>
      </c>
      <c r="C30" s="83" t="s">
        <v>73</v>
      </c>
      <c r="D30" s="83" t="s">
        <v>72</v>
      </c>
      <c r="E30" s="83"/>
      <c r="F30" s="82">
        <v>17</v>
      </c>
      <c r="H30" s="85"/>
      <c r="I30" s="86" t="s">
        <v>62</v>
      </c>
      <c r="J30" s="79">
        <v>27.5</v>
      </c>
      <c r="K30" s="79">
        <v>4.4000000000000004</v>
      </c>
      <c r="L30" s="78">
        <v>164</v>
      </c>
      <c r="M30" s="78">
        <v>18</v>
      </c>
      <c r="N30" s="77">
        <v>247.2</v>
      </c>
      <c r="O30" s="77">
        <v>214.7</v>
      </c>
      <c r="P30" s="76">
        <v>305.2</v>
      </c>
      <c r="Q30" s="75">
        <v>3218</v>
      </c>
      <c r="R30" s="79">
        <v>27.3</v>
      </c>
      <c r="S30" s="79">
        <v>4.5999999999999996</v>
      </c>
      <c r="T30" s="78">
        <v>155</v>
      </c>
      <c r="U30" s="78">
        <v>22</v>
      </c>
      <c r="V30" s="77">
        <v>256.60000000000002</v>
      </c>
      <c r="W30" s="77">
        <v>211.5</v>
      </c>
      <c r="X30" s="76">
        <v>351.4</v>
      </c>
      <c r="Y30" s="75">
        <v>875</v>
      </c>
      <c r="Z30" s="79">
        <v>27.6</v>
      </c>
      <c r="AA30" s="79">
        <v>4.5</v>
      </c>
      <c r="AB30" s="78">
        <v>162</v>
      </c>
      <c r="AC30" s="78">
        <v>18</v>
      </c>
      <c r="AD30" s="77">
        <v>242.7</v>
      </c>
      <c r="AE30" s="77">
        <v>212.6</v>
      </c>
      <c r="AF30" s="76">
        <v>273.89999999999998</v>
      </c>
      <c r="AG30" s="75">
        <v>952</v>
      </c>
      <c r="AH30" s="79">
        <v>27.5</v>
      </c>
      <c r="AI30" s="79">
        <v>4.3</v>
      </c>
      <c r="AJ30" s="78">
        <v>170</v>
      </c>
      <c r="AK30" s="78">
        <v>16</v>
      </c>
      <c r="AL30" s="77">
        <v>244.5</v>
      </c>
      <c r="AM30" s="77">
        <v>218.1</v>
      </c>
      <c r="AN30" s="76">
        <v>297.7</v>
      </c>
      <c r="AO30" s="75">
        <v>1391</v>
      </c>
    </row>
    <row r="31" spans="1:41" s="74" customFormat="1" ht="13.5" hidden="1" customHeight="1">
      <c r="A31" s="83" t="s">
        <v>75</v>
      </c>
      <c r="B31" s="83" t="s">
        <v>74</v>
      </c>
      <c r="C31" s="83" t="s">
        <v>73</v>
      </c>
      <c r="D31" s="83" t="s">
        <v>72</v>
      </c>
      <c r="E31" s="83"/>
      <c r="F31" s="82">
        <v>18</v>
      </c>
      <c r="H31" s="85"/>
      <c r="I31" s="84" t="s">
        <v>61</v>
      </c>
      <c r="J31" s="79">
        <v>32.700000000000003</v>
      </c>
      <c r="K31" s="79">
        <v>5.8</v>
      </c>
      <c r="L31" s="78">
        <v>166</v>
      </c>
      <c r="M31" s="78">
        <v>20</v>
      </c>
      <c r="N31" s="77">
        <v>273.60000000000002</v>
      </c>
      <c r="O31" s="77">
        <v>236.8</v>
      </c>
      <c r="P31" s="76">
        <v>392.9</v>
      </c>
      <c r="Q31" s="75">
        <v>4460</v>
      </c>
      <c r="R31" s="79">
        <v>32.5</v>
      </c>
      <c r="S31" s="79">
        <v>5.6</v>
      </c>
      <c r="T31" s="78">
        <v>156</v>
      </c>
      <c r="U31" s="78">
        <v>25</v>
      </c>
      <c r="V31" s="77">
        <v>270</v>
      </c>
      <c r="W31" s="77">
        <v>223.9</v>
      </c>
      <c r="X31" s="76">
        <v>483.4</v>
      </c>
      <c r="Y31" s="75">
        <v>1016</v>
      </c>
      <c r="Z31" s="79">
        <v>32.6</v>
      </c>
      <c r="AA31" s="79">
        <v>5.6</v>
      </c>
      <c r="AB31" s="78">
        <v>164</v>
      </c>
      <c r="AC31" s="78">
        <v>22</v>
      </c>
      <c r="AD31" s="77">
        <v>277.8</v>
      </c>
      <c r="AE31" s="77">
        <v>235.6</v>
      </c>
      <c r="AF31" s="76">
        <v>416.1</v>
      </c>
      <c r="AG31" s="75">
        <v>1358</v>
      </c>
      <c r="AH31" s="79">
        <v>32.799999999999997</v>
      </c>
      <c r="AI31" s="79">
        <v>6.1</v>
      </c>
      <c r="AJ31" s="78">
        <v>172</v>
      </c>
      <c r="AK31" s="78">
        <v>17</v>
      </c>
      <c r="AL31" s="77">
        <v>272.60000000000002</v>
      </c>
      <c r="AM31" s="77">
        <v>243.9</v>
      </c>
      <c r="AN31" s="76">
        <v>333.8</v>
      </c>
      <c r="AO31" s="75">
        <v>2085</v>
      </c>
    </row>
    <row r="32" spans="1:41" s="74" customFormat="1" ht="13.5" hidden="1" customHeight="1">
      <c r="A32" s="83" t="s">
        <v>75</v>
      </c>
      <c r="B32" s="83" t="s">
        <v>74</v>
      </c>
      <c r="C32" s="83" t="s">
        <v>73</v>
      </c>
      <c r="D32" s="83" t="s">
        <v>72</v>
      </c>
      <c r="E32" s="83"/>
      <c r="F32" s="82">
        <v>19</v>
      </c>
      <c r="H32" s="85"/>
      <c r="I32" s="84" t="s">
        <v>60</v>
      </c>
      <c r="J32" s="79">
        <v>37.6</v>
      </c>
      <c r="K32" s="79">
        <v>7.7</v>
      </c>
      <c r="L32" s="78">
        <v>167</v>
      </c>
      <c r="M32" s="78">
        <v>21</v>
      </c>
      <c r="N32" s="77">
        <v>302</v>
      </c>
      <c r="O32" s="77">
        <v>262.7</v>
      </c>
      <c r="P32" s="76">
        <v>481.5</v>
      </c>
      <c r="Q32" s="75">
        <v>5437</v>
      </c>
      <c r="R32" s="79">
        <v>37.5</v>
      </c>
      <c r="S32" s="79">
        <v>7.9</v>
      </c>
      <c r="T32" s="78">
        <v>158</v>
      </c>
      <c r="U32" s="78">
        <v>23</v>
      </c>
      <c r="V32" s="77">
        <v>313.3</v>
      </c>
      <c r="W32" s="77">
        <v>263.89999999999998</v>
      </c>
      <c r="X32" s="76">
        <v>666.1</v>
      </c>
      <c r="Y32" s="75">
        <v>1137</v>
      </c>
      <c r="Z32" s="79">
        <v>37.5</v>
      </c>
      <c r="AA32" s="79">
        <v>6.9</v>
      </c>
      <c r="AB32" s="78">
        <v>165</v>
      </c>
      <c r="AC32" s="78">
        <v>21</v>
      </c>
      <c r="AD32" s="77">
        <v>296.7</v>
      </c>
      <c r="AE32" s="77">
        <v>258.39999999999998</v>
      </c>
      <c r="AF32" s="76">
        <v>495.3</v>
      </c>
      <c r="AG32" s="75">
        <v>1708</v>
      </c>
      <c r="AH32" s="79">
        <v>37.6</v>
      </c>
      <c r="AI32" s="79">
        <v>8.1999999999999993</v>
      </c>
      <c r="AJ32" s="78">
        <v>173</v>
      </c>
      <c r="AK32" s="78">
        <v>20</v>
      </c>
      <c r="AL32" s="77">
        <v>300.60000000000002</v>
      </c>
      <c r="AM32" s="77">
        <v>265.10000000000002</v>
      </c>
      <c r="AN32" s="76">
        <v>391.4</v>
      </c>
      <c r="AO32" s="75">
        <v>2592</v>
      </c>
    </row>
    <row r="33" spans="1:41" s="74" customFormat="1" ht="13.5" hidden="1" customHeight="1">
      <c r="A33" s="83" t="s">
        <v>75</v>
      </c>
      <c r="B33" s="83" t="s">
        <v>74</v>
      </c>
      <c r="C33" s="83" t="s">
        <v>73</v>
      </c>
      <c r="D33" s="83" t="s">
        <v>72</v>
      </c>
      <c r="E33" s="83"/>
      <c r="F33" s="82">
        <v>20</v>
      </c>
      <c r="H33" s="85"/>
      <c r="I33" s="84" t="s">
        <v>59</v>
      </c>
      <c r="J33" s="79">
        <v>42.6</v>
      </c>
      <c r="K33" s="79">
        <v>11</v>
      </c>
      <c r="L33" s="78">
        <v>168</v>
      </c>
      <c r="M33" s="78">
        <v>19</v>
      </c>
      <c r="N33" s="77">
        <v>310.8</v>
      </c>
      <c r="O33" s="77">
        <v>272</v>
      </c>
      <c r="P33" s="76">
        <v>552.29999999999995</v>
      </c>
      <c r="Q33" s="75">
        <v>6187</v>
      </c>
      <c r="R33" s="79">
        <v>42.6</v>
      </c>
      <c r="S33" s="79">
        <v>11.6</v>
      </c>
      <c r="T33" s="78">
        <v>158</v>
      </c>
      <c r="U33" s="78">
        <v>25</v>
      </c>
      <c r="V33" s="77">
        <v>343.2</v>
      </c>
      <c r="W33" s="77">
        <v>283.89999999999998</v>
      </c>
      <c r="X33" s="76">
        <v>800.2</v>
      </c>
      <c r="Y33" s="75">
        <v>1310</v>
      </c>
      <c r="Z33" s="79">
        <v>42.6</v>
      </c>
      <c r="AA33" s="79">
        <v>10.1</v>
      </c>
      <c r="AB33" s="78">
        <v>166</v>
      </c>
      <c r="AC33" s="78">
        <v>19</v>
      </c>
      <c r="AD33" s="77">
        <v>298.5</v>
      </c>
      <c r="AE33" s="77">
        <v>259.5</v>
      </c>
      <c r="AF33" s="76">
        <v>560.29999999999995</v>
      </c>
      <c r="AG33" s="75">
        <v>1959</v>
      </c>
      <c r="AH33" s="79">
        <v>42.6</v>
      </c>
      <c r="AI33" s="79">
        <v>11.4</v>
      </c>
      <c r="AJ33" s="78">
        <v>174</v>
      </c>
      <c r="AK33" s="78">
        <v>15</v>
      </c>
      <c r="AL33" s="77">
        <v>304.5</v>
      </c>
      <c r="AM33" s="77">
        <v>275</v>
      </c>
      <c r="AN33" s="76">
        <v>435.8</v>
      </c>
      <c r="AO33" s="75">
        <v>2919</v>
      </c>
    </row>
    <row r="34" spans="1:41" s="74" customFormat="1" ht="13.5" hidden="1" customHeight="1">
      <c r="A34" s="83" t="s">
        <v>75</v>
      </c>
      <c r="B34" s="83" t="s">
        <v>74</v>
      </c>
      <c r="C34" s="83" t="s">
        <v>73</v>
      </c>
      <c r="D34" s="83" t="s">
        <v>72</v>
      </c>
      <c r="E34" s="83"/>
      <c r="F34" s="82">
        <v>21</v>
      </c>
      <c r="H34" s="85"/>
      <c r="I34" s="84" t="s">
        <v>58</v>
      </c>
      <c r="J34" s="79">
        <v>47.4</v>
      </c>
      <c r="K34" s="79">
        <v>13.2</v>
      </c>
      <c r="L34" s="78">
        <v>168</v>
      </c>
      <c r="M34" s="78">
        <v>19</v>
      </c>
      <c r="N34" s="77">
        <v>322.60000000000002</v>
      </c>
      <c r="O34" s="77">
        <v>282.2</v>
      </c>
      <c r="P34" s="76">
        <v>570.5</v>
      </c>
      <c r="Q34" s="75">
        <v>7575</v>
      </c>
      <c r="R34" s="79">
        <v>47.5</v>
      </c>
      <c r="S34" s="79">
        <v>15.3</v>
      </c>
      <c r="T34" s="78">
        <v>158</v>
      </c>
      <c r="U34" s="78">
        <v>19</v>
      </c>
      <c r="V34" s="77">
        <v>349.8</v>
      </c>
      <c r="W34" s="77">
        <v>301.10000000000002</v>
      </c>
      <c r="X34" s="76">
        <v>1002.8</v>
      </c>
      <c r="Y34" s="75">
        <v>1605</v>
      </c>
      <c r="Z34" s="79">
        <v>47.5</v>
      </c>
      <c r="AA34" s="79">
        <v>12.2</v>
      </c>
      <c r="AB34" s="78">
        <v>166</v>
      </c>
      <c r="AC34" s="78">
        <v>23</v>
      </c>
      <c r="AD34" s="77">
        <v>303.2</v>
      </c>
      <c r="AE34" s="77">
        <v>260.2</v>
      </c>
      <c r="AF34" s="76">
        <v>541.20000000000005</v>
      </c>
      <c r="AG34" s="75">
        <v>2087</v>
      </c>
      <c r="AH34" s="79">
        <v>47.4</v>
      </c>
      <c r="AI34" s="79">
        <v>12.8</v>
      </c>
      <c r="AJ34" s="78">
        <v>174</v>
      </c>
      <c r="AK34" s="78">
        <v>18</v>
      </c>
      <c r="AL34" s="77">
        <v>321.89999999999998</v>
      </c>
      <c r="AM34" s="77">
        <v>286.3</v>
      </c>
      <c r="AN34" s="76">
        <v>407.4</v>
      </c>
      <c r="AO34" s="75">
        <v>3882</v>
      </c>
    </row>
    <row r="35" spans="1:41" s="74" customFormat="1" ht="13.5" hidden="1" customHeight="1">
      <c r="A35" s="83" t="s">
        <v>75</v>
      </c>
      <c r="B35" s="83" t="s">
        <v>74</v>
      </c>
      <c r="C35" s="83" t="s">
        <v>73</v>
      </c>
      <c r="D35" s="83" t="s">
        <v>72</v>
      </c>
      <c r="E35" s="83"/>
      <c r="F35" s="82">
        <v>22</v>
      </c>
      <c r="H35" s="85"/>
      <c r="I35" s="84" t="s">
        <v>57</v>
      </c>
      <c r="J35" s="79">
        <v>52.4</v>
      </c>
      <c r="K35" s="79">
        <v>14.9</v>
      </c>
      <c r="L35" s="78">
        <v>166</v>
      </c>
      <c r="M35" s="78">
        <v>20</v>
      </c>
      <c r="N35" s="77">
        <v>322.10000000000002</v>
      </c>
      <c r="O35" s="77">
        <v>279.5</v>
      </c>
      <c r="P35" s="76">
        <v>583.9</v>
      </c>
      <c r="Q35" s="75">
        <v>6422</v>
      </c>
      <c r="R35" s="79">
        <v>52.3</v>
      </c>
      <c r="S35" s="79">
        <v>18.3</v>
      </c>
      <c r="T35" s="78">
        <v>156</v>
      </c>
      <c r="U35" s="78">
        <v>23</v>
      </c>
      <c r="V35" s="77">
        <v>364.8</v>
      </c>
      <c r="W35" s="77">
        <v>308.39999999999998</v>
      </c>
      <c r="X35" s="76">
        <v>907</v>
      </c>
      <c r="Y35" s="75">
        <v>1450</v>
      </c>
      <c r="Z35" s="79">
        <v>52.5</v>
      </c>
      <c r="AA35" s="79">
        <v>13</v>
      </c>
      <c r="AB35" s="78">
        <v>164</v>
      </c>
      <c r="AC35" s="78">
        <v>22</v>
      </c>
      <c r="AD35" s="77">
        <v>301.89999999999998</v>
      </c>
      <c r="AE35" s="77">
        <v>259.60000000000002</v>
      </c>
      <c r="AF35" s="76">
        <v>601.1</v>
      </c>
      <c r="AG35" s="75">
        <v>2057</v>
      </c>
      <c r="AH35" s="79">
        <v>52.4</v>
      </c>
      <c r="AI35" s="79">
        <v>14.5</v>
      </c>
      <c r="AJ35" s="78">
        <v>172</v>
      </c>
      <c r="AK35" s="78">
        <v>18</v>
      </c>
      <c r="AL35" s="77">
        <v>315</v>
      </c>
      <c r="AM35" s="77">
        <v>279.2</v>
      </c>
      <c r="AN35" s="76">
        <v>411.2</v>
      </c>
      <c r="AO35" s="75">
        <v>2916</v>
      </c>
    </row>
    <row r="36" spans="1:41" s="74" customFormat="1" ht="13.5" hidden="1" customHeight="1">
      <c r="A36" s="83" t="s">
        <v>75</v>
      </c>
      <c r="B36" s="83" t="s">
        <v>74</v>
      </c>
      <c r="C36" s="83" t="s">
        <v>73</v>
      </c>
      <c r="D36" s="83" t="s">
        <v>72</v>
      </c>
      <c r="E36" s="83"/>
      <c r="F36" s="82">
        <v>23</v>
      </c>
      <c r="H36" s="85"/>
      <c r="I36" s="84" t="s">
        <v>56</v>
      </c>
      <c r="J36" s="79">
        <v>57.5</v>
      </c>
      <c r="K36" s="79">
        <v>19</v>
      </c>
      <c r="L36" s="78">
        <v>164</v>
      </c>
      <c r="M36" s="78">
        <v>18</v>
      </c>
      <c r="N36" s="77">
        <v>325.2</v>
      </c>
      <c r="O36" s="77">
        <v>286.8</v>
      </c>
      <c r="P36" s="76">
        <v>640.9</v>
      </c>
      <c r="Q36" s="75">
        <v>5875</v>
      </c>
      <c r="R36" s="79">
        <v>57.7</v>
      </c>
      <c r="S36" s="79">
        <v>24.3</v>
      </c>
      <c r="T36" s="78">
        <v>153</v>
      </c>
      <c r="U36" s="78">
        <v>20</v>
      </c>
      <c r="V36" s="77">
        <v>365</v>
      </c>
      <c r="W36" s="77">
        <v>311</v>
      </c>
      <c r="X36" s="76">
        <v>1088.5999999999999</v>
      </c>
      <c r="Y36" s="75">
        <v>1383</v>
      </c>
      <c r="Z36" s="79">
        <v>57.5</v>
      </c>
      <c r="AA36" s="79">
        <v>18.100000000000001</v>
      </c>
      <c r="AB36" s="78">
        <v>163</v>
      </c>
      <c r="AC36" s="78">
        <v>19</v>
      </c>
      <c r="AD36" s="77">
        <v>313.60000000000002</v>
      </c>
      <c r="AE36" s="77">
        <v>275.2</v>
      </c>
      <c r="AF36" s="76">
        <v>608</v>
      </c>
      <c r="AG36" s="75">
        <v>1755</v>
      </c>
      <c r="AH36" s="79">
        <v>57.5</v>
      </c>
      <c r="AI36" s="79">
        <v>16.899999999999999</v>
      </c>
      <c r="AJ36" s="78">
        <v>171</v>
      </c>
      <c r="AK36" s="78">
        <v>16</v>
      </c>
      <c r="AL36" s="77">
        <v>312.60000000000002</v>
      </c>
      <c r="AM36" s="77">
        <v>282</v>
      </c>
      <c r="AN36" s="76">
        <v>435.8</v>
      </c>
      <c r="AO36" s="75">
        <v>2737</v>
      </c>
    </row>
    <row r="37" spans="1:41" s="74" customFormat="1" ht="13.5" hidden="1" customHeight="1">
      <c r="A37" s="83" t="s">
        <v>75</v>
      </c>
      <c r="B37" s="83" t="s">
        <v>74</v>
      </c>
      <c r="C37" s="83" t="s">
        <v>73</v>
      </c>
      <c r="D37" s="83" t="s">
        <v>72</v>
      </c>
      <c r="E37" s="83"/>
      <c r="F37" s="82">
        <v>24</v>
      </c>
      <c r="H37" s="85"/>
      <c r="I37" s="84" t="s">
        <v>55</v>
      </c>
      <c r="J37" s="79">
        <v>62.6</v>
      </c>
      <c r="K37" s="79">
        <v>20.3</v>
      </c>
      <c r="L37" s="78">
        <v>164</v>
      </c>
      <c r="M37" s="78">
        <v>12</v>
      </c>
      <c r="N37" s="77">
        <v>256.39999999999998</v>
      </c>
      <c r="O37" s="77">
        <v>233.9</v>
      </c>
      <c r="P37" s="76">
        <v>389</v>
      </c>
      <c r="Q37" s="75">
        <v>7514</v>
      </c>
      <c r="R37" s="79">
        <v>62.5</v>
      </c>
      <c r="S37" s="79">
        <v>23</v>
      </c>
      <c r="T37" s="78">
        <v>153</v>
      </c>
      <c r="U37" s="78">
        <v>12</v>
      </c>
      <c r="V37" s="77">
        <v>247</v>
      </c>
      <c r="W37" s="77">
        <v>226.1</v>
      </c>
      <c r="X37" s="76">
        <v>605.20000000000005</v>
      </c>
      <c r="Y37" s="75">
        <v>1433</v>
      </c>
      <c r="Z37" s="79">
        <v>62.6</v>
      </c>
      <c r="AA37" s="79">
        <v>20.100000000000001</v>
      </c>
      <c r="AB37" s="78">
        <v>161</v>
      </c>
      <c r="AC37" s="78">
        <v>12</v>
      </c>
      <c r="AD37" s="77">
        <v>235.9</v>
      </c>
      <c r="AE37" s="77">
        <v>213.5</v>
      </c>
      <c r="AF37" s="76">
        <v>405</v>
      </c>
      <c r="AG37" s="75">
        <v>2321</v>
      </c>
      <c r="AH37" s="79">
        <v>62.7</v>
      </c>
      <c r="AI37" s="79">
        <v>19.399999999999999</v>
      </c>
      <c r="AJ37" s="78">
        <v>170</v>
      </c>
      <c r="AK37" s="78">
        <v>13</v>
      </c>
      <c r="AL37" s="77">
        <v>272.7</v>
      </c>
      <c r="AM37" s="77">
        <v>249.4</v>
      </c>
      <c r="AN37" s="76">
        <v>296.8</v>
      </c>
      <c r="AO37" s="75">
        <v>3760</v>
      </c>
    </row>
    <row r="38" spans="1:41" s="74" customFormat="1" ht="13.5" hidden="1" customHeight="1">
      <c r="A38" s="83" t="s">
        <v>75</v>
      </c>
      <c r="B38" s="83" t="s">
        <v>74</v>
      </c>
      <c r="C38" s="83" t="s">
        <v>73</v>
      </c>
      <c r="D38" s="83" t="s">
        <v>72</v>
      </c>
      <c r="E38" s="83"/>
      <c r="F38" s="82">
        <v>25</v>
      </c>
      <c r="H38" s="85"/>
      <c r="I38" s="84" t="s">
        <v>76</v>
      </c>
      <c r="J38" s="79">
        <v>67.400000000000006</v>
      </c>
      <c r="K38" s="79">
        <v>18.3</v>
      </c>
      <c r="L38" s="78">
        <v>164</v>
      </c>
      <c r="M38" s="78">
        <v>11</v>
      </c>
      <c r="N38" s="77">
        <v>230.7</v>
      </c>
      <c r="O38" s="77">
        <v>211.7</v>
      </c>
      <c r="P38" s="76">
        <v>232.5</v>
      </c>
      <c r="Q38" s="75">
        <v>6523</v>
      </c>
      <c r="R38" s="79">
        <v>67.400000000000006</v>
      </c>
      <c r="S38" s="79">
        <v>16.600000000000001</v>
      </c>
      <c r="T38" s="78">
        <v>155</v>
      </c>
      <c r="U38" s="78">
        <v>14</v>
      </c>
      <c r="V38" s="77">
        <v>215.8</v>
      </c>
      <c r="W38" s="77">
        <v>193.5</v>
      </c>
      <c r="X38" s="76">
        <v>285.89999999999998</v>
      </c>
      <c r="Y38" s="75">
        <v>667</v>
      </c>
      <c r="Z38" s="79">
        <v>67.3</v>
      </c>
      <c r="AA38" s="79">
        <v>16.600000000000001</v>
      </c>
      <c r="AB38" s="78">
        <v>164</v>
      </c>
      <c r="AC38" s="78">
        <v>12</v>
      </c>
      <c r="AD38" s="77">
        <v>213.3</v>
      </c>
      <c r="AE38" s="77">
        <v>193</v>
      </c>
      <c r="AF38" s="76">
        <v>172.8</v>
      </c>
      <c r="AG38" s="75">
        <v>1972</v>
      </c>
      <c r="AH38" s="79">
        <v>67.5</v>
      </c>
      <c r="AI38" s="79">
        <v>19.5</v>
      </c>
      <c r="AJ38" s="78">
        <v>166</v>
      </c>
      <c r="AK38" s="78">
        <v>10</v>
      </c>
      <c r="AL38" s="77">
        <v>242.2</v>
      </c>
      <c r="AM38" s="77">
        <v>224.4</v>
      </c>
      <c r="AN38" s="76">
        <v>253.6</v>
      </c>
      <c r="AO38" s="75">
        <v>3883</v>
      </c>
    </row>
    <row r="39" spans="1:41" s="74" customFormat="1" ht="13.5" hidden="1" customHeight="1">
      <c r="A39" s="83" t="s">
        <v>75</v>
      </c>
      <c r="B39" s="83" t="s">
        <v>74</v>
      </c>
      <c r="C39" s="83" t="s">
        <v>73</v>
      </c>
      <c r="D39" s="83" t="s">
        <v>72</v>
      </c>
      <c r="E39" s="83"/>
      <c r="F39" s="82">
        <v>26</v>
      </c>
      <c r="H39" s="85"/>
      <c r="I39" s="84" t="s">
        <v>71</v>
      </c>
      <c r="J39" s="79">
        <v>73.3</v>
      </c>
      <c r="K39" s="79">
        <v>21.2</v>
      </c>
      <c r="L39" s="78">
        <v>164</v>
      </c>
      <c r="M39" s="78">
        <v>7</v>
      </c>
      <c r="N39" s="77">
        <v>217.4</v>
      </c>
      <c r="O39" s="77">
        <v>205.5</v>
      </c>
      <c r="P39" s="76">
        <v>162.6</v>
      </c>
      <c r="Q39" s="75">
        <v>3921</v>
      </c>
      <c r="R39" s="79">
        <v>73.099999999999994</v>
      </c>
      <c r="S39" s="79">
        <v>17.100000000000001</v>
      </c>
      <c r="T39" s="78">
        <v>159</v>
      </c>
      <c r="U39" s="78">
        <v>7</v>
      </c>
      <c r="V39" s="77">
        <v>209.1</v>
      </c>
      <c r="W39" s="77">
        <v>198.4</v>
      </c>
      <c r="X39" s="76">
        <v>221.5</v>
      </c>
      <c r="Y39" s="75">
        <v>251</v>
      </c>
      <c r="Z39" s="79">
        <v>72.7</v>
      </c>
      <c r="AA39" s="79">
        <v>16.5</v>
      </c>
      <c r="AB39" s="78">
        <v>160</v>
      </c>
      <c r="AC39" s="78">
        <v>9</v>
      </c>
      <c r="AD39" s="77">
        <v>208.9</v>
      </c>
      <c r="AE39" s="77">
        <v>190.7</v>
      </c>
      <c r="AF39" s="76">
        <v>142</v>
      </c>
      <c r="AG39" s="75">
        <v>947</v>
      </c>
      <c r="AH39" s="79">
        <v>73.599999999999994</v>
      </c>
      <c r="AI39" s="79">
        <v>23.2</v>
      </c>
      <c r="AJ39" s="78">
        <v>165</v>
      </c>
      <c r="AK39" s="78">
        <v>6</v>
      </c>
      <c r="AL39" s="77">
        <v>221.1</v>
      </c>
      <c r="AM39" s="77">
        <v>211.3</v>
      </c>
      <c r="AN39" s="76">
        <v>164.4</v>
      </c>
      <c r="AO39" s="75">
        <v>2724</v>
      </c>
    </row>
    <row r="40" spans="1:41" s="74" customFormat="1" ht="24" hidden="1" customHeight="1">
      <c r="A40" s="83" t="s">
        <v>75</v>
      </c>
      <c r="B40" s="83" t="s">
        <v>74</v>
      </c>
      <c r="C40" s="83" t="s">
        <v>73</v>
      </c>
      <c r="D40" s="83" t="s">
        <v>72</v>
      </c>
      <c r="E40" s="83"/>
      <c r="F40" s="82">
        <v>27</v>
      </c>
      <c r="H40" s="87"/>
      <c r="I40" s="86" t="s">
        <v>80</v>
      </c>
      <c r="J40" s="79">
        <v>45.1</v>
      </c>
      <c r="K40" s="79">
        <v>13.1</v>
      </c>
      <c r="L40" s="78">
        <v>163</v>
      </c>
      <c r="M40" s="78">
        <v>15</v>
      </c>
      <c r="N40" s="77">
        <v>300.39999999999998</v>
      </c>
      <c r="O40" s="77">
        <v>267.60000000000002</v>
      </c>
      <c r="P40" s="76">
        <v>704.2</v>
      </c>
      <c r="Q40" s="75">
        <v>951784</v>
      </c>
      <c r="R40" s="79">
        <v>44.3</v>
      </c>
      <c r="S40" s="79">
        <v>15.3</v>
      </c>
      <c r="T40" s="78">
        <v>155</v>
      </c>
      <c r="U40" s="78">
        <v>17</v>
      </c>
      <c r="V40" s="77">
        <v>335.1</v>
      </c>
      <c r="W40" s="77">
        <v>291.3</v>
      </c>
      <c r="X40" s="76">
        <v>962.1</v>
      </c>
      <c r="Y40" s="75">
        <v>310643</v>
      </c>
      <c r="Z40" s="79">
        <v>44.7</v>
      </c>
      <c r="AA40" s="79">
        <v>12.7</v>
      </c>
      <c r="AB40" s="78">
        <v>163</v>
      </c>
      <c r="AC40" s="78">
        <v>15</v>
      </c>
      <c r="AD40" s="77">
        <v>287.5</v>
      </c>
      <c r="AE40" s="77">
        <v>255.9</v>
      </c>
      <c r="AF40" s="76">
        <v>681.1</v>
      </c>
      <c r="AG40" s="75">
        <v>334037</v>
      </c>
      <c r="AH40" s="79">
        <v>46.2</v>
      </c>
      <c r="AI40" s="79">
        <v>11.4</v>
      </c>
      <c r="AJ40" s="78">
        <v>170</v>
      </c>
      <c r="AK40" s="78">
        <v>12</v>
      </c>
      <c r="AL40" s="77">
        <v>279.3</v>
      </c>
      <c r="AM40" s="77">
        <v>256.39999999999998</v>
      </c>
      <c r="AN40" s="76">
        <v>468.5</v>
      </c>
      <c r="AO40" s="75">
        <v>307104</v>
      </c>
    </row>
    <row r="41" spans="1:41" s="74" customFormat="1" ht="20.25" hidden="1" customHeight="1">
      <c r="A41" s="83" t="s">
        <v>75</v>
      </c>
      <c r="B41" s="83" t="s">
        <v>74</v>
      </c>
      <c r="C41" s="83" t="s">
        <v>73</v>
      </c>
      <c r="D41" s="83" t="s">
        <v>72</v>
      </c>
      <c r="E41" s="83"/>
      <c r="F41" s="82">
        <v>28</v>
      </c>
      <c r="H41" s="85"/>
      <c r="I41" s="84" t="s">
        <v>64</v>
      </c>
      <c r="J41" s="79">
        <v>19.100000000000001</v>
      </c>
      <c r="K41" s="79">
        <v>0.9</v>
      </c>
      <c r="L41" s="78">
        <v>164</v>
      </c>
      <c r="M41" s="78">
        <v>12</v>
      </c>
      <c r="N41" s="77">
        <v>198.8</v>
      </c>
      <c r="O41" s="77">
        <v>179.1</v>
      </c>
      <c r="P41" s="76">
        <v>141.80000000000001</v>
      </c>
      <c r="Q41" s="75">
        <v>20106</v>
      </c>
      <c r="R41" s="79">
        <v>19.100000000000001</v>
      </c>
      <c r="S41" s="79">
        <v>0.9</v>
      </c>
      <c r="T41" s="78">
        <v>157</v>
      </c>
      <c r="U41" s="78">
        <v>13</v>
      </c>
      <c r="V41" s="77">
        <v>208.2</v>
      </c>
      <c r="W41" s="77">
        <v>182.7</v>
      </c>
      <c r="X41" s="76">
        <v>186</v>
      </c>
      <c r="Y41" s="75">
        <v>7223</v>
      </c>
      <c r="Z41" s="79">
        <v>19.100000000000001</v>
      </c>
      <c r="AA41" s="79">
        <v>0.9</v>
      </c>
      <c r="AB41" s="78">
        <v>166</v>
      </c>
      <c r="AC41" s="78">
        <v>12</v>
      </c>
      <c r="AD41" s="77">
        <v>194.6</v>
      </c>
      <c r="AE41" s="77">
        <v>176.4</v>
      </c>
      <c r="AF41" s="76">
        <v>130.6</v>
      </c>
      <c r="AG41" s="75">
        <v>8729</v>
      </c>
      <c r="AH41" s="79">
        <v>19.100000000000001</v>
      </c>
      <c r="AI41" s="79">
        <v>0.9</v>
      </c>
      <c r="AJ41" s="78">
        <v>171</v>
      </c>
      <c r="AK41" s="78">
        <v>9</v>
      </c>
      <c r="AL41" s="77">
        <v>191.2</v>
      </c>
      <c r="AM41" s="77">
        <v>178.5</v>
      </c>
      <c r="AN41" s="76">
        <v>88.6</v>
      </c>
      <c r="AO41" s="75">
        <v>4154</v>
      </c>
    </row>
    <row r="42" spans="1:41" s="74" customFormat="1" ht="13.5" hidden="1" customHeight="1">
      <c r="A42" s="83" t="s">
        <v>75</v>
      </c>
      <c r="B42" s="83" t="s">
        <v>74</v>
      </c>
      <c r="C42" s="83" t="s">
        <v>73</v>
      </c>
      <c r="D42" s="83" t="s">
        <v>72</v>
      </c>
      <c r="E42" s="83"/>
      <c r="F42" s="82">
        <v>29</v>
      </c>
      <c r="H42" s="85"/>
      <c r="I42" s="84" t="s">
        <v>63</v>
      </c>
      <c r="J42" s="79">
        <v>22.5</v>
      </c>
      <c r="K42" s="79">
        <v>3</v>
      </c>
      <c r="L42" s="78">
        <v>163</v>
      </c>
      <c r="M42" s="78">
        <v>18</v>
      </c>
      <c r="N42" s="77">
        <v>228</v>
      </c>
      <c r="O42" s="77">
        <v>196.9</v>
      </c>
      <c r="P42" s="76">
        <v>453.3</v>
      </c>
      <c r="Q42" s="75">
        <v>65028</v>
      </c>
      <c r="R42" s="79">
        <v>22.5</v>
      </c>
      <c r="S42" s="79">
        <v>3.2</v>
      </c>
      <c r="T42" s="78">
        <v>156</v>
      </c>
      <c r="U42" s="78">
        <v>21</v>
      </c>
      <c r="V42" s="77">
        <v>247.5</v>
      </c>
      <c r="W42" s="77">
        <v>205.5</v>
      </c>
      <c r="X42" s="76">
        <v>567.70000000000005</v>
      </c>
      <c r="Y42" s="75">
        <v>21667</v>
      </c>
      <c r="Z42" s="79">
        <v>22.5</v>
      </c>
      <c r="AA42" s="79">
        <v>3.1</v>
      </c>
      <c r="AB42" s="78">
        <v>164</v>
      </c>
      <c r="AC42" s="78">
        <v>18</v>
      </c>
      <c r="AD42" s="77">
        <v>222</v>
      </c>
      <c r="AE42" s="77">
        <v>192.2</v>
      </c>
      <c r="AF42" s="76">
        <v>461.4</v>
      </c>
      <c r="AG42" s="75">
        <v>25142</v>
      </c>
      <c r="AH42" s="79">
        <v>22.6</v>
      </c>
      <c r="AI42" s="79">
        <v>2.7</v>
      </c>
      <c r="AJ42" s="78">
        <v>171</v>
      </c>
      <c r="AK42" s="78">
        <v>14</v>
      </c>
      <c r="AL42" s="77">
        <v>213.2</v>
      </c>
      <c r="AM42" s="77">
        <v>193.2</v>
      </c>
      <c r="AN42" s="76">
        <v>306</v>
      </c>
      <c r="AO42" s="75">
        <v>18219</v>
      </c>
    </row>
    <row r="43" spans="1:41" s="74" customFormat="1" ht="13.5" hidden="1" customHeight="1">
      <c r="A43" s="83" t="s">
        <v>75</v>
      </c>
      <c r="B43" s="83" t="s">
        <v>74</v>
      </c>
      <c r="C43" s="83" t="s">
        <v>73</v>
      </c>
      <c r="D43" s="83" t="s">
        <v>72</v>
      </c>
      <c r="E43" s="83"/>
      <c r="F43" s="82">
        <v>30</v>
      </c>
      <c r="H43" s="85"/>
      <c r="I43" s="86" t="s">
        <v>62</v>
      </c>
      <c r="J43" s="79">
        <v>27.5</v>
      </c>
      <c r="K43" s="79">
        <v>5.4</v>
      </c>
      <c r="L43" s="78">
        <v>162</v>
      </c>
      <c r="M43" s="78">
        <v>18</v>
      </c>
      <c r="N43" s="77">
        <v>257.10000000000002</v>
      </c>
      <c r="O43" s="77">
        <v>221.9</v>
      </c>
      <c r="P43" s="76">
        <v>533.70000000000005</v>
      </c>
      <c r="Q43" s="75">
        <v>69154</v>
      </c>
      <c r="R43" s="79">
        <v>27.6</v>
      </c>
      <c r="S43" s="79">
        <v>6.1</v>
      </c>
      <c r="T43" s="78">
        <v>155</v>
      </c>
      <c r="U43" s="78">
        <v>20</v>
      </c>
      <c r="V43" s="77">
        <v>279</v>
      </c>
      <c r="W43" s="77">
        <v>233.4</v>
      </c>
      <c r="X43" s="76">
        <v>658.9</v>
      </c>
      <c r="Y43" s="75">
        <v>25097</v>
      </c>
      <c r="Z43" s="79">
        <v>27.6</v>
      </c>
      <c r="AA43" s="79">
        <v>5.4</v>
      </c>
      <c r="AB43" s="78">
        <v>163</v>
      </c>
      <c r="AC43" s="78">
        <v>18</v>
      </c>
      <c r="AD43" s="77">
        <v>247.6</v>
      </c>
      <c r="AE43" s="77">
        <v>214</v>
      </c>
      <c r="AF43" s="76">
        <v>524.20000000000005</v>
      </c>
      <c r="AG43" s="75">
        <v>24750</v>
      </c>
      <c r="AH43" s="79">
        <v>27.5</v>
      </c>
      <c r="AI43" s="79">
        <v>4.5999999999999996</v>
      </c>
      <c r="AJ43" s="78">
        <v>170</v>
      </c>
      <c r="AK43" s="78">
        <v>15</v>
      </c>
      <c r="AL43" s="77">
        <v>240.8</v>
      </c>
      <c r="AM43" s="77">
        <v>216.9</v>
      </c>
      <c r="AN43" s="76">
        <v>383.1</v>
      </c>
      <c r="AO43" s="75">
        <v>19307</v>
      </c>
    </row>
    <row r="44" spans="1:41" s="74" customFormat="1" ht="13.5" hidden="1" customHeight="1">
      <c r="A44" s="83" t="s">
        <v>75</v>
      </c>
      <c r="B44" s="83" t="s">
        <v>74</v>
      </c>
      <c r="C44" s="83" t="s">
        <v>73</v>
      </c>
      <c r="D44" s="83" t="s">
        <v>72</v>
      </c>
      <c r="E44" s="83"/>
      <c r="F44" s="82">
        <v>31</v>
      </c>
      <c r="H44" s="85"/>
      <c r="I44" s="84" t="s">
        <v>61</v>
      </c>
      <c r="J44" s="79">
        <v>32.5</v>
      </c>
      <c r="K44" s="79">
        <v>7.5</v>
      </c>
      <c r="L44" s="78">
        <v>163</v>
      </c>
      <c r="M44" s="78">
        <v>18</v>
      </c>
      <c r="N44" s="77">
        <v>280</v>
      </c>
      <c r="O44" s="77">
        <v>243.1</v>
      </c>
      <c r="P44" s="76">
        <v>609.9</v>
      </c>
      <c r="Q44" s="75">
        <v>77345</v>
      </c>
      <c r="R44" s="79">
        <v>32.4</v>
      </c>
      <c r="S44" s="79">
        <v>8.3000000000000007</v>
      </c>
      <c r="T44" s="78">
        <v>155</v>
      </c>
      <c r="U44" s="78">
        <v>21</v>
      </c>
      <c r="V44" s="77">
        <v>305.3</v>
      </c>
      <c r="W44" s="77">
        <v>256.39999999999998</v>
      </c>
      <c r="X44" s="76">
        <v>755.4</v>
      </c>
      <c r="Y44" s="75">
        <v>26412</v>
      </c>
      <c r="Z44" s="79">
        <v>32.5</v>
      </c>
      <c r="AA44" s="79">
        <v>7.6</v>
      </c>
      <c r="AB44" s="78">
        <v>163</v>
      </c>
      <c r="AC44" s="78">
        <v>18</v>
      </c>
      <c r="AD44" s="77">
        <v>270.60000000000002</v>
      </c>
      <c r="AE44" s="77">
        <v>235.4</v>
      </c>
      <c r="AF44" s="76">
        <v>607.20000000000005</v>
      </c>
      <c r="AG44" s="75">
        <v>26954</v>
      </c>
      <c r="AH44" s="79">
        <v>32.6</v>
      </c>
      <c r="AI44" s="79">
        <v>6.6</v>
      </c>
      <c r="AJ44" s="78">
        <v>171</v>
      </c>
      <c r="AK44" s="78">
        <v>14</v>
      </c>
      <c r="AL44" s="77">
        <v>262.7</v>
      </c>
      <c r="AM44" s="77">
        <v>237.1</v>
      </c>
      <c r="AN44" s="76">
        <v>452.8</v>
      </c>
      <c r="AO44" s="75">
        <v>23979</v>
      </c>
    </row>
    <row r="45" spans="1:41" s="74" customFormat="1" ht="13.5" hidden="1" customHeight="1">
      <c r="A45" s="83" t="s">
        <v>75</v>
      </c>
      <c r="B45" s="83" t="s">
        <v>74</v>
      </c>
      <c r="C45" s="83" t="s">
        <v>73</v>
      </c>
      <c r="D45" s="83" t="s">
        <v>72</v>
      </c>
      <c r="E45" s="83"/>
      <c r="F45" s="82">
        <v>32</v>
      </c>
      <c r="H45" s="85"/>
      <c r="I45" s="84" t="s">
        <v>60</v>
      </c>
      <c r="J45" s="79">
        <v>37.6</v>
      </c>
      <c r="K45" s="79">
        <v>9.9</v>
      </c>
      <c r="L45" s="78">
        <v>163</v>
      </c>
      <c r="M45" s="78">
        <v>18</v>
      </c>
      <c r="N45" s="77">
        <v>303.2</v>
      </c>
      <c r="O45" s="77">
        <v>264</v>
      </c>
      <c r="P45" s="76">
        <v>685.3</v>
      </c>
      <c r="Q45" s="75">
        <v>90819</v>
      </c>
      <c r="R45" s="79">
        <v>37.6</v>
      </c>
      <c r="S45" s="79">
        <v>11.2</v>
      </c>
      <c r="T45" s="78">
        <v>156</v>
      </c>
      <c r="U45" s="78">
        <v>21</v>
      </c>
      <c r="V45" s="77">
        <v>332.1</v>
      </c>
      <c r="W45" s="77">
        <v>280.60000000000002</v>
      </c>
      <c r="X45" s="76">
        <v>872.1</v>
      </c>
      <c r="Y45" s="75">
        <v>29297</v>
      </c>
      <c r="Z45" s="79">
        <v>37.6</v>
      </c>
      <c r="AA45" s="79">
        <v>10</v>
      </c>
      <c r="AB45" s="78">
        <v>163</v>
      </c>
      <c r="AC45" s="78">
        <v>18</v>
      </c>
      <c r="AD45" s="77">
        <v>293.10000000000002</v>
      </c>
      <c r="AE45" s="77">
        <v>254.6</v>
      </c>
      <c r="AF45" s="76">
        <v>692.7</v>
      </c>
      <c r="AG45" s="75">
        <v>31388</v>
      </c>
      <c r="AH45" s="79">
        <v>37.6</v>
      </c>
      <c r="AI45" s="79">
        <v>8.5</v>
      </c>
      <c r="AJ45" s="78">
        <v>171</v>
      </c>
      <c r="AK45" s="78">
        <v>15</v>
      </c>
      <c r="AL45" s="77">
        <v>285.5</v>
      </c>
      <c r="AM45" s="77">
        <v>257.8</v>
      </c>
      <c r="AN45" s="76">
        <v>495.9</v>
      </c>
      <c r="AO45" s="75">
        <v>30134</v>
      </c>
    </row>
    <row r="46" spans="1:41" s="74" customFormat="1" ht="13.5" hidden="1" customHeight="1">
      <c r="A46" s="83" t="s">
        <v>75</v>
      </c>
      <c r="B46" s="83" t="s">
        <v>74</v>
      </c>
      <c r="C46" s="83" t="s">
        <v>73</v>
      </c>
      <c r="D46" s="83" t="s">
        <v>72</v>
      </c>
      <c r="E46" s="83"/>
      <c r="F46" s="82">
        <v>33</v>
      </c>
      <c r="H46" s="85"/>
      <c r="I46" s="84" t="s">
        <v>59</v>
      </c>
      <c r="J46" s="79">
        <v>42.6</v>
      </c>
      <c r="K46" s="79">
        <v>12.8</v>
      </c>
      <c r="L46" s="78">
        <v>163</v>
      </c>
      <c r="M46" s="78">
        <v>17</v>
      </c>
      <c r="N46" s="77">
        <v>322.39999999999998</v>
      </c>
      <c r="O46" s="77">
        <v>283.2</v>
      </c>
      <c r="P46" s="76">
        <v>792.6</v>
      </c>
      <c r="Q46" s="75">
        <v>117062</v>
      </c>
      <c r="R46" s="79">
        <v>42.7</v>
      </c>
      <c r="S46" s="79">
        <v>14.8</v>
      </c>
      <c r="T46" s="78">
        <v>155</v>
      </c>
      <c r="U46" s="78">
        <v>20</v>
      </c>
      <c r="V46" s="77">
        <v>358.4</v>
      </c>
      <c r="W46" s="77">
        <v>306</v>
      </c>
      <c r="X46" s="76">
        <v>1053</v>
      </c>
      <c r="Y46" s="75">
        <v>37424</v>
      </c>
      <c r="Z46" s="79">
        <v>42.6</v>
      </c>
      <c r="AA46" s="79">
        <v>12.8</v>
      </c>
      <c r="AB46" s="78">
        <v>163</v>
      </c>
      <c r="AC46" s="78">
        <v>18</v>
      </c>
      <c r="AD46" s="77">
        <v>311.89999999999998</v>
      </c>
      <c r="AE46" s="77">
        <v>272.7</v>
      </c>
      <c r="AF46" s="76">
        <v>780.4</v>
      </c>
      <c r="AG46" s="75">
        <v>40044</v>
      </c>
      <c r="AH46" s="79">
        <v>42.6</v>
      </c>
      <c r="AI46" s="79">
        <v>10.9</v>
      </c>
      <c r="AJ46" s="78">
        <v>171</v>
      </c>
      <c r="AK46" s="78">
        <v>14</v>
      </c>
      <c r="AL46" s="77">
        <v>298.89999999999998</v>
      </c>
      <c r="AM46" s="77">
        <v>272.2</v>
      </c>
      <c r="AN46" s="76">
        <v>558.79999999999995</v>
      </c>
      <c r="AO46" s="75">
        <v>39593</v>
      </c>
    </row>
    <row r="47" spans="1:41" s="74" customFormat="1" ht="13.5" hidden="1" customHeight="1">
      <c r="A47" s="83" t="s">
        <v>75</v>
      </c>
      <c r="B47" s="83" t="s">
        <v>74</v>
      </c>
      <c r="C47" s="83" t="s">
        <v>73</v>
      </c>
      <c r="D47" s="83" t="s">
        <v>72</v>
      </c>
      <c r="E47" s="83"/>
      <c r="F47" s="82">
        <v>34</v>
      </c>
      <c r="H47" s="85"/>
      <c r="I47" s="84" t="s">
        <v>58</v>
      </c>
      <c r="J47" s="79">
        <v>47.5</v>
      </c>
      <c r="K47" s="79">
        <v>15.5</v>
      </c>
      <c r="L47" s="78">
        <v>163</v>
      </c>
      <c r="M47" s="78">
        <v>16</v>
      </c>
      <c r="N47" s="77">
        <v>337.2</v>
      </c>
      <c r="O47" s="77">
        <v>299.60000000000002</v>
      </c>
      <c r="P47" s="76">
        <v>880.7</v>
      </c>
      <c r="Q47" s="75">
        <v>145574</v>
      </c>
      <c r="R47" s="79">
        <v>47.4</v>
      </c>
      <c r="S47" s="79">
        <v>18.600000000000001</v>
      </c>
      <c r="T47" s="78">
        <v>155</v>
      </c>
      <c r="U47" s="78">
        <v>18</v>
      </c>
      <c r="V47" s="77">
        <v>380.3</v>
      </c>
      <c r="W47" s="77">
        <v>330</v>
      </c>
      <c r="X47" s="76">
        <v>1207.8</v>
      </c>
      <c r="Y47" s="75">
        <v>49785</v>
      </c>
      <c r="Z47" s="79">
        <v>47.5</v>
      </c>
      <c r="AA47" s="79">
        <v>15.4</v>
      </c>
      <c r="AB47" s="78">
        <v>163</v>
      </c>
      <c r="AC47" s="78">
        <v>16</v>
      </c>
      <c r="AD47" s="77">
        <v>323.3</v>
      </c>
      <c r="AE47" s="77">
        <v>287.39999999999998</v>
      </c>
      <c r="AF47" s="76">
        <v>857.2</v>
      </c>
      <c r="AG47" s="75">
        <v>49317</v>
      </c>
      <c r="AH47" s="79">
        <v>47.5</v>
      </c>
      <c r="AI47" s="79">
        <v>12.2</v>
      </c>
      <c r="AJ47" s="78">
        <v>171</v>
      </c>
      <c r="AK47" s="78">
        <v>13</v>
      </c>
      <c r="AL47" s="77">
        <v>305.7</v>
      </c>
      <c r="AM47" s="77">
        <v>280.10000000000002</v>
      </c>
      <c r="AN47" s="76">
        <v>555.29999999999995</v>
      </c>
      <c r="AO47" s="75">
        <v>46473</v>
      </c>
    </row>
    <row r="48" spans="1:41" s="74" customFormat="1" ht="13.5" hidden="1" customHeight="1">
      <c r="A48" s="83" t="s">
        <v>75</v>
      </c>
      <c r="B48" s="83" t="s">
        <v>74</v>
      </c>
      <c r="C48" s="83" t="s">
        <v>73</v>
      </c>
      <c r="D48" s="83" t="s">
        <v>72</v>
      </c>
      <c r="E48" s="83"/>
      <c r="F48" s="82">
        <v>35</v>
      </c>
      <c r="H48" s="85"/>
      <c r="I48" s="84" t="s">
        <v>57</v>
      </c>
      <c r="J48" s="79">
        <v>52.4</v>
      </c>
      <c r="K48" s="79">
        <v>17.600000000000001</v>
      </c>
      <c r="L48" s="78">
        <v>163</v>
      </c>
      <c r="M48" s="78">
        <v>15</v>
      </c>
      <c r="N48" s="77">
        <v>341.6</v>
      </c>
      <c r="O48" s="77">
        <v>307.3</v>
      </c>
      <c r="P48" s="76">
        <v>901.5</v>
      </c>
      <c r="Q48" s="75">
        <v>130706</v>
      </c>
      <c r="R48" s="79">
        <v>52.4</v>
      </c>
      <c r="S48" s="79">
        <v>21.3</v>
      </c>
      <c r="T48" s="78">
        <v>155</v>
      </c>
      <c r="U48" s="78">
        <v>16</v>
      </c>
      <c r="V48" s="77">
        <v>389.7</v>
      </c>
      <c r="W48" s="77">
        <v>344.1</v>
      </c>
      <c r="X48" s="76">
        <v>1268.5999999999999</v>
      </c>
      <c r="Y48" s="75">
        <v>43693</v>
      </c>
      <c r="Z48" s="79">
        <v>52.5</v>
      </c>
      <c r="AA48" s="79">
        <v>17.100000000000001</v>
      </c>
      <c r="AB48" s="78">
        <v>163</v>
      </c>
      <c r="AC48" s="78">
        <v>15</v>
      </c>
      <c r="AD48" s="77">
        <v>326</v>
      </c>
      <c r="AE48" s="77">
        <v>293.89999999999998</v>
      </c>
      <c r="AF48" s="76">
        <v>868.1</v>
      </c>
      <c r="AG48" s="75">
        <v>45459</v>
      </c>
      <c r="AH48" s="79">
        <v>52.4</v>
      </c>
      <c r="AI48" s="79">
        <v>14.1</v>
      </c>
      <c r="AJ48" s="78">
        <v>171</v>
      </c>
      <c r="AK48" s="78">
        <v>13</v>
      </c>
      <c r="AL48" s="77">
        <v>308.2</v>
      </c>
      <c r="AM48" s="77">
        <v>283.39999999999998</v>
      </c>
      <c r="AN48" s="76">
        <v>552</v>
      </c>
      <c r="AO48" s="75">
        <v>41555</v>
      </c>
    </row>
    <row r="49" spans="1:41" s="74" customFormat="1" ht="13.5" hidden="1" customHeight="1">
      <c r="A49" s="83" t="s">
        <v>75</v>
      </c>
      <c r="B49" s="83" t="s">
        <v>74</v>
      </c>
      <c r="C49" s="83" t="s">
        <v>73</v>
      </c>
      <c r="D49" s="83" t="s">
        <v>72</v>
      </c>
      <c r="E49" s="83"/>
      <c r="F49" s="82">
        <v>36</v>
      </c>
      <c r="H49" s="85"/>
      <c r="I49" s="84" t="s">
        <v>56</v>
      </c>
      <c r="J49" s="79">
        <v>57.4</v>
      </c>
      <c r="K49" s="79">
        <v>20.2</v>
      </c>
      <c r="L49" s="78">
        <v>162</v>
      </c>
      <c r="M49" s="78">
        <v>12</v>
      </c>
      <c r="N49" s="77">
        <v>336.8</v>
      </c>
      <c r="O49" s="77">
        <v>307.3</v>
      </c>
      <c r="P49" s="76">
        <v>914.9</v>
      </c>
      <c r="Q49" s="75">
        <v>113683</v>
      </c>
      <c r="R49" s="79">
        <v>57.3</v>
      </c>
      <c r="S49" s="79">
        <v>25.1</v>
      </c>
      <c r="T49" s="78">
        <v>154</v>
      </c>
      <c r="U49" s="78">
        <v>14</v>
      </c>
      <c r="V49" s="77">
        <v>388.8</v>
      </c>
      <c r="W49" s="77">
        <v>350.1</v>
      </c>
      <c r="X49" s="76">
        <v>1321</v>
      </c>
      <c r="Y49" s="75">
        <v>38516</v>
      </c>
      <c r="Z49" s="79">
        <v>57.4</v>
      </c>
      <c r="AA49" s="79">
        <v>19.100000000000001</v>
      </c>
      <c r="AB49" s="78">
        <v>162</v>
      </c>
      <c r="AC49" s="78">
        <v>13</v>
      </c>
      <c r="AD49" s="77">
        <v>319</v>
      </c>
      <c r="AE49" s="77">
        <v>291.2</v>
      </c>
      <c r="AF49" s="76">
        <v>863.5</v>
      </c>
      <c r="AG49" s="75">
        <v>40046</v>
      </c>
      <c r="AH49" s="79">
        <v>57.4</v>
      </c>
      <c r="AI49" s="79">
        <v>16</v>
      </c>
      <c r="AJ49" s="78">
        <v>170</v>
      </c>
      <c r="AK49" s="78">
        <v>11</v>
      </c>
      <c r="AL49" s="77">
        <v>300</v>
      </c>
      <c r="AM49" s="77">
        <v>278.7</v>
      </c>
      <c r="AN49" s="76">
        <v>528.20000000000005</v>
      </c>
      <c r="AO49" s="75">
        <v>35121</v>
      </c>
    </row>
    <row r="50" spans="1:41" s="74" customFormat="1" ht="13.5" hidden="1" customHeight="1">
      <c r="A50" s="83" t="s">
        <v>75</v>
      </c>
      <c r="B50" s="83" t="s">
        <v>74</v>
      </c>
      <c r="C50" s="83" t="s">
        <v>73</v>
      </c>
      <c r="D50" s="83" t="s">
        <v>72</v>
      </c>
      <c r="E50" s="83"/>
      <c r="F50" s="82">
        <v>37</v>
      </c>
      <c r="H50" s="85"/>
      <c r="I50" s="84" t="s">
        <v>55</v>
      </c>
      <c r="J50" s="79">
        <v>62.3</v>
      </c>
      <c r="K50" s="79">
        <v>18.2</v>
      </c>
      <c r="L50" s="78">
        <v>161</v>
      </c>
      <c r="M50" s="78">
        <v>10</v>
      </c>
      <c r="N50" s="77">
        <v>259.3</v>
      </c>
      <c r="O50" s="77">
        <v>240.9</v>
      </c>
      <c r="P50" s="76">
        <v>494</v>
      </c>
      <c r="Q50" s="75">
        <v>75913</v>
      </c>
      <c r="R50" s="79">
        <v>62.3</v>
      </c>
      <c r="S50" s="79">
        <v>21.1</v>
      </c>
      <c r="T50" s="78">
        <v>153</v>
      </c>
      <c r="U50" s="78">
        <v>10</v>
      </c>
      <c r="V50" s="77">
        <v>263.8</v>
      </c>
      <c r="W50" s="77">
        <v>243.7</v>
      </c>
      <c r="X50" s="76">
        <v>642.79999999999995</v>
      </c>
      <c r="Y50" s="75">
        <v>22606</v>
      </c>
      <c r="Z50" s="79">
        <v>62.4</v>
      </c>
      <c r="AA50" s="79">
        <v>17.7</v>
      </c>
      <c r="AB50" s="78">
        <v>161</v>
      </c>
      <c r="AC50" s="78">
        <v>10</v>
      </c>
      <c r="AD50" s="77">
        <v>249.5</v>
      </c>
      <c r="AE50" s="77">
        <v>230.8</v>
      </c>
      <c r="AF50" s="76">
        <v>488.7</v>
      </c>
      <c r="AG50" s="75">
        <v>26386</v>
      </c>
      <c r="AH50" s="79">
        <v>62.4</v>
      </c>
      <c r="AI50" s="79">
        <v>16.3</v>
      </c>
      <c r="AJ50" s="78">
        <v>169</v>
      </c>
      <c r="AK50" s="78">
        <v>9</v>
      </c>
      <c r="AL50" s="77">
        <v>265.2</v>
      </c>
      <c r="AM50" s="77">
        <v>248.5</v>
      </c>
      <c r="AN50" s="76">
        <v>374.3</v>
      </c>
      <c r="AO50" s="75">
        <v>26921</v>
      </c>
    </row>
    <row r="51" spans="1:41" s="74" customFormat="1" ht="13.5" hidden="1" customHeight="1">
      <c r="A51" s="83" t="s">
        <v>75</v>
      </c>
      <c r="B51" s="83" t="s">
        <v>74</v>
      </c>
      <c r="C51" s="83" t="s">
        <v>73</v>
      </c>
      <c r="D51" s="83" t="s">
        <v>72</v>
      </c>
      <c r="E51" s="83"/>
      <c r="F51" s="82">
        <v>38</v>
      </c>
      <c r="H51" s="85"/>
      <c r="I51" s="84" t="s">
        <v>76</v>
      </c>
      <c r="J51" s="79">
        <v>67.2</v>
      </c>
      <c r="K51" s="79">
        <v>15.2</v>
      </c>
      <c r="L51" s="78">
        <v>162</v>
      </c>
      <c r="M51" s="78">
        <v>9</v>
      </c>
      <c r="N51" s="77">
        <v>234.9</v>
      </c>
      <c r="O51" s="77">
        <v>219.9</v>
      </c>
      <c r="P51" s="76">
        <v>268.5</v>
      </c>
      <c r="Q51" s="75">
        <v>33027</v>
      </c>
      <c r="R51" s="79">
        <v>67.3</v>
      </c>
      <c r="S51" s="79">
        <v>15.3</v>
      </c>
      <c r="T51" s="78">
        <v>156</v>
      </c>
      <c r="U51" s="78">
        <v>12</v>
      </c>
      <c r="V51" s="77">
        <v>243.8</v>
      </c>
      <c r="W51" s="77">
        <v>224.3</v>
      </c>
      <c r="X51" s="76">
        <v>342.7</v>
      </c>
      <c r="Y51" s="75">
        <v>6854</v>
      </c>
      <c r="Z51" s="79">
        <v>67.2</v>
      </c>
      <c r="AA51" s="79">
        <v>14.3</v>
      </c>
      <c r="AB51" s="78">
        <v>162</v>
      </c>
      <c r="AC51" s="78">
        <v>9</v>
      </c>
      <c r="AD51" s="77">
        <v>227.7</v>
      </c>
      <c r="AE51" s="77">
        <v>212.9</v>
      </c>
      <c r="AF51" s="76">
        <v>228.3</v>
      </c>
      <c r="AG51" s="75">
        <v>11676</v>
      </c>
      <c r="AH51" s="79">
        <v>67.2</v>
      </c>
      <c r="AI51" s="79">
        <v>15.9</v>
      </c>
      <c r="AJ51" s="78">
        <v>165</v>
      </c>
      <c r="AK51" s="78">
        <v>8</v>
      </c>
      <c r="AL51" s="77">
        <v>236.5</v>
      </c>
      <c r="AM51" s="77">
        <v>223.6</v>
      </c>
      <c r="AN51" s="76">
        <v>265.8</v>
      </c>
      <c r="AO51" s="75">
        <v>14498</v>
      </c>
    </row>
    <row r="52" spans="1:41" s="74" customFormat="1" ht="13.5" hidden="1" customHeight="1">
      <c r="A52" s="83" t="s">
        <v>75</v>
      </c>
      <c r="B52" s="83" t="s">
        <v>74</v>
      </c>
      <c r="C52" s="83" t="s">
        <v>73</v>
      </c>
      <c r="D52" s="83" t="s">
        <v>72</v>
      </c>
      <c r="E52" s="83"/>
      <c r="F52" s="82">
        <v>39</v>
      </c>
      <c r="H52" s="85"/>
      <c r="I52" s="84" t="s">
        <v>71</v>
      </c>
      <c r="J52" s="79">
        <v>72.8</v>
      </c>
      <c r="K52" s="79">
        <v>16.399999999999999</v>
      </c>
      <c r="L52" s="78">
        <v>162</v>
      </c>
      <c r="M52" s="78">
        <v>7</v>
      </c>
      <c r="N52" s="77">
        <v>218.7</v>
      </c>
      <c r="O52" s="77">
        <v>207.9</v>
      </c>
      <c r="P52" s="76">
        <v>179.9</v>
      </c>
      <c r="Q52" s="75">
        <v>13367</v>
      </c>
      <c r="R52" s="79">
        <v>72.5</v>
      </c>
      <c r="S52" s="79">
        <v>15.3</v>
      </c>
      <c r="T52" s="78">
        <v>155</v>
      </c>
      <c r="U52" s="78">
        <v>9</v>
      </c>
      <c r="V52" s="77">
        <v>222.5</v>
      </c>
      <c r="W52" s="77">
        <v>209.9</v>
      </c>
      <c r="X52" s="76">
        <v>224.5</v>
      </c>
      <c r="Y52" s="75">
        <v>2071</v>
      </c>
      <c r="Z52" s="79">
        <v>72.5</v>
      </c>
      <c r="AA52" s="79">
        <v>13.6</v>
      </c>
      <c r="AB52" s="78">
        <v>161</v>
      </c>
      <c r="AC52" s="78">
        <v>8</v>
      </c>
      <c r="AD52" s="77">
        <v>206.5</v>
      </c>
      <c r="AE52" s="77">
        <v>193.3</v>
      </c>
      <c r="AF52" s="76">
        <v>131.30000000000001</v>
      </c>
      <c r="AG52" s="75">
        <v>4146</v>
      </c>
      <c r="AH52" s="79">
        <v>73.099999999999994</v>
      </c>
      <c r="AI52" s="79">
        <v>18.3</v>
      </c>
      <c r="AJ52" s="78">
        <v>164</v>
      </c>
      <c r="AK52" s="78">
        <v>5</v>
      </c>
      <c r="AL52" s="77">
        <v>224.7</v>
      </c>
      <c r="AM52" s="77">
        <v>215.8</v>
      </c>
      <c r="AN52" s="76">
        <v>195.2</v>
      </c>
      <c r="AO52" s="75">
        <v>7150</v>
      </c>
    </row>
    <row r="53" spans="1:41" s="74" customFormat="1" ht="24" hidden="1" customHeight="1">
      <c r="A53" s="83" t="s">
        <v>75</v>
      </c>
      <c r="B53" s="83" t="s">
        <v>74</v>
      </c>
      <c r="C53" s="83" t="s">
        <v>73</v>
      </c>
      <c r="D53" s="83" t="s">
        <v>72</v>
      </c>
      <c r="E53" s="83"/>
      <c r="F53" s="82">
        <v>40</v>
      </c>
      <c r="H53" s="87"/>
      <c r="I53" s="86" t="s">
        <v>79</v>
      </c>
      <c r="J53" s="79">
        <v>41.9</v>
      </c>
      <c r="K53" s="79">
        <v>11.5</v>
      </c>
      <c r="L53" s="78">
        <v>159</v>
      </c>
      <c r="M53" s="78">
        <v>10</v>
      </c>
      <c r="N53" s="77">
        <v>307.8</v>
      </c>
      <c r="O53" s="77">
        <v>283.2</v>
      </c>
      <c r="P53" s="76">
        <v>829.4</v>
      </c>
      <c r="Q53" s="75">
        <v>409681</v>
      </c>
      <c r="R53" s="79">
        <v>41.7</v>
      </c>
      <c r="S53" s="79">
        <v>13.1</v>
      </c>
      <c r="T53" s="78">
        <v>153</v>
      </c>
      <c r="U53" s="78">
        <v>13</v>
      </c>
      <c r="V53" s="77">
        <v>338.8</v>
      </c>
      <c r="W53" s="77">
        <v>304.39999999999998</v>
      </c>
      <c r="X53" s="76">
        <v>1048.3</v>
      </c>
      <c r="Y53" s="75">
        <v>122202</v>
      </c>
      <c r="Z53" s="79">
        <v>42</v>
      </c>
      <c r="AA53" s="79">
        <v>11.3</v>
      </c>
      <c r="AB53" s="78">
        <v>160</v>
      </c>
      <c r="AC53" s="78">
        <v>9</v>
      </c>
      <c r="AD53" s="77">
        <v>304.39999999999998</v>
      </c>
      <c r="AE53" s="77">
        <v>280.89999999999998</v>
      </c>
      <c r="AF53" s="76">
        <v>807.5</v>
      </c>
      <c r="AG53" s="75">
        <v>173595</v>
      </c>
      <c r="AH53" s="79">
        <v>41.8</v>
      </c>
      <c r="AI53" s="79">
        <v>10</v>
      </c>
      <c r="AJ53" s="78">
        <v>166</v>
      </c>
      <c r="AK53" s="78">
        <v>8</v>
      </c>
      <c r="AL53" s="77">
        <v>279.60000000000002</v>
      </c>
      <c r="AM53" s="77">
        <v>263.8</v>
      </c>
      <c r="AN53" s="76">
        <v>627.70000000000005</v>
      </c>
      <c r="AO53" s="75">
        <v>113884</v>
      </c>
    </row>
    <row r="54" spans="1:41" s="74" customFormat="1" ht="20.25" hidden="1" customHeight="1">
      <c r="A54" s="83" t="s">
        <v>75</v>
      </c>
      <c r="B54" s="83" t="s">
        <v>74</v>
      </c>
      <c r="C54" s="83" t="s">
        <v>73</v>
      </c>
      <c r="D54" s="83" t="s">
        <v>72</v>
      </c>
      <c r="E54" s="83"/>
      <c r="F54" s="82">
        <v>41</v>
      </c>
      <c r="H54" s="85"/>
      <c r="I54" s="84" t="s">
        <v>64</v>
      </c>
      <c r="J54" s="79" t="s">
        <v>77</v>
      </c>
      <c r="K54" s="79" t="s">
        <v>77</v>
      </c>
      <c r="L54" s="78" t="s">
        <v>77</v>
      </c>
      <c r="M54" s="78" t="s">
        <v>77</v>
      </c>
      <c r="N54" s="77" t="s">
        <v>77</v>
      </c>
      <c r="O54" s="77" t="s">
        <v>77</v>
      </c>
      <c r="P54" s="76" t="s">
        <v>77</v>
      </c>
      <c r="Q54" s="75" t="s">
        <v>77</v>
      </c>
      <c r="R54" s="79" t="s">
        <v>77</v>
      </c>
      <c r="S54" s="79" t="s">
        <v>77</v>
      </c>
      <c r="T54" s="78" t="s">
        <v>77</v>
      </c>
      <c r="U54" s="78" t="s">
        <v>77</v>
      </c>
      <c r="V54" s="77" t="s">
        <v>77</v>
      </c>
      <c r="W54" s="77" t="s">
        <v>77</v>
      </c>
      <c r="X54" s="76" t="s">
        <v>77</v>
      </c>
      <c r="Y54" s="75" t="s">
        <v>77</v>
      </c>
      <c r="Z54" s="79" t="s">
        <v>77</v>
      </c>
      <c r="AA54" s="79" t="s">
        <v>77</v>
      </c>
      <c r="AB54" s="78" t="s">
        <v>77</v>
      </c>
      <c r="AC54" s="78" t="s">
        <v>77</v>
      </c>
      <c r="AD54" s="77" t="s">
        <v>77</v>
      </c>
      <c r="AE54" s="77" t="s">
        <v>77</v>
      </c>
      <c r="AF54" s="76" t="s">
        <v>77</v>
      </c>
      <c r="AG54" s="75" t="s">
        <v>77</v>
      </c>
      <c r="AH54" s="79" t="s">
        <v>77</v>
      </c>
      <c r="AI54" s="79" t="s">
        <v>77</v>
      </c>
      <c r="AJ54" s="78" t="s">
        <v>77</v>
      </c>
      <c r="AK54" s="78" t="s">
        <v>77</v>
      </c>
      <c r="AL54" s="77" t="s">
        <v>77</v>
      </c>
      <c r="AM54" s="77" t="s">
        <v>77</v>
      </c>
      <c r="AN54" s="76" t="s">
        <v>77</v>
      </c>
      <c r="AO54" s="75" t="s">
        <v>77</v>
      </c>
    </row>
    <row r="55" spans="1:41" s="74" customFormat="1" ht="13.5" hidden="1" customHeight="1">
      <c r="A55" s="83" t="s">
        <v>75</v>
      </c>
      <c r="B55" s="83" t="s">
        <v>74</v>
      </c>
      <c r="C55" s="83" t="s">
        <v>73</v>
      </c>
      <c r="D55" s="83" t="s">
        <v>72</v>
      </c>
      <c r="E55" s="83"/>
      <c r="F55" s="82">
        <v>42</v>
      </c>
      <c r="H55" s="85"/>
      <c r="I55" s="84" t="s">
        <v>63</v>
      </c>
      <c r="J55" s="79">
        <v>22.8</v>
      </c>
      <c r="K55" s="79">
        <v>2</v>
      </c>
      <c r="L55" s="78">
        <v>162</v>
      </c>
      <c r="M55" s="78">
        <v>10</v>
      </c>
      <c r="N55" s="77">
        <v>229.3</v>
      </c>
      <c r="O55" s="77">
        <v>210.3</v>
      </c>
      <c r="P55" s="76">
        <v>387</v>
      </c>
      <c r="Q55" s="75">
        <v>38763</v>
      </c>
      <c r="R55" s="79">
        <v>22.8</v>
      </c>
      <c r="S55" s="79">
        <v>1.9</v>
      </c>
      <c r="T55" s="78">
        <v>156</v>
      </c>
      <c r="U55" s="78">
        <v>13</v>
      </c>
      <c r="V55" s="77">
        <v>246.9</v>
      </c>
      <c r="W55" s="77">
        <v>219.3</v>
      </c>
      <c r="X55" s="76">
        <v>433.7</v>
      </c>
      <c r="Y55" s="75">
        <v>11720</v>
      </c>
      <c r="Z55" s="79">
        <v>22.8</v>
      </c>
      <c r="AA55" s="79">
        <v>1.9</v>
      </c>
      <c r="AB55" s="78">
        <v>162</v>
      </c>
      <c r="AC55" s="78">
        <v>9</v>
      </c>
      <c r="AD55" s="77">
        <v>229</v>
      </c>
      <c r="AE55" s="77">
        <v>210.2</v>
      </c>
      <c r="AF55" s="76">
        <v>381.7</v>
      </c>
      <c r="AG55" s="75">
        <v>15246</v>
      </c>
      <c r="AH55" s="79">
        <v>22.8</v>
      </c>
      <c r="AI55" s="79">
        <v>2.1</v>
      </c>
      <c r="AJ55" s="78">
        <v>168</v>
      </c>
      <c r="AK55" s="78">
        <v>7</v>
      </c>
      <c r="AL55" s="77">
        <v>212.2</v>
      </c>
      <c r="AM55" s="77">
        <v>201.5</v>
      </c>
      <c r="AN55" s="76">
        <v>347.4</v>
      </c>
      <c r="AO55" s="75">
        <v>11797</v>
      </c>
    </row>
    <row r="56" spans="1:41" s="74" customFormat="1" ht="13.5" hidden="1" customHeight="1">
      <c r="A56" s="83" t="s">
        <v>75</v>
      </c>
      <c r="B56" s="83" t="s">
        <v>74</v>
      </c>
      <c r="C56" s="83" t="s">
        <v>73</v>
      </c>
      <c r="D56" s="83" t="s">
        <v>72</v>
      </c>
      <c r="E56" s="83"/>
      <c r="F56" s="82">
        <v>43</v>
      </c>
      <c r="H56" s="85"/>
      <c r="I56" s="86" t="s">
        <v>62</v>
      </c>
      <c r="J56" s="79">
        <v>27.4</v>
      </c>
      <c r="K56" s="79">
        <v>4.5</v>
      </c>
      <c r="L56" s="78">
        <v>160</v>
      </c>
      <c r="M56" s="78">
        <v>11</v>
      </c>
      <c r="N56" s="77">
        <v>260.89999999999998</v>
      </c>
      <c r="O56" s="77">
        <v>235.3</v>
      </c>
      <c r="P56" s="76">
        <v>595.1</v>
      </c>
      <c r="Q56" s="75">
        <v>40743</v>
      </c>
      <c r="R56" s="79">
        <v>27.4</v>
      </c>
      <c r="S56" s="79">
        <v>4.5999999999999996</v>
      </c>
      <c r="T56" s="78">
        <v>154</v>
      </c>
      <c r="U56" s="78">
        <v>15</v>
      </c>
      <c r="V56" s="77">
        <v>285.10000000000002</v>
      </c>
      <c r="W56" s="77">
        <v>247.8</v>
      </c>
      <c r="X56" s="76">
        <v>705.4</v>
      </c>
      <c r="Y56" s="75">
        <v>12013</v>
      </c>
      <c r="Z56" s="79">
        <v>27.4</v>
      </c>
      <c r="AA56" s="79">
        <v>4.4000000000000004</v>
      </c>
      <c r="AB56" s="78">
        <v>160</v>
      </c>
      <c r="AC56" s="78">
        <v>10</v>
      </c>
      <c r="AD56" s="77">
        <v>260</v>
      </c>
      <c r="AE56" s="77">
        <v>235.8</v>
      </c>
      <c r="AF56" s="76">
        <v>571.20000000000005</v>
      </c>
      <c r="AG56" s="75">
        <v>17300</v>
      </c>
      <c r="AH56" s="79">
        <v>27.4</v>
      </c>
      <c r="AI56" s="79">
        <v>4.4000000000000004</v>
      </c>
      <c r="AJ56" s="78">
        <v>167</v>
      </c>
      <c r="AK56" s="78">
        <v>9</v>
      </c>
      <c r="AL56" s="77">
        <v>236.9</v>
      </c>
      <c r="AM56" s="77">
        <v>221.2</v>
      </c>
      <c r="AN56" s="76">
        <v>515.29999999999995</v>
      </c>
      <c r="AO56" s="75">
        <v>11430</v>
      </c>
    </row>
    <row r="57" spans="1:41" s="74" customFormat="1" ht="13.5" hidden="1" customHeight="1">
      <c r="A57" s="83" t="s">
        <v>75</v>
      </c>
      <c r="B57" s="83" t="s">
        <v>74</v>
      </c>
      <c r="C57" s="83" t="s">
        <v>73</v>
      </c>
      <c r="D57" s="83" t="s">
        <v>72</v>
      </c>
      <c r="E57" s="83"/>
      <c r="F57" s="82">
        <v>44</v>
      </c>
      <c r="H57" s="85"/>
      <c r="I57" s="84" t="s">
        <v>61</v>
      </c>
      <c r="J57" s="79">
        <v>32.6</v>
      </c>
      <c r="K57" s="79">
        <v>7.2</v>
      </c>
      <c r="L57" s="78">
        <v>160</v>
      </c>
      <c r="M57" s="78">
        <v>12</v>
      </c>
      <c r="N57" s="77">
        <v>283.39999999999998</v>
      </c>
      <c r="O57" s="77">
        <v>255.9</v>
      </c>
      <c r="P57" s="76">
        <v>709.5</v>
      </c>
      <c r="Q57" s="75">
        <v>44982</v>
      </c>
      <c r="R57" s="79">
        <v>32.6</v>
      </c>
      <c r="S57" s="79">
        <v>7.8</v>
      </c>
      <c r="T57" s="78">
        <v>154</v>
      </c>
      <c r="U57" s="78">
        <v>15</v>
      </c>
      <c r="V57" s="77">
        <v>309.60000000000002</v>
      </c>
      <c r="W57" s="77">
        <v>271.3</v>
      </c>
      <c r="X57" s="76">
        <v>862.4</v>
      </c>
      <c r="Y57" s="75">
        <v>13137</v>
      </c>
      <c r="Z57" s="79">
        <v>32.5</v>
      </c>
      <c r="AA57" s="79">
        <v>7.1</v>
      </c>
      <c r="AB57" s="78">
        <v>160</v>
      </c>
      <c r="AC57" s="78">
        <v>11</v>
      </c>
      <c r="AD57" s="77">
        <v>280.3</v>
      </c>
      <c r="AE57" s="77">
        <v>253.8</v>
      </c>
      <c r="AF57" s="76">
        <v>697.4</v>
      </c>
      <c r="AG57" s="75">
        <v>19295</v>
      </c>
      <c r="AH57" s="79">
        <v>32.5</v>
      </c>
      <c r="AI57" s="79">
        <v>6.6</v>
      </c>
      <c r="AJ57" s="78">
        <v>167</v>
      </c>
      <c r="AK57" s="78">
        <v>9</v>
      </c>
      <c r="AL57" s="77">
        <v>260.60000000000002</v>
      </c>
      <c r="AM57" s="77">
        <v>242.9</v>
      </c>
      <c r="AN57" s="76">
        <v>568</v>
      </c>
      <c r="AO57" s="75">
        <v>12550</v>
      </c>
    </row>
    <row r="58" spans="1:41" s="74" customFormat="1" ht="13.5" hidden="1" customHeight="1">
      <c r="A58" s="83" t="s">
        <v>75</v>
      </c>
      <c r="B58" s="83" t="s">
        <v>74</v>
      </c>
      <c r="C58" s="83" t="s">
        <v>73</v>
      </c>
      <c r="D58" s="83" t="s">
        <v>72</v>
      </c>
      <c r="E58" s="83"/>
      <c r="F58" s="82">
        <v>45</v>
      </c>
      <c r="H58" s="85"/>
      <c r="I58" s="84" t="s">
        <v>60</v>
      </c>
      <c r="J58" s="79">
        <v>37.5</v>
      </c>
      <c r="K58" s="79">
        <v>9.5</v>
      </c>
      <c r="L58" s="78">
        <v>159</v>
      </c>
      <c r="M58" s="78">
        <v>12</v>
      </c>
      <c r="N58" s="77">
        <v>301.8</v>
      </c>
      <c r="O58" s="77">
        <v>274.3</v>
      </c>
      <c r="P58" s="76">
        <v>786.9</v>
      </c>
      <c r="Q58" s="75">
        <v>48002</v>
      </c>
      <c r="R58" s="79">
        <v>37.5</v>
      </c>
      <c r="S58" s="79">
        <v>10.5</v>
      </c>
      <c r="T58" s="78">
        <v>154</v>
      </c>
      <c r="U58" s="78">
        <v>15</v>
      </c>
      <c r="V58" s="77">
        <v>327.39999999999998</v>
      </c>
      <c r="W58" s="77">
        <v>288.60000000000002</v>
      </c>
      <c r="X58" s="76">
        <v>952</v>
      </c>
      <c r="Y58" s="75">
        <v>13837</v>
      </c>
      <c r="Z58" s="79">
        <v>37.5</v>
      </c>
      <c r="AA58" s="79">
        <v>9.4</v>
      </c>
      <c r="AB58" s="78">
        <v>159</v>
      </c>
      <c r="AC58" s="78">
        <v>10</v>
      </c>
      <c r="AD58" s="77">
        <v>298.3</v>
      </c>
      <c r="AE58" s="77">
        <v>272.8</v>
      </c>
      <c r="AF58" s="76">
        <v>772.5</v>
      </c>
      <c r="AG58" s="75">
        <v>20643</v>
      </c>
      <c r="AH58" s="79">
        <v>37.6</v>
      </c>
      <c r="AI58" s="79">
        <v>8.6999999999999993</v>
      </c>
      <c r="AJ58" s="78">
        <v>165</v>
      </c>
      <c r="AK58" s="78">
        <v>9</v>
      </c>
      <c r="AL58" s="77">
        <v>280.8</v>
      </c>
      <c r="AM58" s="77">
        <v>262</v>
      </c>
      <c r="AN58" s="76">
        <v>640</v>
      </c>
      <c r="AO58" s="75">
        <v>13521</v>
      </c>
    </row>
    <row r="59" spans="1:41" s="74" customFormat="1" ht="13.5" hidden="1" customHeight="1">
      <c r="A59" s="83" t="s">
        <v>75</v>
      </c>
      <c r="B59" s="83" t="s">
        <v>74</v>
      </c>
      <c r="C59" s="83" t="s">
        <v>73</v>
      </c>
      <c r="D59" s="83" t="s">
        <v>72</v>
      </c>
      <c r="E59" s="83"/>
      <c r="F59" s="82">
        <v>46</v>
      </c>
      <c r="H59" s="85"/>
      <c r="I59" s="84" t="s">
        <v>59</v>
      </c>
      <c r="J59" s="79">
        <v>42.6</v>
      </c>
      <c r="K59" s="79">
        <v>12.2</v>
      </c>
      <c r="L59" s="78">
        <v>159</v>
      </c>
      <c r="M59" s="78">
        <v>11</v>
      </c>
      <c r="N59" s="77">
        <v>322.39999999999998</v>
      </c>
      <c r="O59" s="77">
        <v>294.39999999999998</v>
      </c>
      <c r="P59" s="76">
        <v>900</v>
      </c>
      <c r="Q59" s="75">
        <v>64931</v>
      </c>
      <c r="R59" s="79">
        <v>42.6</v>
      </c>
      <c r="S59" s="79">
        <v>13.5</v>
      </c>
      <c r="T59" s="78">
        <v>153</v>
      </c>
      <c r="U59" s="78">
        <v>14</v>
      </c>
      <c r="V59" s="77">
        <v>355.7</v>
      </c>
      <c r="W59" s="77">
        <v>316.8</v>
      </c>
      <c r="X59" s="76">
        <v>1123.7</v>
      </c>
      <c r="Y59" s="75">
        <v>19347</v>
      </c>
      <c r="Z59" s="79">
        <v>42.6</v>
      </c>
      <c r="AA59" s="79">
        <v>12</v>
      </c>
      <c r="AB59" s="78">
        <v>159</v>
      </c>
      <c r="AC59" s="78">
        <v>10</v>
      </c>
      <c r="AD59" s="77">
        <v>316.89999999999998</v>
      </c>
      <c r="AE59" s="77">
        <v>290.39999999999998</v>
      </c>
      <c r="AF59" s="76">
        <v>872.1</v>
      </c>
      <c r="AG59" s="75">
        <v>28430</v>
      </c>
      <c r="AH59" s="79">
        <v>42.6</v>
      </c>
      <c r="AI59" s="79">
        <v>11.2</v>
      </c>
      <c r="AJ59" s="78">
        <v>166</v>
      </c>
      <c r="AK59" s="78">
        <v>9</v>
      </c>
      <c r="AL59" s="77">
        <v>293.89999999999998</v>
      </c>
      <c r="AM59" s="77">
        <v>275.60000000000002</v>
      </c>
      <c r="AN59" s="76">
        <v>694.1</v>
      </c>
      <c r="AO59" s="75">
        <v>17155</v>
      </c>
    </row>
    <row r="60" spans="1:41" s="74" customFormat="1" ht="13.5" hidden="1" customHeight="1">
      <c r="A60" s="83" t="s">
        <v>75</v>
      </c>
      <c r="B60" s="83" t="s">
        <v>74</v>
      </c>
      <c r="C60" s="83" t="s">
        <v>73</v>
      </c>
      <c r="D60" s="83" t="s">
        <v>72</v>
      </c>
      <c r="E60" s="83"/>
      <c r="F60" s="82">
        <v>47</v>
      </c>
      <c r="H60" s="85"/>
      <c r="I60" s="84" t="s">
        <v>58</v>
      </c>
      <c r="J60" s="79">
        <v>47.4</v>
      </c>
      <c r="K60" s="79">
        <v>15.1</v>
      </c>
      <c r="L60" s="78">
        <v>159</v>
      </c>
      <c r="M60" s="78">
        <v>10</v>
      </c>
      <c r="N60" s="77">
        <v>344.7</v>
      </c>
      <c r="O60" s="77">
        <v>317.7</v>
      </c>
      <c r="P60" s="76">
        <v>1039.5999999999999</v>
      </c>
      <c r="Q60" s="75">
        <v>67140</v>
      </c>
      <c r="R60" s="79">
        <v>47.5</v>
      </c>
      <c r="S60" s="79">
        <v>17.7</v>
      </c>
      <c r="T60" s="78">
        <v>153</v>
      </c>
      <c r="U60" s="78">
        <v>14</v>
      </c>
      <c r="V60" s="77">
        <v>379.5</v>
      </c>
      <c r="W60" s="77">
        <v>341.9</v>
      </c>
      <c r="X60" s="76">
        <v>1319</v>
      </c>
      <c r="Y60" s="75">
        <v>21500</v>
      </c>
      <c r="Z60" s="79">
        <v>47.4</v>
      </c>
      <c r="AA60" s="79">
        <v>14.9</v>
      </c>
      <c r="AB60" s="78">
        <v>159</v>
      </c>
      <c r="AC60" s="78">
        <v>9</v>
      </c>
      <c r="AD60" s="77">
        <v>339.8</v>
      </c>
      <c r="AE60" s="77">
        <v>315</v>
      </c>
      <c r="AF60" s="76">
        <v>1018.6</v>
      </c>
      <c r="AG60" s="75">
        <v>28020</v>
      </c>
      <c r="AH60" s="79">
        <v>47.4</v>
      </c>
      <c r="AI60" s="79">
        <v>12.3</v>
      </c>
      <c r="AJ60" s="78">
        <v>166</v>
      </c>
      <c r="AK60" s="78">
        <v>8</v>
      </c>
      <c r="AL60" s="77">
        <v>310.2</v>
      </c>
      <c r="AM60" s="77">
        <v>292.60000000000002</v>
      </c>
      <c r="AN60" s="76">
        <v>731.9</v>
      </c>
      <c r="AO60" s="75">
        <v>17619</v>
      </c>
    </row>
    <row r="61" spans="1:41" s="74" customFormat="1" ht="13.5" hidden="1" customHeight="1">
      <c r="A61" s="83" t="s">
        <v>75</v>
      </c>
      <c r="B61" s="83" t="s">
        <v>74</v>
      </c>
      <c r="C61" s="83" t="s">
        <v>73</v>
      </c>
      <c r="D61" s="83" t="s">
        <v>72</v>
      </c>
      <c r="E61" s="83"/>
      <c r="F61" s="82">
        <v>48</v>
      </c>
      <c r="H61" s="85"/>
      <c r="I61" s="84" t="s">
        <v>57</v>
      </c>
      <c r="J61" s="79">
        <v>52.3</v>
      </c>
      <c r="K61" s="79">
        <v>17.100000000000001</v>
      </c>
      <c r="L61" s="78">
        <v>158</v>
      </c>
      <c r="M61" s="78">
        <v>9</v>
      </c>
      <c r="N61" s="77">
        <v>356.1</v>
      </c>
      <c r="O61" s="77">
        <v>332.4</v>
      </c>
      <c r="P61" s="76">
        <v>1100.7</v>
      </c>
      <c r="Q61" s="75">
        <v>47699</v>
      </c>
      <c r="R61" s="79">
        <v>52.3</v>
      </c>
      <c r="S61" s="79">
        <v>19.7</v>
      </c>
      <c r="T61" s="78">
        <v>152</v>
      </c>
      <c r="U61" s="78">
        <v>11</v>
      </c>
      <c r="V61" s="77">
        <v>395.2</v>
      </c>
      <c r="W61" s="77">
        <v>364</v>
      </c>
      <c r="X61" s="76">
        <v>1430.8</v>
      </c>
      <c r="Y61" s="75">
        <v>15343</v>
      </c>
      <c r="Z61" s="79">
        <v>52.3</v>
      </c>
      <c r="AA61" s="79">
        <v>16.8</v>
      </c>
      <c r="AB61" s="78">
        <v>159</v>
      </c>
      <c r="AC61" s="78">
        <v>8</v>
      </c>
      <c r="AD61" s="77">
        <v>350.1</v>
      </c>
      <c r="AE61" s="77">
        <v>327.10000000000002</v>
      </c>
      <c r="AF61" s="76">
        <v>1055.5999999999999</v>
      </c>
      <c r="AG61" s="75">
        <v>19922</v>
      </c>
      <c r="AH61" s="79">
        <v>52.4</v>
      </c>
      <c r="AI61" s="79">
        <v>14.2</v>
      </c>
      <c r="AJ61" s="78">
        <v>165</v>
      </c>
      <c r="AK61" s="78">
        <v>7</v>
      </c>
      <c r="AL61" s="77">
        <v>317.5</v>
      </c>
      <c r="AM61" s="77">
        <v>301.89999999999998</v>
      </c>
      <c r="AN61" s="76">
        <v>765.6</v>
      </c>
      <c r="AO61" s="75">
        <v>12434</v>
      </c>
    </row>
    <row r="62" spans="1:41" s="74" customFormat="1" ht="13.5" hidden="1" customHeight="1">
      <c r="A62" s="83" t="s">
        <v>75</v>
      </c>
      <c r="B62" s="83" t="s">
        <v>74</v>
      </c>
      <c r="C62" s="83" t="s">
        <v>73</v>
      </c>
      <c r="D62" s="83" t="s">
        <v>72</v>
      </c>
      <c r="E62" s="83"/>
      <c r="F62" s="82">
        <v>49</v>
      </c>
      <c r="H62" s="85"/>
      <c r="I62" s="84" t="s">
        <v>56</v>
      </c>
      <c r="J62" s="79">
        <v>57.4</v>
      </c>
      <c r="K62" s="79">
        <v>18.7</v>
      </c>
      <c r="L62" s="78">
        <v>158</v>
      </c>
      <c r="M62" s="78">
        <v>7</v>
      </c>
      <c r="N62" s="77">
        <v>348.2</v>
      </c>
      <c r="O62" s="77">
        <v>328.2</v>
      </c>
      <c r="P62" s="76">
        <v>1066.4000000000001</v>
      </c>
      <c r="Q62" s="75">
        <v>33966</v>
      </c>
      <c r="R62" s="79">
        <v>57.3</v>
      </c>
      <c r="S62" s="79">
        <v>22.6</v>
      </c>
      <c r="T62" s="78">
        <v>152</v>
      </c>
      <c r="U62" s="78">
        <v>10</v>
      </c>
      <c r="V62" s="77">
        <v>394.5</v>
      </c>
      <c r="W62" s="77">
        <v>367.8</v>
      </c>
      <c r="X62" s="76">
        <v>1446.9</v>
      </c>
      <c r="Y62" s="75">
        <v>9908</v>
      </c>
      <c r="Z62" s="79">
        <v>57.4</v>
      </c>
      <c r="AA62" s="79">
        <v>17.899999999999999</v>
      </c>
      <c r="AB62" s="78">
        <v>159</v>
      </c>
      <c r="AC62" s="78">
        <v>7</v>
      </c>
      <c r="AD62" s="77">
        <v>340.6</v>
      </c>
      <c r="AE62" s="77">
        <v>320.7</v>
      </c>
      <c r="AF62" s="76">
        <v>1022.1</v>
      </c>
      <c r="AG62" s="75">
        <v>14391</v>
      </c>
      <c r="AH62" s="79">
        <v>57.4</v>
      </c>
      <c r="AI62" s="79">
        <v>16</v>
      </c>
      <c r="AJ62" s="78">
        <v>165</v>
      </c>
      <c r="AK62" s="78">
        <v>6</v>
      </c>
      <c r="AL62" s="77">
        <v>312.10000000000002</v>
      </c>
      <c r="AM62" s="77">
        <v>298.60000000000002</v>
      </c>
      <c r="AN62" s="76">
        <v>742.5</v>
      </c>
      <c r="AO62" s="75">
        <v>9667</v>
      </c>
    </row>
    <row r="63" spans="1:41" s="74" customFormat="1" ht="13.5" hidden="1" customHeight="1">
      <c r="A63" s="83" t="s">
        <v>75</v>
      </c>
      <c r="B63" s="83" t="s">
        <v>74</v>
      </c>
      <c r="C63" s="83" t="s">
        <v>73</v>
      </c>
      <c r="D63" s="83" t="s">
        <v>72</v>
      </c>
      <c r="E63" s="83"/>
      <c r="F63" s="82">
        <v>50</v>
      </c>
      <c r="H63" s="85"/>
      <c r="I63" s="84" t="s">
        <v>55</v>
      </c>
      <c r="J63" s="79">
        <v>62.1</v>
      </c>
      <c r="K63" s="79">
        <v>16.899999999999999</v>
      </c>
      <c r="L63" s="78">
        <v>158</v>
      </c>
      <c r="M63" s="78">
        <v>6</v>
      </c>
      <c r="N63" s="77">
        <v>280.39999999999998</v>
      </c>
      <c r="O63" s="77">
        <v>266.2</v>
      </c>
      <c r="P63" s="76">
        <v>630.4</v>
      </c>
      <c r="Q63" s="75">
        <v>17525</v>
      </c>
      <c r="R63" s="79">
        <v>62</v>
      </c>
      <c r="S63" s="79">
        <v>19.5</v>
      </c>
      <c r="T63" s="78">
        <v>152</v>
      </c>
      <c r="U63" s="78">
        <v>8</v>
      </c>
      <c r="V63" s="77">
        <v>275.8</v>
      </c>
      <c r="W63" s="77">
        <v>258.8</v>
      </c>
      <c r="X63" s="76">
        <v>735.5</v>
      </c>
      <c r="Y63" s="75">
        <v>4290</v>
      </c>
      <c r="Z63" s="79">
        <v>62.1</v>
      </c>
      <c r="AA63" s="79">
        <v>16.3</v>
      </c>
      <c r="AB63" s="78">
        <v>158</v>
      </c>
      <c r="AC63" s="78">
        <v>6</v>
      </c>
      <c r="AD63" s="77">
        <v>285.39999999999998</v>
      </c>
      <c r="AE63" s="77">
        <v>270.5</v>
      </c>
      <c r="AF63" s="76">
        <v>594.6</v>
      </c>
      <c r="AG63" s="75">
        <v>7858</v>
      </c>
      <c r="AH63" s="79">
        <v>62.1</v>
      </c>
      <c r="AI63" s="79">
        <v>15.8</v>
      </c>
      <c r="AJ63" s="78">
        <v>165</v>
      </c>
      <c r="AK63" s="78">
        <v>5</v>
      </c>
      <c r="AL63" s="77">
        <v>276.7</v>
      </c>
      <c r="AM63" s="77">
        <v>265.8</v>
      </c>
      <c r="AN63" s="76">
        <v>599</v>
      </c>
      <c r="AO63" s="75">
        <v>5378</v>
      </c>
    </row>
    <row r="64" spans="1:41" s="74" customFormat="1" ht="13.5" hidden="1" customHeight="1">
      <c r="A64" s="83" t="s">
        <v>75</v>
      </c>
      <c r="B64" s="83" t="s">
        <v>74</v>
      </c>
      <c r="C64" s="83" t="s">
        <v>73</v>
      </c>
      <c r="D64" s="83" t="s">
        <v>72</v>
      </c>
      <c r="E64" s="83"/>
      <c r="F64" s="82">
        <v>51</v>
      </c>
      <c r="H64" s="85"/>
      <c r="I64" s="84" t="s">
        <v>76</v>
      </c>
      <c r="J64" s="79">
        <v>67</v>
      </c>
      <c r="K64" s="79">
        <v>16.8</v>
      </c>
      <c r="L64" s="78">
        <v>159</v>
      </c>
      <c r="M64" s="78">
        <v>4</v>
      </c>
      <c r="N64" s="77">
        <v>260.7</v>
      </c>
      <c r="O64" s="77">
        <v>250.2</v>
      </c>
      <c r="P64" s="76">
        <v>494.5</v>
      </c>
      <c r="Q64" s="75">
        <v>4601</v>
      </c>
      <c r="R64" s="79">
        <v>67</v>
      </c>
      <c r="S64" s="79">
        <v>18.100000000000001</v>
      </c>
      <c r="T64" s="78">
        <v>150</v>
      </c>
      <c r="U64" s="78">
        <v>5</v>
      </c>
      <c r="V64" s="77">
        <v>260.39999999999998</v>
      </c>
      <c r="W64" s="77">
        <v>249.1</v>
      </c>
      <c r="X64" s="76">
        <v>426.8</v>
      </c>
      <c r="Y64" s="75">
        <v>920</v>
      </c>
      <c r="Z64" s="79">
        <v>67</v>
      </c>
      <c r="AA64" s="79">
        <v>15.4</v>
      </c>
      <c r="AB64" s="78">
        <v>159</v>
      </c>
      <c r="AC64" s="78">
        <v>4</v>
      </c>
      <c r="AD64" s="77">
        <v>263.2</v>
      </c>
      <c r="AE64" s="77">
        <v>250.7</v>
      </c>
      <c r="AF64" s="76">
        <v>580.6</v>
      </c>
      <c r="AG64" s="75">
        <v>1975</v>
      </c>
      <c r="AH64" s="79">
        <v>67.099999999999994</v>
      </c>
      <c r="AI64" s="79">
        <v>17.600000000000001</v>
      </c>
      <c r="AJ64" s="78">
        <v>164</v>
      </c>
      <c r="AK64" s="78">
        <v>4</v>
      </c>
      <c r="AL64" s="77">
        <v>257.89999999999998</v>
      </c>
      <c r="AM64" s="77">
        <v>250.2</v>
      </c>
      <c r="AN64" s="76">
        <v>431.4</v>
      </c>
      <c r="AO64" s="75">
        <v>1707</v>
      </c>
    </row>
    <row r="65" spans="1:41" s="74" customFormat="1" ht="13.5" hidden="1" customHeight="1">
      <c r="A65" s="83" t="s">
        <v>75</v>
      </c>
      <c r="B65" s="83" t="s">
        <v>74</v>
      </c>
      <c r="C65" s="83" t="s">
        <v>73</v>
      </c>
      <c r="D65" s="83" t="s">
        <v>72</v>
      </c>
      <c r="E65" s="83"/>
      <c r="F65" s="82">
        <v>52</v>
      </c>
      <c r="H65" s="85"/>
      <c r="I65" s="84" t="s">
        <v>71</v>
      </c>
      <c r="J65" s="79">
        <v>72.900000000000006</v>
      </c>
      <c r="K65" s="79">
        <v>19.8</v>
      </c>
      <c r="L65" s="78">
        <v>157</v>
      </c>
      <c r="M65" s="78">
        <v>4</v>
      </c>
      <c r="N65" s="77">
        <v>253.5</v>
      </c>
      <c r="O65" s="77">
        <v>245.9</v>
      </c>
      <c r="P65" s="76">
        <v>423</v>
      </c>
      <c r="Q65" s="75">
        <v>1329</v>
      </c>
      <c r="R65" s="79">
        <v>71.5</v>
      </c>
      <c r="S65" s="79">
        <v>20.399999999999999</v>
      </c>
      <c r="T65" s="78">
        <v>145</v>
      </c>
      <c r="U65" s="78">
        <v>6</v>
      </c>
      <c r="V65" s="77">
        <v>271</v>
      </c>
      <c r="W65" s="77">
        <v>260.5</v>
      </c>
      <c r="X65" s="76">
        <v>607.20000000000005</v>
      </c>
      <c r="Y65" s="75">
        <v>188</v>
      </c>
      <c r="Z65" s="79">
        <v>72.400000000000006</v>
      </c>
      <c r="AA65" s="79">
        <v>16</v>
      </c>
      <c r="AB65" s="78">
        <v>155</v>
      </c>
      <c r="AC65" s="78">
        <v>2</v>
      </c>
      <c r="AD65" s="77">
        <v>237.4</v>
      </c>
      <c r="AE65" s="77">
        <v>229</v>
      </c>
      <c r="AF65" s="76">
        <v>367.6</v>
      </c>
      <c r="AG65" s="75">
        <v>515</v>
      </c>
      <c r="AH65" s="79">
        <v>73.7</v>
      </c>
      <c r="AI65" s="79">
        <v>22.7</v>
      </c>
      <c r="AJ65" s="78">
        <v>163</v>
      </c>
      <c r="AK65" s="78">
        <v>4</v>
      </c>
      <c r="AL65" s="77">
        <v>261.5</v>
      </c>
      <c r="AM65" s="77">
        <v>255.5</v>
      </c>
      <c r="AN65" s="76">
        <v>413.2</v>
      </c>
      <c r="AO65" s="75">
        <v>625</v>
      </c>
    </row>
    <row r="66" spans="1:41" s="74" customFormat="1" ht="24" hidden="1" customHeight="1">
      <c r="A66" s="83" t="s">
        <v>75</v>
      </c>
      <c r="B66" s="83" t="s">
        <v>74</v>
      </c>
      <c r="C66" s="83" t="s">
        <v>73</v>
      </c>
      <c r="D66" s="83" t="s">
        <v>72</v>
      </c>
      <c r="E66" s="83"/>
      <c r="F66" s="82">
        <v>53</v>
      </c>
      <c r="H66" s="87"/>
      <c r="I66" s="86" t="s">
        <v>78</v>
      </c>
      <c r="J66" s="79">
        <v>40.9</v>
      </c>
      <c r="K66" s="79">
        <v>11.9</v>
      </c>
      <c r="L66" s="78">
        <v>157</v>
      </c>
      <c r="M66" s="78">
        <v>12</v>
      </c>
      <c r="N66" s="77">
        <v>402.8</v>
      </c>
      <c r="O66" s="77">
        <v>372.6</v>
      </c>
      <c r="P66" s="76">
        <v>1347.9</v>
      </c>
      <c r="Q66" s="75">
        <v>796018</v>
      </c>
      <c r="R66" s="79">
        <v>40.299999999999997</v>
      </c>
      <c r="S66" s="79">
        <v>12.9</v>
      </c>
      <c r="T66" s="78">
        <v>153</v>
      </c>
      <c r="U66" s="78">
        <v>14</v>
      </c>
      <c r="V66" s="77">
        <v>441.5</v>
      </c>
      <c r="W66" s="77">
        <v>403.2</v>
      </c>
      <c r="X66" s="76">
        <v>1684.8</v>
      </c>
      <c r="Y66" s="75">
        <v>376226</v>
      </c>
      <c r="Z66" s="79">
        <v>41.1</v>
      </c>
      <c r="AA66" s="79">
        <v>11.6</v>
      </c>
      <c r="AB66" s="78">
        <v>159</v>
      </c>
      <c r="AC66" s="78">
        <v>11</v>
      </c>
      <c r="AD66" s="77">
        <v>380.1</v>
      </c>
      <c r="AE66" s="77">
        <v>354.8</v>
      </c>
      <c r="AF66" s="76">
        <v>1173.4000000000001</v>
      </c>
      <c r="AG66" s="75">
        <v>286012</v>
      </c>
      <c r="AH66" s="79">
        <v>42.3</v>
      </c>
      <c r="AI66" s="79">
        <v>9.8000000000000007</v>
      </c>
      <c r="AJ66" s="78">
        <v>166</v>
      </c>
      <c r="AK66" s="78">
        <v>9</v>
      </c>
      <c r="AL66" s="77">
        <v>342.1</v>
      </c>
      <c r="AM66" s="77">
        <v>324.7</v>
      </c>
      <c r="AN66" s="76">
        <v>773.4</v>
      </c>
      <c r="AO66" s="75">
        <v>133781</v>
      </c>
    </row>
    <row r="67" spans="1:41" s="74" customFormat="1" ht="20.25" hidden="1" customHeight="1">
      <c r="A67" s="83" t="s">
        <v>75</v>
      </c>
      <c r="B67" s="83" t="s">
        <v>74</v>
      </c>
      <c r="C67" s="83" t="s">
        <v>73</v>
      </c>
      <c r="D67" s="83" t="s">
        <v>72</v>
      </c>
      <c r="E67" s="83"/>
      <c r="F67" s="82">
        <v>54</v>
      </c>
      <c r="H67" s="85"/>
      <c r="I67" s="84" t="s">
        <v>64</v>
      </c>
      <c r="J67" s="79" t="s">
        <v>77</v>
      </c>
      <c r="K67" s="79" t="s">
        <v>77</v>
      </c>
      <c r="L67" s="78" t="s">
        <v>77</v>
      </c>
      <c r="M67" s="78" t="s">
        <v>77</v>
      </c>
      <c r="N67" s="77" t="s">
        <v>77</v>
      </c>
      <c r="O67" s="77" t="s">
        <v>77</v>
      </c>
      <c r="P67" s="76" t="s">
        <v>77</v>
      </c>
      <c r="Q67" s="75" t="s">
        <v>77</v>
      </c>
      <c r="R67" s="79" t="s">
        <v>77</v>
      </c>
      <c r="S67" s="79" t="s">
        <v>77</v>
      </c>
      <c r="T67" s="78" t="s">
        <v>77</v>
      </c>
      <c r="U67" s="78" t="s">
        <v>77</v>
      </c>
      <c r="V67" s="77" t="s">
        <v>77</v>
      </c>
      <c r="W67" s="77" t="s">
        <v>77</v>
      </c>
      <c r="X67" s="76" t="s">
        <v>77</v>
      </c>
      <c r="Y67" s="75" t="s">
        <v>77</v>
      </c>
      <c r="Z67" s="79" t="s">
        <v>77</v>
      </c>
      <c r="AA67" s="79" t="s">
        <v>77</v>
      </c>
      <c r="AB67" s="78" t="s">
        <v>77</v>
      </c>
      <c r="AC67" s="78" t="s">
        <v>77</v>
      </c>
      <c r="AD67" s="77" t="s">
        <v>77</v>
      </c>
      <c r="AE67" s="77" t="s">
        <v>77</v>
      </c>
      <c r="AF67" s="76" t="s">
        <v>77</v>
      </c>
      <c r="AG67" s="75" t="s">
        <v>77</v>
      </c>
      <c r="AH67" s="79" t="s">
        <v>77</v>
      </c>
      <c r="AI67" s="79" t="s">
        <v>77</v>
      </c>
      <c r="AJ67" s="78" t="s">
        <v>77</v>
      </c>
      <c r="AK67" s="78" t="s">
        <v>77</v>
      </c>
      <c r="AL67" s="77" t="s">
        <v>77</v>
      </c>
      <c r="AM67" s="77" t="s">
        <v>77</v>
      </c>
      <c r="AN67" s="76" t="s">
        <v>77</v>
      </c>
      <c r="AO67" s="75" t="s">
        <v>77</v>
      </c>
    </row>
    <row r="68" spans="1:41" s="74" customFormat="1" ht="13.5" hidden="1" customHeight="1">
      <c r="A68" s="83" t="s">
        <v>75</v>
      </c>
      <c r="B68" s="83" t="s">
        <v>74</v>
      </c>
      <c r="C68" s="83" t="s">
        <v>73</v>
      </c>
      <c r="D68" s="83" t="s">
        <v>72</v>
      </c>
      <c r="E68" s="83"/>
      <c r="F68" s="82">
        <v>55</v>
      </c>
      <c r="H68" s="85"/>
      <c r="I68" s="84" t="s">
        <v>63</v>
      </c>
      <c r="J68" s="79">
        <v>23.7</v>
      </c>
      <c r="K68" s="79">
        <v>1.3</v>
      </c>
      <c r="L68" s="78">
        <v>158</v>
      </c>
      <c r="M68" s="78">
        <v>12</v>
      </c>
      <c r="N68" s="77">
        <v>249.6</v>
      </c>
      <c r="O68" s="77">
        <v>227</v>
      </c>
      <c r="P68" s="76">
        <v>351.7</v>
      </c>
      <c r="Q68" s="75">
        <v>59957</v>
      </c>
      <c r="R68" s="79">
        <v>23.7</v>
      </c>
      <c r="S68" s="79">
        <v>1.3</v>
      </c>
      <c r="T68" s="78">
        <v>155</v>
      </c>
      <c r="U68" s="78">
        <v>15</v>
      </c>
      <c r="V68" s="77">
        <v>258.7</v>
      </c>
      <c r="W68" s="77">
        <v>230.4</v>
      </c>
      <c r="X68" s="76">
        <v>392.6</v>
      </c>
      <c r="Y68" s="75">
        <v>31473</v>
      </c>
      <c r="Z68" s="79">
        <v>23.7</v>
      </c>
      <c r="AA68" s="79">
        <v>1.3</v>
      </c>
      <c r="AB68" s="78">
        <v>161</v>
      </c>
      <c r="AC68" s="78">
        <v>10</v>
      </c>
      <c r="AD68" s="77">
        <v>243</v>
      </c>
      <c r="AE68" s="77">
        <v>225.5</v>
      </c>
      <c r="AF68" s="76">
        <v>330.5</v>
      </c>
      <c r="AG68" s="75">
        <v>21457</v>
      </c>
      <c r="AH68" s="79">
        <v>23.7</v>
      </c>
      <c r="AI68" s="79">
        <v>1.3</v>
      </c>
      <c r="AJ68" s="78">
        <v>167</v>
      </c>
      <c r="AK68" s="78">
        <v>8</v>
      </c>
      <c r="AL68" s="77">
        <v>228.7</v>
      </c>
      <c r="AM68" s="77">
        <v>216.4</v>
      </c>
      <c r="AN68" s="76">
        <v>233.4</v>
      </c>
      <c r="AO68" s="75">
        <v>7026</v>
      </c>
    </row>
    <row r="69" spans="1:41" s="74" customFormat="1" ht="13.5" hidden="1" customHeight="1">
      <c r="A69" s="83" t="s">
        <v>75</v>
      </c>
      <c r="B69" s="83" t="s">
        <v>74</v>
      </c>
      <c r="C69" s="83" t="s">
        <v>73</v>
      </c>
      <c r="D69" s="83" t="s">
        <v>72</v>
      </c>
      <c r="E69" s="83"/>
      <c r="F69" s="82">
        <v>56</v>
      </c>
      <c r="H69" s="85"/>
      <c r="I69" s="86" t="s">
        <v>62</v>
      </c>
      <c r="J69" s="79">
        <v>27.4</v>
      </c>
      <c r="K69" s="79">
        <v>3.6</v>
      </c>
      <c r="L69" s="78">
        <v>157</v>
      </c>
      <c r="M69" s="78">
        <v>17</v>
      </c>
      <c r="N69" s="77">
        <v>295.89999999999998</v>
      </c>
      <c r="O69" s="77">
        <v>259.7</v>
      </c>
      <c r="P69" s="76">
        <v>830.7</v>
      </c>
      <c r="Q69" s="75">
        <v>123994</v>
      </c>
      <c r="R69" s="79">
        <v>27.4</v>
      </c>
      <c r="S69" s="79">
        <v>3.7</v>
      </c>
      <c r="T69" s="78">
        <v>153</v>
      </c>
      <c r="U69" s="78">
        <v>21</v>
      </c>
      <c r="V69" s="77">
        <v>317.39999999999998</v>
      </c>
      <c r="W69" s="77">
        <v>270.89999999999998</v>
      </c>
      <c r="X69" s="76">
        <v>972.5</v>
      </c>
      <c r="Y69" s="75">
        <v>61460</v>
      </c>
      <c r="Z69" s="79">
        <v>27.5</v>
      </c>
      <c r="AA69" s="79">
        <v>3.7</v>
      </c>
      <c r="AB69" s="78">
        <v>159</v>
      </c>
      <c r="AC69" s="78">
        <v>15</v>
      </c>
      <c r="AD69" s="77">
        <v>281</v>
      </c>
      <c r="AE69" s="77">
        <v>251.6</v>
      </c>
      <c r="AF69" s="76">
        <v>759.8</v>
      </c>
      <c r="AG69" s="75">
        <v>43970</v>
      </c>
      <c r="AH69" s="79">
        <v>27.6</v>
      </c>
      <c r="AI69" s="79">
        <v>3.2</v>
      </c>
      <c r="AJ69" s="78">
        <v>166</v>
      </c>
      <c r="AK69" s="78">
        <v>11</v>
      </c>
      <c r="AL69" s="77">
        <v>260.3</v>
      </c>
      <c r="AM69" s="77">
        <v>241.9</v>
      </c>
      <c r="AN69" s="76">
        <v>528.79999999999995</v>
      </c>
      <c r="AO69" s="75">
        <v>18565</v>
      </c>
    </row>
    <row r="70" spans="1:41" s="74" customFormat="1" ht="13.5" hidden="1" customHeight="1">
      <c r="A70" s="83" t="s">
        <v>75</v>
      </c>
      <c r="B70" s="83" t="s">
        <v>74</v>
      </c>
      <c r="C70" s="83" t="s">
        <v>73</v>
      </c>
      <c r="D70" s="83" t="s">
        <v>72</v>
      </c>
      <c r="E70" s="83"/>
      <c r="F70" s="82">
        <v>57</v>
      </c>
      <c r="H70" s="85"/>
      <c r="I70" s="84" t="s">
        <v>61</v>
      </c>
      <c r="J70" s="79">
        <v>32.5</v>
      </c>
      <c r="K70" s="79">
        <v>6.8</v>
      </c>
      <c r="L70" s="78">
        <v>157</v>
      </c>
      <c r="M70" s="78">
        <v>17</v>
      </c>
      <c r="N70" s="77">
        <v>349.8</v>
      </c>
      <c r="O70" s="77">
        <v>308.7</v>
      </c>
      <c r="P70" s="76">
        <v>1088.5999999999999</v>
      </c>
      <c r="Q70" s="75">
        <v>110519</v>
      </c>
      <c r="R70" s="79">
        <v>32.6</v>
      </c>
      <c r="S70" s="79">
        <v>7.4</v>
      </c>
      <c r="T70" s="78">
        <v>153</v>
      </c>
      <c r="U70" s="78">
        <v>20</v>
      </c>
      <c r="V70" s="77">
        <v>385.8</v>
      </c>
      <c r="W70" s="77">
        <v>332.6</v>
      </c>
      <c r="X70" s="76">
        <v>1332.3</v>
      </c>
      <c r="Y70" s="75">
        <v>52645</v>
      </c>
      <c r="Z70" s="79">
        <v>32.5</v>
      </c>
      <c r="AA70" s="79">
        <v>6.7</v>
      </c>
      <c r="AB70" s="78">
        <v>158</v>
      </c>
      <c r="AC70" s="78">
        <v>15</v>
      </c>
      <c r="AD70" s="77">
        <v>325.2</v>
      </c>
      <c r="AE70" s="77">
        <v>291.3</v>
      </c>
      <c r="AF70" s="76">
        <v>964.6</v>
      </c>
      <c r="AG70" s="75">
        <v>39824</v>
      </c>
      <c r="AH70" s="79">
        <v>32.4</v>
      </c>
      <c r="AI70" s="79">
        <v>5.3</v>
      </c>
      <c r="AJ70" s="78">
        <v>166</v>
      </c>
      <c r="AK70" s="78">
        <v>11</v>
      </c>
      <c r="AL70" s="77">
        <v>299.2</v>
      </c>
      <c r="AM70" s="77">
        <v>277.10000000000002</v>
      </c>
      <c r="AN70" s="76">
        <v>651.20000000000005</v>
      </c>
      <c r="AO70" s="75">
        <v>18050</v>
      </c>
    </row>
    <row r="71" spans="1:41" s="74" customFormat="1" ht="13.5" hidden="1" customHeight="1">
      <c r="A71" s="83" t="s">
        <v>75</v>
      </c>
      <c r="B71" s="83" t="s">
        <v>74</v>
      </c>
      <c r="C71" s="83" t="s">
        <v>73</v>
      </c>
      <c r="D71" s="83" t="s">
        <v>72</v>
      </c>
      <c r="E71" s="83"/>
      <c r="F71" s="82">
        <v>58</v>
      </c>
      <c r="H71" s="85"/>
      <c r="I71" s="84" t="s">
        <v>60</v>
      </c>
      <c r="J71" s="79">
        <v>37.5</v>
      </c>
      <c r="K71" s="79">
        <v>9.9</v>
      </c>
      <c r="L71" s="78">
        <v>157</v>
      </c>
      <c r="M71" s="78">
        <v>15</v>
      </c>
      <c r="N71" s="77">
        <v>396.1</v>
      </c>
      <c r="O71" s="77">
        <v>357.5</v>
      </c>
      <c r="P71" s="76">
        <v>1309.0999999999999</v>
      </c>
      <c r="Q71" s="75">
        <v>104671</v>
      </c>
      <c r="R71" s="79">
        <v>37.4</v>
      </c>
      <c r="S71" s="79">
        <v>10.8</v>
      </c>
      <c r="T71" s="78">
        <v>153</v>
      </c>
      <c r="U71" s="78">
        <v>17</v>
      </c>
      <c r="V71" s="77">
        <v>439.5</v>
      </c>
      <c r="W71" s="77">
        <v>390.4</v>
      </c>
      <c r="X71" s="76">
        <v>1644.3</v>
      </c>
      <c r="Y71" s="75">
        <v>49074</v>
      </c>
      <c r="Z71" s="79">
        <v>37.5</v>
      </c>
      <c r="AA71" s="79">
        <v>9.6999999999999993</v>
      </c>
      <c r="AB71" s="78">
        <v>159</v>
      </c>
      <c r="AC71" s="78">
        <v>13</v>
      </c>
      <c r="AD71" s="77">
        <v>368.4</v>
      </c>
      <c r="AE71" s="77">
        <v>335.7</v>
      </c>
      <c r="AF71" s="76">
        <v>1116.5999999999999</v>
      </c>
      <c r="AG71" s="75">
        <v>37701</v>
      </c>
      <c r="AH71" s="79">
        <v>37.5</v>
      </c>
      <c r="AI71" s="79">
        <v>8</v>
      </c>
      <c r="AJ71" s="78">
        <v>166</v>
      </c>
      <c r="AK71" s="78">
        <v>11</v>
      </c>
      <c r="AL71" s="77">
        <v>335.3</v>
      </c>
      <c r="AM71" s="77">
        <v>313.10000000000002</v>
      </c>
      <c r="AN71" s="76">
        <v>795.5</v>
      </c>
      <c r="AO71" s="75">
        <v>17895</v>
      </c>
    </row>
    <row r="72" spans="1:41" s="74" customFormat="1" ht="13.5" hidden="1" customHeight="1">
      <c r="A72" s="83" t="s">
        <v>75</v>
      </c>
      <c r="B72" s="83" t="s">
        <v>74</v>
      </c>
      <c r="C72" s="83" t="s">
        <v>73</v>
      </c>
      <c r="D72" s="83" t="s">
        <v>72</v>
      </c>
      <c r="E72" s="83"/>
      <c r="F72" s="82">
        <v>59</v>
      </c>
      <c r="H72" s="85"/>
      <c r="I72" s="84" t="s">
        <v>59</v>
      </c>
      <c r="J72" s="79">
        <v>42.5</v>
      </c>
      <c r="K72" s="79">
        <v>13</v>
      </c>
      <c r="L72" s="78">
        <v>158</v>
      </c>
      <c r="M72" s="78">
        <v>12</v>
      </c>
      <c r="N72" s="77">
        <v>441</v>
      </c>
      <c r="O72" s="77">
        <v>408.5</v>
      </c>
      <c r="P72" s="76">
        <v>1534.9</v>
      </c>
      <c r="Q72" s="75">
        <v>102528</v>
      </c>
      <c r="R72" s="79">
        <v>42.5</v>
      </c>
      <c r="S72" s="79">
        <v>14.2</v>
      </c>
      <c r="T72" s="78">
        <v>154</v>
      </c>
      <c r="U72" s="78">
        <v>14</v>
      </c>
      <c r="V72" s="77">
        <v>490.3</v>
      </c>
      <c r="W72" s="77">
        <v>448.9</v>
      </c>
      <c r="X72" s="76">
        <v>1928.3</v>
      </c>
      <c r="Y72" s="75">
        <v>46839</v>
      </c>
      <c r="Z72" s="79">
        <v>42.5</v>
      </c>
      <c r="AA72" s="79">
        <v>12.8</v>
      </c>
      <c r="AB72" s="78">
        <v>158</v>
      </c>
      <c r="AC72" s="78">
        <v>11</v>
      </c>
      <c r="AD72" s="77">
        <v>414</v>
      </c>
      <c r="AE72" s="77">
        <v>385.9</v>
      </c>
      <c r="AF72" s="76">
        <v>1354.4</v>
      </c>
      <c r="AG72" s="75">
        <v>36442</v>
      </c>
      <c r="AH72" s="79">
        <v>42.5</v>
      </c>
      <c r="AI72" s="79">
        <v>10.6</v>
      </c>
      <c r="AJ72" s="78">
        <v>166</v>
      </c>
      <c r="AK72" s="78">
        <v>9</v>
      </c>
      <c r="AL72" s="77">
        <v>372.1</v>
      </c>
      <c r="AM72" s="77">
        <v>352.7</v>
      </c>
      <c r="AN72" s="76">
        <v>919.3</v>
      </c>
      <c r="AO72" s="75">
        <v>19247</v>
      </c>
    </row>
    <row r="73" spans="1:41" s="74" customFormat="1" ht="13.5" hidden="1" customHeight="1">
      <c r="A73" s="83" t="s">
        <v>75</v>
      </c>
      <c r="B73" s="83" t="s">
        <v>74</v>
      </c>
      <c r="C73" s="83" t="s">
        <v>73</v>
      </c>
      <c r="D73" s="83" t="s">
        <v>72</v>
      </c>
      <c r="E73" s="83"/>
      <c r="F73" s="82">
        <v>60</v>
      </c>
      <c r="H73" s="85"/>
      <c r="I73" s="84" t="s">
        <v>58</v>
      </c>
      <c r="J73" s="79">
        <v>47.4</v>
      </c>
      <c r="K73" s="79">
        <v>16.8</v>
      </c>
      <c r="L73" s="78">
        <v>158</v>
      </c>
      <c r="M73" s="78">
        <v>10</v>
      </c>
      <c r="N73" s="77">
        <v>480</v>
      </c>
      <c r="O73" s="77">
        <v>453</v>
      </c>
      <c r="P73" s="76">
        <v>1798.4</v>
      </c>
      <c r="Q73" s="75">
        <v>98053</v>
      </c>
      <c r="R73" s="79">
        <v>47.5</v>
      </c>
      <c r="S73" s="79">
        <v>18.5</v>
      </c>
      <c r="T73" s="78">
        <v>154</v>
      </c>
      <c r="U73" s="78">
        <v>11</v>
      </c>
      <c r="V73" s="77">
        <v>537.5</v>
      </c>
      <c r="W73" s="77">
        <v>504.3</v>
      </c>
      <c r="X73" s="76">
        <v>2279.8000000000002</v>
      </c>
      <c r="Y73" s="75">
        <v>45131</v>
      </c>
      <c r="Z73" s="79">
        <v>47.4</v>
      </c>
      <c r="AA73" s="79">
        <v>16.5</v>
      </c>
      <c r="AB73" s="78">
        <v>159</v>
      </c>
      <c r="AC73" s="78">
        <v>9</v>
      </c>
      <c r="AD73" s="77">
        <v>448.8</v>
      </c>
      <c r="AE73" s="77">
        <v>425.5</v>
      </c>
      <c r="AF73" s="76">
        <v>1577.8</v>
      </c>
      <c r="AG73" s="75">
        <v>35584</v>
      </c>
      <c r="AH73" s="79">
        <v>47.3</v>
      </c>
      <c r="AI73" s="79">
        <v>12.9</v>
      </c>
      <c r="AJ73" s="78">
        <v>166</v>
      </c>
      <c r="AK73" s="78">
        <v>8</v>
      </c>
      <c r="AL73" s="77">
        <v>394.6</v>
      </c>
      <c r="AM73" s="77">
        <v>376.1</v>
      </c>
      <c r="AN73" s="76">
        <v>998</v>
      </c>
      <c r="AO73" s="75">
        <v>17339</v>
      </c>
    </row>
    <row r="74" spans="1:41" s="74" customFormat="1" ht="13.5" hidden="1" customHeight="1">
      <c r="A74" s="83" t="s">
        <v>75</v>
      </c>
      <c r="B74" s="83" t="s">
        <v>74</v>
      </c>
      <c r="C74" s="83" t="s">
        <v>73</v>
      </c>
      <c r="D74" s="83" t="s">
        <v>72</v>
      </c>
      <c r="E74" s="83"/>
      <c r="F74" s="82">
        <v>61</v>
      </c>
      <c r="H74" s="85"/>
      <c r="I74" s="84" t="s">
        <v>57</v>
      </c>
      <c r="J74" s="79">
        <v>52.4</v>
      </c>
      <c r="K74" s="79">
        <v>21.1</v>
      </c>
      <c r="L74" s="78">
        <v>157</v>
      </c>
      <c r="M74" s="78">
        <v>7</v>
      </c>
      <c r="N74" s="77">
        <v>534.79999999999995</v>
      </c>
      <c r="O74" s="77">
        <v>512.5</v>
      </c>
      <c r="P74" s="76">
        <v>2166.6999999999998</v>
      </c>
      <c r="Q74" s="75">
        <v>80599</v>
      </c>
      <c r="R74" s="79">
        <v>52.4</v>
      </c>
      <c r="S74" s="79">
        <v>23.9</v>
      </c>
      <c r="T74" s="78">
        <v>154</v>
      </c>
      <c r="U74" s="78">
        <v>8</v>
      </c>
      <c r="V74" s="77">
        <v>589.70000000000005</v>
      </c>
      <c r="W74" s="77">
        <v>564.4</v>
      </c>
      <c r="X74" s="76">
        <v>2737.4</v>
      </c>
      <c r="Y74" s="75">
        <v>42397</v>
      </c>
      <c r="Z74" s="79">
        <v>52.4</v>
      </c>
      <c r="AA74" s="79">
        <v>19.7</v>
      </c>
      <c r="AB74" s="78">
        <v>158</v>
      </c>
      <c r="AC74" s="78">
        <v>7</v>
      </c>
      <c r="AD74" s="77">
        <v>498.2</v>
      </c>
      <c r="AE74" s="77">
        <v>477.9</v>
      </c>
      <c r="AF74" s="76">
        <v>1753.1</v>
      </c>
      <c r="AG74" s="75">
        <v>26545</v>
      </c>
      <c r="AH74" s="79">
        <v>52.4</v>
      </c>
      <c r="AI74" s="79">
        <v>14.5</v>
      </c>
      <c r="AJ74" s="78">
        <v>165</v>
      </c>
      <c r="AK74" s="78">
        <v>7</v>
      </c>
      <c r="AL74" s="77">
        <v>418.7</v>
      </c>
      <c r="AM74" s="77">
        <v>403</v>
      </c>
      <c r="AN74" s="76">
        <v>1032.7</v>
      </c>
      <c r="AO74" s="75">
        <v>11657</v>
      </c>
    </row>
    <row r="75" spans="1:41" s="74" customFormat="1" ht="13.5" hidden="1" customHeight="1">
      <c r="A75" s="83" t="s">
        <v>75</v>
      </c>
      <c r="B75" s="83" t="s">
        <v>74</v>
      </c>
      <c r="C75" s="83" t="s">
        <v>73</v>
      </c>
      <c r="D75" s="83" t="s">
        <v>72</v>
      </c>
      <c r="E75" s="83"/>
      <c r="F75" s="82">
        <v>62</v>
      </c>
      <c r="H75" s="85"/>
      <c r="I75" s="84" t="s">
        <v>56</v>
      </c>
      <c r="J75" s="79">
        <v>57.4</v>
      </c>
      <c r="K75" s="79">
        <v>23</v>
      </c>
      <c r="L75" s="78">
        <v>157</v>
      </c>
      <c r="M75" s="78">
        <v>6</v>
      </c>
      <c r="N75" s="77">
        <v>523.20000000000005</v>
      </c>
      <c r="O75" s="77">
        <v>504.8</v>
      </c>
      <c r="P75" s="76">
        <v>2050.1999999999998</v>
      </c>
      <c r="Q75" s="75">
        <v>62415</v>
      </c>
      <c r="R75" s="79">
        <v>57.4</v>
      </c>
      <c r="S75" s="79">
        <v>26.3</v>
      </c>
      <c r="T75" s="78">
        <v>153</v>
      </c>
      <c r="U75" s="78">
        <v>7</v>
      </c>
      <c r="V75" s="77">
        <v>575.70000000000005</v>
      </c>
      <c r="W75" s="77">
        <v>553.29999999999995</v>
      </c>
      <c r="X75" s="76">
        <v>2614.6</v>
      </c>
      <c r="Y75" s="75">
        <v>29256</v>
      </c>
      <c r="Z75" s="79">
        <v>57.4</v>
      </c>
      <c r="AA75" s="79">
        <v>21.6</v>
      </c>
      <c r="AB75" s="78">
        <v>158</v>
      </c>
      <c r="AC75" s="78">
        <v>6</v>
      </c>
      <c r="AD75" s="77">
        <v>502.1</v>
      </c>
      <c r="AE75" s="77">
        <v>486.3</v>
      </c>
      <c r="AF75" s="76">
        <v>1785.5</v>
      </c>
      <c r="AG75" s="75">
        <v>22519</v>
      </c>
      <c r="AH75" s="79">
        <v>57.4</v>
      </c>
      <c r="AI75" s="79">
        <v>17.100000000000001</v>
      </c>
      <c r="AJ75" s="78">
        <v>165</v>
      </c>
      <c r="AK75" s="78">
        <v>5</v>
      </c>
      <c r="AL75" s="77">
        <v>423.2</v>
      </c>
      <c r="AM75" s="77">
        <v>410.7</v>
      </c>
      <c r="AN75" s="76">
        <v>1058.2</v>
      </c>
      <c r="AO75" s="75">
        <v>10641</v>
      </c>
    </row>
    <row r="76" spans="1:41" s="74" customFormat="1" ht="13.5" hidden="1" customHeight="1">
      <c r="A76" s="83" t="s">
        <v>75</v>
      </c>
      <c r="B76" s="83" t="s">
        <v>74</v>
      </c>
      <c r="C76" s="83" t="s">
        <v>73</v>
      </c>
      <c r="D76" s="83" t="s">
        <v>72</v>
      </c>
      <c r="E76" s="83"/>
      <c r="F76" s="82">
        <v>63</v>
      </c>
      <c r="H76" s="85"/>
      <c r="I76" s="84" t="s">
        <v>55</v>
      </c>
      <c r="J76" s="79">
        <v>62.3</v>
      </c>
      <c r="K76" s="79">
        <v>20.3</v>
      </c>
      <c r="L76" s="78">
        <v>156</v>
      </c>
      <c r="M76" s="78">
        <v>6</v>
      </c>
      <c r="N76" s="77">
        <v>393.6</v>
      </c>
      <c r="O76" s="77">
        <v>380.4</v>
      </c>
      <c r="P76" s="76">
        <v>1127.8</v>
      </c>
      <c r="Q76" s="75">
        <v>39616</v>
      </c>
      <c r="R76" s="79">
        <v>62.2</v>
      </c>
      <c r="S76" s="79">
        <v>22.7</v>
      </c>
      <c r="T76" s="78">
        <v>152</v>
      </c>
      <c r="U76" s="78">
        <v>7</v>
      </c>
      <c r="V76" s="77">
        <v>414.9</v>
      </c>
      <c r="W76" s="77">
        <v>397.9</v>
      </c>
      <c r="X76" s="76">
        <v>1470.6</v>
      </c>
      <c r="Y76" s="75">
        <v>14837</v>
      </c>
      <c r="Z76" s="79">
        <v>62.3</v>
      </c>
      <c r="AA76" s="79">
        <v>20.3</v>
      </c>
      <c r="AB76" s="78">
        <v>157</v>
      </c>
      <c r="AC76" s="78">
        <v>5</v>
      </c>
      <c r="AD76" s="77">
        <v>397.9</v>
      </c>
      <c r="AE76" s="77">
        <v>386</v>
      </c>
      <c r="AF76" s="76">
        <v>1069.7</v>
      </c>
      <c r="AG76" s="75">
        <v>16217</v>
      </c>
      <c r="AH76" s="79">
        <v>62.4</v>
      </c>
      <c r="AI76" s="79">
        <v>16.3</v>
      </c>
      <c r="AJ76" s="78">
        <v>163</v>
      </c>
      <c r="AK76" s="78">
        <v>4</v>
      </c>
      <c r="AL76" s="77">
        <v>348.4</v>
      </c>
      <c r="AM76" s="77">
        <v>339.5</v>
      </c>
      <c r="AN76" s="76">
        <v>644</v>
      </c>
      <c r="AO76" s="75">
        <v>8561</v>
      </c>
    </row>
    <row r="77" spans="1:41" s="74" customFormat="1" ht="13.5" hidden="1" customHeight="1">
      <c r="A77" s="83" t="s">
        <v>75</v>
      </c>
      <c r="B77" s="83" t="s">
        <v>74</v>
      </c>
      <c r="C77" s="83" t="s">
        <v>73</v>
      </c>
      <c r="D77" s="83" t="s">
        <v>72</v>
      </c>
      <c r="E77" s="83"/>
      <c r="F77" s="82">
        <v>64</v>
      </c>
      <c r="H77" s="85"/>
      <c r="I77" s="84" t="s">
        <v>76</v>
      </c>
      <c r="J77" s="79">
        <v>67</v>
      </c>
      <c r="K77" s="79">
        <v>16.3</v>
      </c>
      <c r="L77" s="78">
        <v>158</v>
      </c>
      <c r="M77" s="78">
        <v>5</v>
      </c>
      <c r="N77" s="77">
        <v>372.3</v>
      </c>
      <c r="O77" s="77">
        <v>362.8</v>
      </c>
      <c r="P77" s="76">
        <v>840.9</v>
      </c>
      <c r="Q77" s="75">
        <v>10536</v>
      </c>
      <c r="R77" s="79">
        <v>67</v>
      </c>
      <c r="S77" s="79">
        <v>16.2</v>
      </c>
      <c r="T77" s="78">
        <v>153</v>
      </c>
      <c r="U77" s="78">
        <v>6</v>
      </c>
      <c r="V77" s="77">
        <v>430.6</v>
      </c>
      <c r="W77" s="77">
        <v>419.4</v>
      </c>
      <c r="X77" s="76">
        <v>1165.7</v>
      </c>
      <c r="Y77" s="75">
        <v>2631</v>
      </c>
      <c r="Z77" s="79">
        <v>67</v>
      </c>
      <c r="AA77" s="79">
        <v>16.399999999999999</v>
      </c>
      <c r="AB77" s="78">
        <v>157</v>
      </c>
      <c r="AC77" s="78">
        <v>5</v>
      </c>
      <c r="AD77" s="77">
        <v>380.1</v>
      </c>
      <c r="AE77" s="77">
        <v>369.8</v>
      </c>
      <c r="AF77" s="76">
        <v>946.6</v>
      </c>
      <c r="AG77" s="75">
        <v>4512</v>
      </c>
      <c r="AH77" s="79">
        <v>67.099999999999994</v>
      </c>
      <c r="AI77" s="79">
        <v>16.3</v>
      </c>
      <c r="AJ77" s="78">
        <v>165</v>
      </c>
      <c r="AK77" s="78">
        <v>4</v>
      </c>
      <c r="AL77" s="77">
        <v>316.89999999999998</v>
      </c>
      <c r="AM77" s="77">
        <v>309.7</v>
      </c>
      <c r="AN77" s="76">
        <v>448.7</v>
      </c>
      <c r="AO77" s="75">
        <v>3394</v>
      </c>
    </row>
    <row r="78" spans="1:41" s="74" customFormat="1" ht="13.5" hidden="1" customHeight="1">
      <c r="A78" s="83" t="s">
        <v>75</v>
      </c>
      <c r="B78" s="83" t="s">
        <v>74</v>
      </c>
      <c r="C78" s="83" t="s">
        <v>73</v>
      </c>
      <c r="D78" s="83" t="s">
        <v>72</v>
      </c>
      <c r="E78" s="83"/>
      <c r="F78" s="82">
        <v>65</v>
      </c>
      <c r="H78" s="81"/>
      <c r="I78" s="80" t="s">
        <v>71</v>
      </c>
      <c r="J78" s="79">
        <v>73.400000000000006</v>
      </c>
      <c r="K78" s="79">
        <v>16.600000000000001</v>
      </c>
      <c r="L78" s="78">
        <v>160</v>
      </c>
      <c r="M78" s="78">
        <v>3</v>
      </c>
      <c r="N78" s="77">
        <v>407.9</v>
      </c>
      <c r="O78" s="77">
        <v>400.6</v>
      </c>
      <c r="P78" s="76">
        <v>547.1</v>
      </c>
      <c r="Q78" s="75">
        <v>3129</v>
      </c>
      <c r="R78" s="79">
        <v>72.3</v>
      </c>
      <c r="S78" s="79">
        <v>14.4</v>
      </c>
      <c r="T78" s="78">
        <v>154</v>
      </c>
      <c r="U78" s="78">
        <v>4</v>
      </c>
      <c r="V78" s="77">
        <v>483.3</v>
      </c>
      <c r="W78" s="77">
        <v>476.8</v>
      </c>
      <c r="X78" s="76">
        <v>578.20000000000005</v>
      </c>
      <c r="Y78" s="75">
        <v>482</v>
      </c>
      <c r="Z78" s="79">
        <v>73.099999999999994</v>
      </c>
      <c r="AA78" s="79">
        <v>14.9</v>
      </c>
      <c r="AB78" s="78">
        <v>158</v>
      </c>
      <c r="AC78" s="78">
        <v>5</v>
      </c>
      <c r="AD78" s="77">
        <v>447.6</v>
      </c>
      <c r="AE78" s="77">
        <v>435.7</v>
      </c>
      <c r="AF78" s="76">
        <v>598.79999999999995</v>
      </c>
      <c r="AG78" s="75">
        <v>1242</v>
      </c>
      <c r="AH78" s="79">
        <v>74</v>
      </c>
      <c r="AI78" s="79">
        <v>19</v>
      </c>
      <c r="AJ78" s="78">
        <v>163</v>
      </c>
      <c r="AK78" s="78">
        <v>2</v>
      </c>
      <c r="AL78" s="77">
        <v>347</v>
      </c>
      <c r="AM78" s="77">
        <v>343.5</v>
      </c>
      <c r="AN78" s="76">
        <v>490.9</v>
      </c>
      <c r="AO78" s="75">
        <v>1405</v>
      </c>
    </row>
    <row r="79" spans="1:41" s="74" customFormat="1" ht="30">
      <c r="A79" s="83" t="s">
        <v>75</v>
      </c>
      <c r="B79" s="83" t="s">
        <v>74</v>
      </c>
      <c r="C79" s="83" t="s">
        <v>73</v>
      </c>
      <c r="D79" s="83" t="s">
        <v>72</v>
      </c>
      <c r="E79" s="83"/>
      <c r="F79" s="82">
        <v>66</v>
      </c>
      <c r="H79" s="87"/>
      <c r="I79" s="86" t="s">
        <v>84</v>
      </c>
      <c r="J79" s="79">
        <v>43.8</v>
      </c>
      <c r="K79" s="79">
        <v>13.8</v>
      </c>
      <c r="L79" s="78">
        <v>162</v>
      </c>
      <c r="M79" s="78">
        <v>16</v>
      </c>
      <c r="N79" s="77">
        <v>374.9</v>
      </c>
      <c r="O79" s="77">
        <v>338</v>
      </c>
      <c r="P79" s="76">
        <v>1110.9000000000001</v>
      </c>
      <c r="Q79" s="75">
        <v>1444762</v>
      </c>
      <c r="R79" s="79">
        <v>42.9</v>
      </c>
      <c r="S79" s="79">
        <v>15.6</v>
      </c>
      <c r="T79" s="78">
        <v>155</v>
      </c>
      <c r="U79" s="78">
        <v>18</v>
      </c>
      <c r="V79" s="77">
        <v>427.8</v>
      </c>
      <c r="W79" s="77">
        <v>380.3</v>
      </c>
      <c r="X79" s="76">
        <v>1547.5</v>
      </c>
      <c r="Y79" s="75">
        <v>549536</v>
      </c>
      <c r="Z79" s="79">
        <v>43.5</v>
      </c>
      <c r="AA79" s="79">
        <v>13.3</v>
      </c>
      <c r="AB79" s="78">
        <v>162</v>
      </c>
      <c r="AC79" s="78">
        <v>15</v>
      </c>
      <c r="AD79" s="77">
        <v>356.9</v>
      </c>
      <c r="AE79" s="77">
        <v>323.2</v>
      </c>
      <c r="AF79" s="76">
        <v>1017.6</v>
      </c>
      <c r="AG79" s="75">
        <v>514261</v>
      </c>
      <c r="AH79" s="79">
        <v>45.6</v>
      </c>
      <c r="AI79" s="79">
        <v>11.8</v>
      </c>
      <c r="AJ79" s="78">
        <v>170</v>
      </c>
      <c r="AK79" s="78">
        <v>13</v>
      </c>
      <c r="AL79" s="77">
        <v>322.8</v>
      </c>
      <c r="AM79" s="77">
        <v>297.10000000000002</v>
      </c>
      <c r="AN79" s="76">
        <v>607</v>
      </c>
      <c r="AO79" s="75">
        <v>380965</v>
      </c>
    </row>
    <row r="80" spans="1:41" s="74" customFormat="1" ht="20.25" hidden="1" customHeight="1">
      <c r="A80" s="83" t="s">
        <v>75</v>
      </c>
      <c r="B80" s="83" t="s">
        <v>74</v>
      </c>
      <c r="C80" s="83" t="s">
        <v>73</v>
      </c>
      <c r="D80" s="83" t="s">
        <v>72</v>
      </c>
      <c r="E80" s="83"/>
      <c r="F80" s="82">
        <v>67</v>
      </c>
      <c r="H80" s="85"/>
      <c r="I80" s="84" t="s">
        <v>64</v>
      </c>
      <c r="J80" s="79">
        <v>19.100000000000001</v>
      </c>
      <c r="K80" s="79">
        <v>0.9</v>
      </c>
      <c r="L80" s="78">
        <v>163</v>
      </c>
      <c r="M80" s="78">
        <v>13</v>
      </c>
      <c r="N80" s="77">
        <v>206.2</v>
      </c>
      <c r="O80" s="77">
        <v>182.8</v>
      </c>
      <c r="P80" s="76">
        <v>151.19999999999999</v>
      </c>
      <c r="Q80" s="75">
        <v>13317</v>
      </c>
      <c r="R80" s="79">
        <v>19.100000000000001</v>
      </c>
      <c r="S80" s="79">
        <v>1</v>
      </c>
      <c r="T80" s="78">
        <v>157</v>
      </c>
      <c r="U80" s="78">
        <v>14</v>
      </c>
      <c r="V80" s="77">
        <v>215</v>
      </c>
      <c r="W80" s="77">
        <v>185.8</v>
      </c>
      <c r="X80" s="76">
        <v>201.7</v>
      </c>
      <c r="Y80" s="75">
        <v>5050</v>
      </c>
      <c r="Z80" s="79">
        <v>19.100000000000001</v>
      </c>
      <c r="AA80" s="79">
        <v>0.9</v>
      </c>
      <c r="AB80" s="78">
        <v>165</v>
      </c>
      <c r="AC80" s="78">
        <v>14</v>
      </c>
      <c r="AD80" s="77">
        <v>201.6</v>
      </c>
      <c r="AE80" s="77">
        <v>180</v>
      </c>
      <c r="AF80" s="76">
        <v>135.69999999999999</v>
      </c>
      <c r="AG80" s="75">
        <v>5465</v>
      </c>
      <c r="AH80" s="79">
        <v>19</v>
      </c>
      <c r="AI80" s="79">
        <v>0.9</v>
      </c>
      <c r="AJ80" s="78">
        <v>171</v>
      </c>
      <c r="AK80" s="78">
        <v>11</v>
      </c>
      <c r="AL80" s="77">
        <v>199.2</v>
      </c>
      <c r="AM80" s="77">
        <v>182.7</v>
      </c>
      <c r="AN80" s="76">
        <v>90.5</v>
      </c>
      <c r="AO80" s="75">
        <v>2801</v>
      </c>
    </row>
    <row r="81" spans="1:41" s="74" customFormat="1" ht="13.5" hidden="1" customHeight="1">
      <c r="A81" s="83" t="s">
        <v>75</v>
      </c>
      <c r="B81" s="83" t="s">
        <v>74</v>
      </c>
      <c r="C81" s="83" t="s">
        <v>73</v>
      </c>
      <c r="D81" s="83" t="s">
        <v>72</v>
      </c>
      <c r="E81" s="83"/>
      <c r="F81" s="82">
        <v>68</v>
      </c>
      <c r="H81" s="85"/>
      <c r="I81" s="84" t="s">
        <v>63</v>
      </c>
      <c r="J81" s="79">
        <v>23</v>
      </c>
      <c r="K81" s="79">
        <v>2.2999999999999998</v>
      </c>
      <c r="L81" s="78">
        <v>162</v>
      </c>
      <c r="M81" s="78">
        <v>18</v>
      </c>
      <c r="N81" s="77">
        <v>245.5</v>
      </c>
      <c r="O81" s="77">
        <v>213.4</v>
      </c>
      <c r="P81" s="76">
        <v>430.9</v>
      </c>
      <c r="Q81" s="75">
        <v>87240</v>
      </c>
      <c r="R81" s="79">
        <v>23.1</v>
      </c>
      <c r="S81" s="79">
        <v>2.2999999999999998</v>
      </c>
      <c r="T81" s="78">
        <v>156</v>
      </c>
      <c r="U81" s="78">
        <v>20</v>
      </c>
      <c r="V81" s="77">
        <v>261.60000000000002</v>
      </c>
      <c r="W81" s="77">
        <v>221.2</v>
      </c>
      <c r="X81" s="76">
        <v>504.5</v>
      </c>
      <c r="Y81" s="75">
        <v>34935</v>
      </c>
      <c r="Z81" s="79">
        <v>23</v>
      </c>
      <c r="AA81" s="79">
        <v>2.2999999999999998</v>
      </c>
      <c r="AB81" s="78">
        <v>163</v>
      </c>
      <c r="AC81" s="78">
        <v>17</v>
      </c>
      <c r="AD81" s="77">
        <v>239</v>
      </c>
      <c r="AE81" s="77">
        <v>209.9</v>
      </c>
      <c r="AF81" s="76">
        <v>430.1</v>
      </c>
      <c r="AG81" s="75">
        <v>33491</v>
      </c>
      <c r="AH81" s="79">
        <v>22.9</v>
      </c>
      <c r="AI81" s="79">
        <v>2.4</v>
      </c>
      <c r="AJ81" s="78">
        <v>171</v>
      </c>
      <c r="AK81" s="78">
        <v>15</v>
      </c>
      <c r="AL81" s="77">
        <v>227.2</v>
      </c>
      <c r="AM81" s="77">
        <v>205</v>
      </c>
      <c r="AN81" s="76">
        <v>295.5</v>
      </c>
      <c r="AO81" s="75">
        <v>18814</v>
      </c>
    </row>
    <row r="82" spans="1:41" s="74" customFormat="1" ht="13.5" hidden="1" customHeight="1">
      <c r="A82" s="83" t="s">
        <v>75</v>
      </c>
      <c r="B82" s="83" t="s">
        <v>74</v>
      </c>
      <c r="C82" s="83" t="s">
        <v>73</v>
      </c>
      <c r="D82" s="83" t="s">
        <v>72</v>
      </c>
      <c r="E82" s="83"/>
      <c r="F82" s="82">
        <v>69</v>
      </c>
      <c r="H82" s="85"/>
      <c r="I82" s="86" t="s">
        <v>62</v>
      </c>
      <c r="J82" s="79">
        <v>27.5</v>
      </c>
      <c r="K82" s="79">
        <v>4.5</v>
      </c>
      <c r="L82" s="78">
        <v>160</v>
      </c>
      <c r="M82" s="78">
        <v>20</v>
      </c>
      <c r="N82" s="77">
        <v>293.89999999999998</v>
      </c>
      <c r="O82" s="77">
        <v>251.6</v>
      </c>
      <c r="P82" s="76">
        <v>755</v>
      </c>
      <c r="Q82" s="75">
        <v>139332</v>
      </c>
      <c r="R82" s="79">
        <v>27.5</v>
      </c>
      <c r="S82" s="79">
        <v>4.7</v>
      </c>
      <c r="T82" s="78">
        <v>155</v>
      </c>
      <c r="U82" s="78">
        <v>24</v>
      </c>
      <c r="V82" s="77">
        <v>320.5</v>
      </c>
      <c r="W82" s="77">
        <v>266</v>
      </c>
      <c r="X82" s="76">
        <v>925.3</v>
      </c>
      <c r="Y82" s="75">
        <v>59681</v>
      </c>
      <c r="Z82" s="79">
        <v>27.5</v>
      </c>
      <c r="AA82" s="79">
        <v>4.5</v>
      </c>
      <c r="AB82" s="78">
        <v>161</v>
      </c>
      <c r="AC82" s="78">
        <v>19</v>
      </c>
      <c r="AD82" s="77">
        <v>280</v>
      </c>
      <c r="AE82" s="77">
        <v>243</v>
      </c>
      <c r="AF82" s="76">
        <v>715.4</v>
      </c>
      <c r="AG82" s="75">
        <v>50674</v>
      </c>
      <c r="AH82" s="79">
        <v>27.5</v>
      </c>
      <c r="AI82" s="79">
        <v>4.0999999999999996</v>
      </c>
      <c r="AJ82" s="78">
        <v>170</v>
      </c>
      <c r="AK82" s="78">
        <v>16</v>
      </c>
      <c r="AL82" s="77">
        <v>263.39999999999998</v>
      </c>
      <c r="AM82" s="77">
        <v>237</v>
      </c>
      <c r="AN82" s="76">
        <v>473.3</v>
      </c>
      <c r="AO82" s="75">
        <v>28978</v>
      </c>
    </row>
    <row r="83" spans="1:41" s="74" customFormat="1" ht="13.5" hidden="1" customHeight="1">
      <c r="A83" s="83" t="s">
        <v>75</v>
      </c>
      <c r="B83" s="83" t="s">
        <v>74</v>
      </c>
      <c r="C83" s="83" t="s">
        <v>73</v>
      </c>
      <c r="D83" s="83" t="s">
        <v>72</v>
      </c>
      <c r="E83" s="83"/>
      <c r="F83" s="82">
        <v>70</v>
      </c>
      <c r="H83" s="85"/>
      <c r="I83" s="84" t="s">
        <v>61</v>
      </c>
      <c r="J83" s="79">
        <v>32.5</v>
      </c>
      <c r="K83" s="79">
        <v>7.4</v>
      </c>
      <c r="L83" s="78">
        <v>161</v>
      </c>
      <c r="M83" s="78">
        <v>20</v>
      </c>
      <c r="N83" s="77">
        <v>336.6</v>
      </c>
      <c r="O83" s="77">
        <v>290.8</v>
      </c>
      <c r="P83" s="76">
        <v>946.6</v>
      </c>
      <c r="Q83" s="75">
        <v>155977</v>
      </c>
      <c r="R83" s="79">
        <v>32.5</v>
      </c>
      <c r="S83" s="79">
        <v>8.1</v>
      </c>
      <c r="T83" s="78">
        <v>155</v>
      </c>
      <c r="U83" s="78">
        <v>24</v>
      </c>
      <c r="V83" s="77">
        <v>378.7</v>
      </c>
      <c r="W83" s="77">
        <v>318</v>
      </c>
      <c r="X83" s="76">
        <v>1233.2</v>
      </c>
      <c r="Y83" s="75">
        <v>62034</v>
      </c>
      <c r="Z83" s="79">
        <v>32.5</v>
      </c>
      <c r="AA83" s="79">
        <v>7.4</v>
      </c>
      <c r="AB83" s="78">
        <v>162</v>
      </c>
      <c r="AC83" s="78">
        <v>19</v>
      </c>
      <c r="AD83" s="77">
        <v>317.60000000000002</v>
      </c>
      <c r="AE83" s="77">
        <v>277.2</v>
      </c>
      <c r="AF83" s="76">
        <v>879</v>
      </c>
      <c r="AG83" s="75">
        <v>56898</v>
      </c>
      <c r="AH83" s="79">
        <v>32.6</v>
      </c>
      <c r="AI83" s="79">
        <v>6.2</v>
      </c>
      <c r="AJ83" s="78">
        <v>171</v>
      </c>
      <c r="AK83" s="78">
        <v>16</v>
      </c>
      <c r="AL83" s="77">
        <v>295.3</v>
      </c>
      <c r="AM83" s="77">
        <v>266.10000000000002</v>
      </c>
      <c r="AN83" s="76">
        <v>570.5</v>
      </c>
      <c r="AO83" s="75">
        <v>37045</v>
      </c>
    </row>
    <row r="84" spans="1:41" s="74" customFormat="1" ht="13.5" hidden="1" customHeight="1">
      <c r="A84" s="83" t="s">
        <v>75</v>
      </c>
      <c r="B84" s="83" t="s">
        <v>74</v>
      </c>
      <c r="C84" s="83" t="s">
        <v>73</v>
      </c>
      <c r="D84" s="83" t="s">
        <v>72</v>
      </c>
      <c r="E84" s="83"/>
      <c r="F84" s="82">
        <v>71</v>
      </c>
      <c r="H84" s="85"/>
      <c r="I84" s="84" t="s">
        <v>60</v>
      </c>
      <c r="J84" s="79">
        <v>37.5</v>
      </c>
      <c r="K84" s="79">
        <v>10.3</v>
      </c>
      <c r="L84" s="78">
        <v>162</v>
      </c>
      <c r="M84" s="78">
        <v>19</v>
      </c>
      <c r="N84" s="77">
        <v>373.6</v>
      </c>
      <c r="O84" s="77">
        <v>328.4</v>
      </c>
      <c r="P84" s="76">
        <v>1090</v>
      </c>
      <c r="Q84" s="75">
        <v>169263</v>
      </c>
      <c r="R84" s="79">
        <v>37.5</v>
      </c>
      <c r="S84" s="79">
        <v>11.4</v>
      </c>
      <c r="T84" s="78">
        <v>155</v>
      </c>
      <c r="U84" s="78">
        <v>22</v>
      </c>
      <c r="V84" s="77">
        <v>425.4</v>
      </c>
      <c r="W84" s="77">
        <v>366.7</v>
      </c>
      <c r="X84" s="76">
        <v>1482.9</v>
      </c>
      <c r="Y84" s="75">
        <v>64525</v>
      </c>
      <c r="Z84" s="79">
        <v>37.5</v>
      </c>
      <c r="AA84" s="79">
        <v>10.199999999999999</v>
      </c>
      <c r="AB84" s="78">
        <v>162</v>
      </c>
      <c r="AC84" s="78">
        <v>18</v>
      </c>
      <c r="AD84" s="77">
        <v>353.3</v>
      </c>
      <c r="AE84" s="77">
        <v>312.10000000000002</v>
      </c>
      <c r="AF84" s="76">
        <v>987</v>
      </c>
      <c r="AG84" s="75">
        <v>61123</v>
      </c>
      <c r="AH84" s="79">
        <v>37.6</v>
      </c>
      <c r="AI84" s="79">
        <v>8.6999999999999993</v>
      </c>
      <c r="AJ84" s="78">
        <v>171</v>
      </c>
      <c r="AK84" s="78">
        <v>16</v>
      </c>
      <c r="AL84" s="77">
        <v>325.5</v>
      </c>
      <c r="AM84" s="77">
        <v>294.5</v>
      </c>
      <c r="AN84" s="76">
        <v>653.29999999999995</v>
      </c>
      <c r="AO84" s="75">
        <v>43615</v>
      </c>
    </row>
    <row r="85" spans="1:41" s="74" customFormat="1" ht="13.5" hidden="1" customHeight="1">
      <c r="A85" s="83" t="s">
        <v>75</v>
      </c>
      <c r="B85" s="83" t="s">
        <v>74</v>
      </c>
      <c r="C85" s="83" t="s">
        <v>73</v>
      </c>
      <c r="D85" s="83" t="s">
        <v>72</v>
      </c>
      <c r="E85" s="83"/>
      <c r="F85" s="82">
        <v>72</v>
      </c>
      <c r="H85" s="85"/>
      <c r="I85" s="84" t="s">
        <v>59</v>
      </c>
      <c r="J85" s="79">
        <v>42.6</v>
      </c>
      <c r="K85" s="79">
        <v>13.7</v>
      </c>
      <c r="L85" s="78">
        <v>162</v>
      </c>
      <c r="M85" s="78">
        <v>17</v>
      </c>
      <c r="N85" s="77">
        <v>402.5</v>
      </c>
      <c r="O85" s="77">
        <v>360.1</v>
      </c>
      <c r="P85" s="76">
        <v>1233.2</v>
      </c>
      <c r="Q85" s="75">
        <v>193842</v>
      </c>
      <c r="R85" s="79">
        <v>42.6</v>
      </c>
      <c r="S85" s="79">
        <v>15.3</v>
      </c>
      <c r="T85" s="78">
        <v>156</v>
      </c>
      <c r="U85" s="78">
        <v>19</v>
      </c>
      <c r="V85" s="77">
        <v>461</v>
      </c>
      <c r="W85" s="77">
        <v>406.3</v>
      </c>
      <c r="X85" s="76">
        <v>1683</v>
      </c>
      <c r="Y85" s="75">
        <v>72431</v>
      </c>
      <c r="Z85" s="79">
        <v>42.6</v>
      </c>
      <c r="AA85" s="79">
        <v>13.6</v>
      </c>
      <c r="AB85" s="78">
        <v>162</v>
      </c>
      <c r="AC85" s="78">
        <v>17</v>
      </c>
      <c r="AD85" s="77">
        <v>383.6</v>
      </c>
      <c r="AE85" s="77">
        <v>343.8</v>
      </c>
      <c r="AF85" s="76">
        <v>1143.4000000000001</v>
      </c>
      <c r="AG85" s="75">
        <v>68290</v>
      </c>
      <c r="AH85" s="79">
        <v>42.6</v>
      </c>
      <c r="AI85" s="79">
        <v>11.6</v>
      </c>
      <c r="AJ85" s="78">
        <v>171</v>
      </c>
      <c r="AK85" s="78">
        <v>14</v>
      </c>
      <c r="AL85" s="77">
        <v>347.1</v>
      </c>
      <c r="AM85" s="77">
        <v>318.10000000000002</v>
      </c>
      <c r="AN85" s="76">
        <v>735.5</v>
      </c>
      <c r="AO85" s="75">
        <v>53122</v>
      </c>
    </row>
    <row r="86" spans="1:41" s="74" customFormat="1" ht="13.5" hidden="1" customHeight="1">
      <c r="A86" s="83" t="s">
        <v>75</v>
      </c>
      <c r="B86" s="83" t="s">
        <v>74</v>
      </c>
      <c r="C86" s="83" t="s">
        <v>73</v>
      </c>
      <c r="D86" s="83" t="s">
        <v>72</v>
      </c>
      <c r="E86" s="83"/>
      <c r="F86" s="82">
        <v>73</v>
      </c>
      <c r="H86" s="85"/>
      <c r="I86" s="84" t="s">
        <v>58</v>
      </c>
      <c r="J86" s="79">
        <v>47.4</v>
      </c>
      <c r="K86" s="79">
        <v>17.399999999999999</v>
      </c>
      <c r="L86" s="78">
        <v>162</v>
      </c>
      <c r="M86" s="78">
        <v>15</v>
      </c>
      <c r="N86" s="77">
        <v>429.4</v>
      </c>
      <c r="O86" s="77">
        <v>390.5</v>
      </c>
      <c r="P86" s="76">
        <v>1395.9</v>
      </c>
      <c r="Q86" s="75">
        <v>210688</v>
      </c>
      <c r="R86" s="79">
        <v>47.5</v>
      </c>
      <c r="S86" s="79">
        <v>20.2</v>
      </c>
      <c r="T86" s="78">
        <v>156</v>
      </c>
      <c r="U86" s="78">
        <v>17</v>
      </c>
      <c r="V86" s="77">
        <v>493.8</v>
      </c>
      <c r="W86" s="77">
        <v>444.5</v>
      </c>
      <c r="X86" s="76">
        <v>1928.5</v>
      </c>
      <c r="Y86" s="75">
        <v>80706</v>
      </c>
      <c r="Z86" s="79">
        <v>47.4</v>
      </c>
      <c r="AA86" s="79">
        <v>17.399999999999999</v>
      </c>
      <c r="AB86" s="78">
        <v>162</v>
      </c>
      <c r="AC86" s="78">
        <v>15</v>
      </c>
      <c r="AD86" s="77">
        <v>409.4</v>
      </c>
      <c r="AE86" s="77">
        <v>373.9</v>
      </c>
      <c r="AF86" s="76">
        <v>1306.8</v>
      </c>
      <c r="AG86" s="75">
        <v>74116</v>
      </c>
      <c r="AH86" s="79">
        <v>47.4</v>
      </c>
      <c r="AI86" s="79">
        <v>13.5</v>
      </c>
      <c r="AJ86" s="78">
        <v>172</v>
      </c>
      <c r="AK86" s="78">
        <v>14</v>
      </c>
      <c r="AL86" s="77">
        <v>362.8</v>
      </c>
      <c r="AM86" s="77">
        <v>334.2</v>
      </c>
      <c r="AN86" s="76">
        <v>744.7</v>
      </c>
      <c r="AO86" s="75">
        <v>55866</v>
      </c>
    </row>
    <row r="87" spans="1:41" s="74" customFormat="1" ht="13.5" hidden="1" customHeight="1">
      <c r="A87" s="83" t="s">
        <v>75</v>
      </c>
      <c r="B87" s="83" t="s">
        <v>74</v>
      </c>
      <c r="C87" s="83" t="s">
        <v>73</v>
      </c>
      <c r="D87" s="83" t="s">
        <v>72</v>
      </c>
      <c r="E87" s="83"/>
      <c r="F87" s="82">
        <v>74</v>
      </c>
      <c r="H87" s="85"/>
      <c r="I87" s="84" t="s">
        <v>57</v>
      </c>
      <c r="J87" s="79">
        <v>52.4</v>
      </c>
      <c r="K87" s="79">
        <v>20.9</v>
      </c>
      <c r="L87" s="78">
        <v>162</v>
      </c>
      <c r="M87" s="78">
        <v>13</v>
      </c>
      <c r="N87" s="77">
        <v>458.5</v>
      </c>
      <c r="O87" s="77">
        <v>423.7</v>
      </c>
      <c r="P87" s="76">
        <v>1586.1</v>
      </c>
      <c r="Q87" s="75">
        <v>175294</v>
      </c>
      <c r="R87" s="79">
        <v>52.4</v>
      </c>
      <c r="S87" s="79">
        <v>24.6</v>
      </c>
      <c r="T87" s="78">
        <v>155</v>
      </c>
      <c r="U87" s="78">
        <v>13</v>
      </c>
      <c r="V87" s="77">
        <v>534.6</v>
      </c>
      <c r="W87" s="77">
        <v>493.5</v>
      </c>
      <c r="X87" s="76">
        <v>2273.3000000000002</v>
      </c>
      <c r="Y87" s="75">
        <v>72238</v>
      </c>
      <c r="Z87" s="79">
        <v>52.4</v>
      </c>
      <c r="AA87" s="79">
        <v>20.2</v>
      </c>
      <c r="AB87" s="78">
        <v>162</v>
      </c>
      <c r="AC87" s="78">
        <v>13</v>
      </c>
      <c r="AD87" s="77">
        <v>431.8</v>
      </c>
      <c r="AE87" s="77">
        <v>399.4</v>
      </c>
      <c r="AF87" s="76">
        <v>1383.1</v>
      </c>
      <c r="AG87" s="75">
        <v>59062</v>
      </c>
      <c r="AH87" s="79">
        <v>52.4</v>
      </c>
      <c r="AI87" s="79">
        <v>15.5</v>
      </c>
      <c r="AJ87" s="78">
        <v>171</v>
      </c>
      <c r="AK87" s="78">
        <v>14</v>
      </c>
      <c r="AL87" s="77">
        <v>369.6</v>
      </c>
      <c r="AM87" s="77">
        <v>341.8</v>
      </c>
      <c r="AN87" s="76">
        <v>730.2</v>
      </c>
      <c r="AO87" s="75">
        <v>43994</v>
      </c>
    </row>
    <row r="88" spans="1:41" s="74" customFormat="1" ht="13.5" hidden="1" customHeight="1">
      <c r="A88" s="83" t="s">
        <v>75</v>
      </c>
      <c r="B88" s="83" t="s">
        <v>74</v>
      </c>
      <c r="C88" s="83" t="s">
        <v>73</v>
      </c>
      <c r="D88" s="83" t="s">
        <v>72</v>
      </c>
      <c r="E88" s="83"/>
      <c r="F88" s="82">
        <v>75</v>
      </c>
      <c r="H88" s="85"/>
      <c r="I88" s="84" t="s">
        <v>56</v>
      </c>
      <c r="J88" s="79">
        <v>57.4</v>
      </c>
      <c r="K88" s="79">
        <v>23.2</v>
      </c>
      <c r="L88" s="78">
        <v>161</v>
      </c>
      <c r="M88" s="78">
        <v>12</v>
      </c>
      <c r="N88" s="77">
        <v>446.1</v>
      </c>
      <c r="O88" s="77">
        <v>416.6</v>
      </c>
      <c r="P88" s="76">
        <v>1518.7</v>
      </c>
      <c r="Q88" s="75">
        <v>144693</v>
      </c>
      <c r="R88" s="79">
        <v>57.4</v>
      </c>
      <c r="S88" s="79">
        <v>28</v>
      </c>
      <c r="T88" s="78">
        <v>154</v>
      </c>
      <c r="U88" s="78">
        <v>12</v>
      </c>
      <c r="V88" s="77">
        <v>516</v>
      </c>
      <c r="W88" s="77">
        <v>480.2</v>
      </c>
      <c r="X88" s="76">
        <v>2167.6</v>
      </c>
      <c r="Y88" s="75">
        <v>57004</v>
      </c>
      <c r="Z88" s="79">
        <v>57.4</v>
      </c>
      <c r="AA88" s="79">
        <v>22</v>
      </c>
      <c r="AB88" s="78">
        <v>161</v>
      </c>
      <c r="AC88" s="78">
        <v>12</v>
      </c>
      <c r="AD88" s="77">
        <v>429.6</v>
      </c>
      <c r="AE88" s="77">
        <v>402.6</v>
      </c>
      <c r="AF88" s="76">
        <v>1389.9</v>
      </c>
      <c r="AG88" s="75">
        <v>49764</v>
      </c>
      <c r="AH88" s="79">
        <v>57.5</v>
      </c>
      <c r="AI88" s="79">
        <v>17.399999999999999</v>
      </c>
      <c r="AJ88" s="78">
        <v>171</v>
      </c>
      <c r="AK88" s="78">
        <v>11</v>
      </c>
      <c r="AL88" s="77">
        <v>362.5</v>
      </c>
      <c r="AM88" s="77">
        <v>339.2</v>
      </c>
      <c r="AN88" s="76">
        <v>712.2</v>
      </c>
      <c r="AO88" s="75">
        <v>37925</v>
      </c>
    </row>
    <row r="89" spans="1:41" s="74" customFormat="1" ht="13.5" hidden="1" customHeight="1">
      <c r="A89" s="83" t="s">
        <v>75</v>
      </c>
      <c r="B89" s="83" t="s">
        <v>74</v>
      </c>
      <c r="C89" s="83" t="s">
        <v>73</v>
      </c>
      <c r="D89" s="83" t="s">
        <v>72</v>
      </c>
      <c r="E89" s="83"/>
      <c r="F89" s="82">
        <v>76</v>
      </c>
      <c r="H89" s="85"/>
      <c r="I89" s="84" t="s">
        <v>55</v>
      </c>
      <c r="J89" s="79">
        <v>62.4</v>
      </c>
      <c r="K89" s="79">
        <v>19.899999999999999</v>
      </c>
      <c r="L89" s="78">
        <v>160</v>
      </c>
      <c r="M89" s="78">
        <v>10</v>
      </c>
      <c r="N89" s="77">
        <v>324.60000000000002</v>
      </c>
      <c r="O89" s="77">
        <v>305.5</v>
      </c>
      <c r="P89" s="76">
        <v>773.3</v>
      </c>
      <c r="Q89" s="75">
        <v>99005</v>
      </c>
      <c r="R89" s="79">
        <v>62.3</v>
      </c>
      <c r="S89" s="79">
        <v>23.1</v>
      </c>
      <c r="T89" s="78">
        <v>153</v>
      </c>
      <c r="U89" s="78">
        <v>10</v>
      </c>
      <c r="V89" s="77">
        <v>340</v>
      </c>
      <c r="W89" s="77">
        <v>318.89999999999998</v>
      </c>
      <c r="X89" s="76">
        <v>1077.3</v>
      </c>
      <c r="Y89" s="75">
        <v>31701</v>
      </c>
      <c r="Z89" s="79">
        <v>62.4</v>
      </c>
      <c r="AA89" s="79">
        <v>19.7</v>
      </c>
      <c r="AB89" s="78">
        <v>160</v>
      </c>
      <c r="AC89" s="78">
        <v>10</v>
      </c>
      <c r="AD89" s="77">
        <v>326.7</v>
      </c>
      <c r="AE89" s="77">
        <v>308.10000000000002</v>
      </c>
      <c r="AF89" s="76">
        <v>769.8</v>
      </c>
      <c r="AG89" s="75">
        <v>35766</v>
      </c>
      <c r="AH89" s="79">
        <v>62.4</v>
      </c>
      <c r="AI89" s="79">
        <v>17</v>
      </c>
      <c r="AJ89" s="78">
        <v>169</v>
      </c>
      <c r="AK89" s="78">
        <v>10</v>
      </c>
      <c r="AL89" s="77">
        <v>306.60000000000002</v>
      </c>
      <c r="AM89" s="77">
        <v>289</v>
      </c>
      <c r="AN89" s="76">
        <v>471.7</v>
      </c>
      <c r="AO89" s="75">
        <v>31538</v>
      </c>
    </row>
    <row r="90" spans="1:41" s="74" customFormat="1" ht="13.5" hidden="1" customHeight="1">
      <c r="A90" s="83" t="s">
        <v>75</v>
      </c>
      <c r="B90" s="83" t="s">
        <v>74</v>
      </c>
      <c r="C90" s="83" t="s">
        <v>73</v>
      </c>
      <c r="D90" s="83" t="s">
        <v>72</v>
      </c>
      <c r="E90" s="83"/>
      <c r="F90" s="82">
        <v>77</v>
      </c>
      <c r="H90" s="85"/>
      <c r="I90" s="84" t="s">
        <v>76</v>
      </c>
      <c r="J90" s="79">
        <v>67.2</v>
      </c>
      <c r="K90" s="79">
        <v>15.9</v>
      </c>
      <c r="L90" s="78">
        <v>162</v>
      </c>
      <c r="M90" s="78">
        <v>9</v>
      </c>
      <c r="N90" s="77">
        <v>277.5</v>
      </c>
      <c r="O90" s="77">
        <v>261.89999999999998</v>
      </c>
      <c r="P90" s="76">
        <v>420</v>
      </c>
      <c r="Q90" s="75">
        <v>40192</v>
      </c>
      <c r="R90" s="79">
        <v>67.2</v>
      </c>
      <c r="S90" s="79">
        <v>15.3</v>
      </c>
      <c r="T90" s="78">
        <v>156</v>
      </c>
      <c r="U90" s="78">
        <v>11</v>
      </c>
      <c r="V90" s="77">
        <v>305.8</v>
      </c>
      <c r="W90" s="77">
        <v>287</v>
      </c>
      <c r="X90" s="76">
        <v>600.4</v>
      </c>
      <c r="Y90" s="75">
        <v>7552</v>
      </c>
      <c r="Z90" s="79">
        <v>67.2</v>
      </c>
      <c r="AA90" s="79">
        <v>15.2</v>
      </c>
      <c r="AB90" s="78">
        <v>161</v>
      </c>
      <c r="AC90" s="78">
        <v>9</v>
      </c>
      <c r="AD90" s="77">
        <v>282.39999999999998</v>
      </c>
      <c r="AE90" s="77">
        <v>266.8</v>
      </c>
      <c r="AF90" s="76">
        <v>481.8</v>
      </c>
      <c r="AG90" s="75">
        <v>14545</v>
      </c>
      <c r="AH90" s="79">
        <v>67.2</v>
      </c>
      <c r="AI90" s="79">
        <v>16.7</v>
      </c>
      <c r="AJ90" s="78">
        <v>166</v>
      </c>
      <c r="AK90" s="78">
        <v>8</v>
      </c>
      <c r="AL90" s="77">
        <v>261.60000000000002</v>
      </c>
      <c r="AM90" s="77">
        <v>247.5</v>
      </c>
      <c r="AN90" s="76">
        <v>295</v>
      </c>
      <c r="AO90" s="75">
        <v>18095</v>
      </c>
    </row>
    <row r="91" spans="1:41" s="74" customFormat="1" ht="13.5" hidden="1" customHeight="1">
      <c r="A91" s="83" t="s">
        <v>75</v>
      </c>
      <c r="B91" s="83" t="s">
        <v>74</v>
      </c>
      <c r="C91" s="83" t="s">
        <v>73</v>
      </c>
      <c r="D91" s="83" t="s">
        <v>72</v>
      </c>
      <c r="E91" s="83"/>
      <c r="F91" s="82">
        <v>78</v>
      </c>
      <c r="H91" s="85"/>
      <c r="I91" s="84" t="s">
        <v>71</v>
      </c>
      <c r="J91" s="79">
        <v>72.900000000000006</v>
      </c>
      <c r="K91" s="79">
        <v>16.7</v>
      </c>
      <c r="L91" s="78">
        <v>163</v>
      </c>
      <c r="M91" s="78">
        <v>7</v>
      </c>
      <c r="N91" s="77">
        <v>257.39999999999998</v>
      </c>
      <c r="O91" s="77">
        <v>246</v>
      </c>
      <c r="P91" s="76">
        <v>229.6</v>
      </c>
      <c r="Q91" s="75">
        <v>15917</v>
      </c>
      <c r="R91" s="79">
        <v>72.3</v>
      </c>
      <c r="S91" s="79">
        <v>12</v>
      </c>
      <c r="T91" s="78">
        <v>158</v>
      </c>
      <c r="U91" s="78">
        <v>8</v>
      </c>
      <c r="V91" s="77">
        <v>278.8</v>
      </c>
      <c r="W91" s="77">
        <v>266.2</v>
      </c>
      <c r="X91" s="76">
        <v>203.5</v>
      </c>
      <c r="Y91" s="75">
        <v>1677</v>
      </c>
      <c r="Z91" s="79">
        <v>72.599999999999994</v>
      </c>
      <c r="AA91" s="79">
        <v>14.1</v>
      </c>
      <c r="AB91" s="78">
        <v>161</v>
      </c>
      <c r="AC91" s="78">
        <v>8</v>
      </c>
      <c r="AD91" s="77">
        <v>270.89999999999998</v>
      </c>
      <c r="AE91" s="77">
        <v>255.8</v>
      </c>
      <c r="AF91" s="76">
        <v>247.7</v>
      </c>
      <c r="AG91" s="75">
        <v>5068</v>
      </c>
      <c r="AH91" s="79">
        <v>73.2</v>
      </c>
      <c r="AI91" s="79">
        <v>19</v>
      </c>
      <c r="AJ91" s="78">
        <v>165</v>
      </c>
      <c r="AK91" s="78">
        <v>5</v>
      </c>
      <c r="AL91" s="77">
        <v>246</v>
      </c>
      <c r="AM91" s="77">
        <v>236.8</v>
      </c>
      <c r="AN91" s="76">
        <v>224.4</v>
      </c>
      <c r="AO91" s="75">
        <v>9172</v>
      </c>
    </row>
    <row r="92" spans="1:41" s="74" customFormat="1" ht="24" hidden="1" customHeight="1">
      <c r="A92" s="83" t="s">
        <v>75</v>
      </c>
      <c r="B92" s="83" t="s">
        <v>74</v>
      </c>
      <c r="C92" s="83" t="s">
        <v>73</v>
      </c>
      <c r="D92" s="83" t="s">
        <v>72</v>
      </c>
      <c r="E92" s="83"/>
      <c r="F92" s="82">
        <v>79</v>
      </c>
      <c r="H92" s="87"/>
      <c r="I92" s="86" t="s">
        <v>81</v>
      </c>
      <c r="J92" s="79">
        <v>50.1</v>
      </c>
      <c r="K92" s="79">
        <v>14.6</v>
      </c>
      <c r="L92" s="78">
        <v>167</v>
      </c>
      <c r="M92" s="78">
        <v>19</v>
      </c>
      <c r="N92" s="77">
        <v>303.10000000000002</v>
      </c>
      <c r="O92" s="77">
        <v>265.8</v>
      </c>
      <c r="P92" s="76">
        <v>477.4</v>
      </c>
      <c r="Q92" s="75">
        <v>46569</v>
      </c>
      <c r="R92" s="79">
        <v>46.8</v>
      </c>
      <c r="S92" s="79">
        <v>16.2</v>
      </c>
      <c r="T92" s="78">
        <v>158</v>
      </c>
      <c r="U92" s="78">
        <v>24</v>
      </c>
      <c r="V92" s="77">
        <v>338.3</v>
      </c>
      <c r="W92" s="77">
        <v>281.8</v>
      </c>
      <c r="X92" s="76">
        <v>850.3</v>
      </c>
      <c r="Y92" s="75">
        <v>8276</v>
      </c>
      <c r="Z92" s="79">
        <v>49.6</v>
      </c>
      <c r="AA92" s="79">
        <v>13.4</v>
      </c>
      <c r="AB92" s="78">
        <v>165</v>
      </c>
      <c r="AC92" s="78">
        <v>21</v>
      </c>
      <c r="AD92" s="77">
        <v>293.8</v>
      </c>
      <c r="AE92" s="77">
        <v>253.7</v>
      </c>
      <c r="AF92" s="76">
        <v>475.2</v>
      </c>
      <c r="AG92" s="75">
        <v>13101</v>
      </c>
      <c r="AH92" s="79">
        <v>51.5</v>
      </c>
      <c r="AI92" s="79">
        <v>14.7</v>
      </c>
      <c r="AJ92" s="78">
        <v>172</v>
      </c>
      <c r="AK92" s="78">
        <v>16</v>
      </c>
      <c r="AL92" s="77">
        <v>296.39999999999998</v>
      </c>
      <c r="AM92" s="77">
        <v>266.7</v>
      </c>
      <c r="AN92" s="76">
        <v>356</v>
      </c>
      <c r="AO92" s="75">
        <v>25193</v>
      </c>
    </row>
    <row r="93" spans="1:41" s="74" customFormat="1" ht="20.25" hidden="1" customHeight="1">
      <c r="A93" s="83" t="s">
        <v>75</v>
      </c>
      <c r="B93" s="83" t="s">
        <v>74</v>
      </c>
      <c r="C93" s="83" t="s">
        <v>73</v>
      </c>
      <c r="D93" s="83" t="s">
        <v>72</v>
      </c>
      <c r="E93" s="83"/>
      <c r="F93" s="82">
        <v>80</v>
      </c>
      <c r="H93" s="85"/>
      <c r="I93" s="84" t="s">
        <v>64</v>
      </c>
      <c r="J93" s="79">
        <v>18.600000000000001</v>
      </c>
      <c r="K93" s="79">
        <v>1.6</v>
      </c>
      <c r="L93" s="78">
        <v>164</v>
      </c>
      <c r="M93" s="78">
        <v>14</v>
      </c>
      <c r="N93" s="77">
        <v>207.5</v>
      </c>
      <c r="O93" s="77">
        <v>185.4</v>
      </c>
      <c r="P93" s="76">
        <v>73.599999999999994</v>
      </c>
      <c r="Q93" s="75">
        <v>516</v>
      </c>
      <c r="R93" s="79">
        <v>18.399999999999999</v>
      </c>
      <c r="S93" s="79">
        <v>1.9</v>
      </c>
      <c r="T93" s="78">
        <v>157</v>
      </c>
      <c r="U93" s="78">
        <v>20</v>
      </c>
      <c r="V93" s="77">
        <v>225.7</v>
      </c>
      <c r="W93" s="77">
        <v>196.1</v>
      </c>
      <c r="X93" s="76">
        <v>112.9</v>
      </c>
      <c r="Y93" s="75">
        <v>165</v>
      </c>
      <c r="Z93" s="79">
        <v>19</v>
      </c>
      <c r="AA93" s="79">
        <v>1.6</v>
      </c>
      <c r="AB93" s="78">
        <v>165</v>
      </c>
      <c r="AC93" s="78">
        <v>11</v>
      </c>
      <c r="AD93" s="77">
        <v>195.7</v>
      </c>
      <c r="AE93" s="77">
        <v>178.8</v>
      </c>
      <c r="AF93" s="76">
        <v>51.5</v>
      </c>
      <c r="AG93" s="75">
        <v>131</v>
      </c>
      <c r="AH93" s="79">
        <v>18.399999999999999</v>
      </c>
      <c r="AI93" s="79">
        <v>1.3</v>
      </c>
      <c r="AJ93" s="78">
        <v>169</v>
      </c>
      <c r="AK93" s="78">
        <v>12</v>
      </c>
      <c r="AL93" s="77">
        <v>201</v>
      </c>
      <c r="AM93" s="77">
        <v>181.3</v>
      </c>
      <c r="AN93" s="76">
        <v>57.5</v>
      </c>
      <c r="AO93" s="75">
        <v>220</v>
      </c>
    </row>
    <row r="94" spans="1:41" s="74" customFormat="1" ht="13.5" hidden="1" customHeight="1">
      <c r="A94" s="83" t="s">
        <v>75</v>
      </c>
      <c r="B94" s="83" t="s">
        <v>74</v>
      </c>
      <c r="C94" s="83" t="s">
        <v>73</v>
      </c>
      <c r="D94" s="83" t="s">
        <v>72</v>
      </c>
      <c r="E94" s="83"/>
      <c r="F94" s="82">
        <v>81</v>
      </c>
      <c r="H94" s="85"/>
      <c r="I94" s="84" t="s">
        <v>63</v>
      </c>
      <c r="J94" s="79">
        <v>22.5</v>
      </c>
      <c r="K94" s="79">
        <v>2.6</v>
      </c>
      <c r="L94" s="78">
        <v>167</v>
      </c>
      <c r="M94" s="78">
        <v>20</v>
      </c>
      <c r="N94" s="77">
        <v>235.6</v>
      </c>
      <c r="O94" s="77">
        <v>203.3</v>
      </c>
      <c r="P94" s="76">
        <v>158.80000000000001</v>
      </c>
      <c r="Q94" s="75">
        <v>1804</v>
      </c>
      <c r="R94" s="79">
        <v>22.7</v>
      </c>
      <c r="S94" s="79">
        <v>3</v>
      </c>
      <c r="T94" s="78">
        <v>156</v>
      </c>
      <c r="U94" s="78">
        <v>26</v>
      </c>
      <c r="V94" s="77">
        <v>260.2</v>
      </c>
      <c r="W94" s="77">
        <v>211.7</v>
      </c>
      <c r="X94" s="76">
        <v>261.8</v>
      </c>
      <c r="Y94" s="75">
        <v>370</v>
      </c>
      <c r="Z94" s="79">
        <v>22.5</v>
      </c>
      <c r="AA94" s="79">
        <v>2.6</v>
      </c>
      <c r="AB94" s="78">
        <v>166</v>
      </c>
      <c r="AC94" s="78">
        <v>15</v>
      </c>
      <c r="AD94" s="77">
        <v>223.2</v>
      </c>
      <c r="AE94" s="77">
        <v>198.1</v>
      </c>
      <c r="AF94" s="76">
        <v>109.8</v>
      </c>
      <c r="AG94" s="75">
        <v>537</v>
      </c>
      <c r="AH94" s="79">
        <v>22.5</v>
      </c>
      <c r="AI94" s="79">
        <v>2.4</v>
      </c>
      <c r="AJ94" s="78">
        <v>173</v>
      </c>
      <c r="AK94" s="78">
        <v>20</v>
      </c>
      <c r="AL94" s="77">
        <v>232.8</v>
      </c>
      <c r="AM94" s="77">
        <v>202.9</v>
      </c>
      <c r="AN94" s="76">
        <v>145.80000000000001</v>
      </c>
      <c r="AO94" s="75">
        <v>897</v>
      </c>
    </row>
    <row r="95" spans="1:41" s="74" customFormat="1" ht="13.5" hidden="1" customHeight="1">
      <c r="A95" s="83" t="s">
        <v>75</v>
      </c>
      <c r="B95" s="83" t="s">
        <v>74</v>
      </c>
      <c r="C95" s="83" t="s">
        <v>73</v>
      </c>
      <c r="D95" s="83" t="s">
        <v>72</v>
      </c>
      <c r="E95" s="83"/>
      <c r="F95" s="82">
        <v>82</v>
      </c>
      <c r="H95" s="85"/>
      <c r="I95" s="86" t="s">
        <v>62</v>
      </c>
      <c r="J95" s="79">
        <v>27.6</v>
      </c>
      <c r="K95" s="79">
        <v>4.8</v>
      </c>
      <c r="L95" s="78">
        <v>166</v>
      </c>
      <c r="M95" s="78">
        <v>21</v>
      </c>
      <c r="N95" s="77">
        <v>265.39999999999998</v>
      </c>
      <c r="O95" s="77">
        <v>228.1</v>
      </c>
      <c r="P95" s="76">
        <v>364.2</v>
      </c>
      <c r="Q95" s="75">
        <v>2174</v>
      </c>
      <c r="R95" s="79">
        <v>27.4</v>
      </c>
      <c r="S95" s="79">
        <v>5.3</v>
      </c>
      <c r="T95" s="78">
        <v>160</v>
      </c>
      <c r="U95" s="78">
        <v>24</v>
      </c>
      <c r="V95" s="77">
        <v>275.2</v>
      </c>
      <c r="W95" s="77">
        <v>224.2</v>
      </c>
      <c r="X95" s="76">
        <v>490.7</v>
      </c>
      <c r="Y95" s="75">
        <v>510</v>
      </c>
      <c r="Z95" s="79">
        <v>27.7</v>
      </c>
      <c r="AA95" s="79">
        <v>4.8</v>
      </c>
      <c r="AB95" s="78">
        <v>163</v>
      </c>
      <c r="AC95" s="78">
        <v>23</v>
      </c>
      <c r="AD95" s="77">
        <v>262.60000000000002</v>
      </c>
      <c r="AE95" s="77">
        <v>224.8</v>
      </c>
      <c r="AF95" s="76">
        <v>310.60000000000002</v>
      </c>
      <c r="AG95" s="75">
        <v>623</v>
      </c>
      <c r="AH95" s="79">
        <v>27.6</v>
      </c>
      <c r="AI95" s="79">
        <v>4.7</v>
      </c>
      <c r="AJ95" s="78">
        <v>171</v>
      </c>
      <c r="AK95" s="78">
        <v>18</v>
      </c>
      <c r="AL95" s="77">
        <v>262.39999999999998</v>
      </c>
      <c r="AM95" s="77">
        <v>232.1</v>
      </c>
      <c r="AN95" s="76">
        <v>334.3</v>
      </c>
      <c r="AO95" s="75">
        <v>1041</v>
      </c>
    </row>
    <row r="96" spans="1:41" s="74" customFormat="1" ht="13.5" hidden="1" customHeight="1">
      <c r="A96" s="83" t="s">
        <v>75</v>
      </c>
      <c r="B96" s="83" t="s">
        <v>74</v>
      </c>
      <c r="C96" s="83" t="s">
        <v>73</v>
      </c>
      <c r="D96" s="83" t="s">
        <v>72</v>
      </c>
      <c r="E96" s="83"/>
      <c r="F96" s="82">
        <v>83</v>
      </c>
      <c r="H96" s="85"/>
      <c r="I96" s="84" t="s">
        <v>61</v>
      </c>
      <c r="J96" s="79">
        <v>32.799999999999997</v>
      </c>
      <c r="K96" s="79">
        <v>6.3</v>
      </c>
      <c r="L96" s="78">
        <v>168</v>
      </c>
      <c r="M96" s="78">
        <v>23</v>
      </c>
      <c r="N96" s="77">
        <v>296.89999999999998</v>
      </c>
      <c r="O96" s="77">
        <v>254.2</v>
      </c>
      <c r="P96" s="76">
        <v>454.1</v>
      </c>
      <c r="Q96" s="75">
        <v>3359</v>
      </c>
      <c r="R96" s="79">
        <v>32.700000000000003</v>
      </c>
      <c r="S96" s="79">
        <v>6.1</v>
      </c>
      <c r="T96" s="78">
        <v>163</v>
      </c>
      <c r="U96" s="78">
        <v>34</v>
      </c>
      <c r="V96" s="77">
        <v>307.89999999999998</v>
      </c>
      <c r="W96" s="77">
        <v>244.3</v>
      </c>
      <c r="X96" s="76">
        <v>617.4</v>
      </c>
      <c r="Y96" s="75">
        <v>667</v>
      </c>
      <c r="Z96" s="79">
        <v>32.700000000000003</v>
      </c>
      <c r="AA96" s="79">
        <v>5.9</v>
      </c>
      <c r="AB96" s="78">
        <v>165</v>
      </c>
      <c r="AC96" s="78">
        <v>24</v>
      </c>
      <c r="AD96" s="77">
        <v>297.5</v>
      </c>
      <c r="AE96" s="77">
        <v>249.4</v>
      </c>
      <c r="AF96" s="76">
        <v>478.5</v>
      </c>
      <c r="AG96" s="75">
        <v>1045</v>
      </c>
      <c r="AH96" s="79">
        <v>32.799999999999997</v>
      </c>
      <c r="AI96" s="79">
        <v>6.6</v>
      </c>
      <c r="AJ96" s="78">
        <v>172</v>
      </c>
      <c r="AK96" s="78">
        <v>17</v>
      </c>
      <c r="AL96" s="77">
        <v>292.10000000000002</v>
      </c>
      <c r="AM96" s="77">
        <v>261.2</v>
      </c>
      <c r="AN96" s="76">
        <v>372.4</v>
      </c>
      <c r="AO96" s="75">
        <v>1647</v>
      </c>
    </row>
    <row r="97" spans="1:41" s="74" customFormat="1" ht="13.5" hidden="1" customHeight="1">
      <c r="A97" s="83" t="s">
        <v>75</v>
      </c>
      <c r="B97" s="83" t="s">
        <v>74</v>
      </c>
      <c r="C97" s="83" t="s">
        <v>73</v>
      </c>
      <c r="D97" s="83" t="s">
        <v>72</v>
      </c>
      <c r="E97" s="83"/>
      <c r="F97" s="82">
        <v>84</v>
      </c>
      <c r="H97" s="85"/>
      <c r="I97" s="84" t="s">
        <v>60</v>
      </c>
      <c r="J97" s="79">
        <v>37.6</v>
      </c>
      <c r="K97" s="79">
        <v>8.4</v>
      </c>
      <c r="L97" s="78">
        <v>169</v>
      </c>
      <c r="M97" s="78">
        <v>23</v>
      </c>
      <c r="N97" s="77">
        <v>325.5</v>
      </c>
      <c r="O97" s="77">
        <v>280.89999999999998</v>
      </c>
      <c r="P97" s="76">
        <v>543.9</v>
      </c>
      <c r="Q97" s="75">
        <v>4240</v>
      </c>
      <c r="R97" s="79">
        <v>37.5</v>
      </c>
      <c r="S97" s="79">
        <v>8.6</v>
      </c>
      <c r="T97" s="78">
        <v>160</v>
      </c>
      <c r="U97" s="78">
        <v>28</v>
      </c>
      <c r="V97" s="77">
        <v>338.3</v>
      </c>
      <c r="W97" s="77">
        <v>276.8</v>
      </c>
      <c r="X97" s="76">
        <v>780</v>
      </c>
      <c r="Y97" s="75">
        <v>833</v>
      </c>
      <c r="Z97" s="79">
        <v>37.4</v>
      </c>
      <c r="AA97" s="79">
        <v>7.6</v>
      </c>
      <c r="AB97" s="78">
        <v>166</v>
      </c>
      <c r="AC97" s="78">
        <v>23</v>
      </c>
      <c r="AD97" s="77">
        <v>328.6</v>
      </c>
      <c r="AE97" s="77">
        <v>284.2</v>
      </c>
      <c r="AF97" s="76">
        <v>568.20000000000005</v>
      </c>
      <c r="AG97" s="75">
        <v>1221</v>
      </c>
      <c r="AH97" s="79">
        <v>37.700000000000003</v>
      </c>
      <c r="AI97" s="79">
        <v>8.8000000000000007</v>
      </c>
      <c r="AJ97" s="78">
        <v>174</v>
      </c>
      <c r="AK97" s="78">
        <v>21</v>
      </c>
      <c r="AL97" s="77">
        <v>318.89999999999998</v>
      </c>
      <c r="AM97" s="77">
        <v>280.7</v>
      </c>
      <c r="AN97" s="76">
        <v>440.3</v>
      </c>
      <c r="AO97" s="75">
        <v>2186</v>
      </c>
    </row>
    <row r="98" spans="1:41" s="74" customFormat="1" ht="13.5" hidden="1" customHeight="1">
      <c r="A98" s="83" t="s">
        <v>75</v>
      </c>
      <c r="B98" s="83" t="s">
        <v>74</v>
      </c>
      <c r="C98" s="83" t="s">
        <v>73</v>
      </c>
      <c r="D98" s="83" t="s">
        <v>72</v>
      </c>
      <c r="E98" s="83"/>
      <c r="F98" s="82">
        <v>85</v>
      </c>
      <c r="H98" s="85"/>
      <c r="I98" s="84" t="s">
        <v>59</v>
      </c>
      <c r="J98" s="79">
        <v>42.6</v>
      </c>
      <c r="K98" s="79">
        <v>11.9</v>
      </c>
      <c r="L98" s="78">
        <v>170</v>
      </c>
      <c r="M98" s="78">
        <v>21</v>
      </c>
      <c r="N98" s="77">
        <v>336.3</v>
      </c>
      <c r="O98" s="77">
        <v>291.5</v>
      </c>
      <c r="P98" s="76">
        <v>617</v>
      </c>
      <c r="Q98" s="75">
        <v>4815</v>
      </c>
      <c r="R98" s="79">
        <v>42.5</v>
      </c>
      <c r="S98" s="79">
        <v>13</v>
      </c>
      <c r="T98" s="78">
        <v>160</v>
      </c>
      <c r="U98" s="78">
        <v>29</v>
      </c>
      <c r="V98" s="77">
        <v>377.4</v>
      </c>
      <c r="W98" s="77">
        <v>305.89999999999998</v>
      </c>
      <c r="X98" s="76">
        <v>949.9</v>
      </c>
      <c r="Y98" s="75">
        <v>964</v>
      </c>
      <c r="Z98" s="79">
        <v>42.6</v>
      </c>
      <c r="AA98" s="79">
        <v>10.7</v>
      </c>
      <c r="AB98" s="78">
        <v>168</v>
      </c>
      <c r="AC98" s="78">
        <v>23</v>
      </c>
      <c r="AD98" s="77">
        <v>327.3</v>
      </c>
      <c r="AE98" s="77">
        <v>279.7</v>
      </c>
      <c r="AF98" s="76">
        <v>619</v>
      </c>
      <c r="AG98" s="75">
        <v>1420</v>
      </c>
      <c r="AH98" s="79">
        <v>42.6</v>
      </c>
      <c r="AI98" s="79">
        <v>12.2</v>
      </c>
      <c r="AJ98" s="78">
        <v>175</v>
      </c>
      <c r="AK98" s="78">
        <v>16</v>
      </c>
      <c r="AL98" s="77">
        <v>325.3</v>
      </c>
      <c r="AM98" s="77">
        <v>292.60000000000002</v>
      </c>
      <c r="AN98" s="76">
        <v>484</v>
      </c>
      <c r="AO98" s="75">
        <v>2432</v>
      </c>
    </row>
    <row r="99" spans="1:41" s="74" customFormat="1" ht="13.5" hidden="1" customHeight="1">
      <c r="A99" s="83" t="s">
        <v>75</v>
      </c>
      <c r="B99" s="83" t="s">
        <v>74</v>
      </c>
      <c r="C99" s="83" t="s">
        <v>73</v>
      </c>
      <c r="D99" s="83" t="s">
        <v>72</v>
      </c>
      <c r="E99" s="83"/>
      <c r="F99" s="82">
        <v>86</v>
      </c>
      <c r="H99" s="85"/>
      <c r="I99" s="84" t="s">
        <v>58</v>
      </c>
      <c r="J99" s="79">
        <v>47.5</v>
      </c>
      <c r="K99" s="79">
        <v>14.4</v>
      </c>
      <c r="L99" s="78">
        <v>170</v>
      </c>
      <c r="M99" s="78">
        <v>22</v>
      </c>
      <c r="N99" s="77">
        <v>349</v>
      </c>
      <c r="O99" s="77">
        <v>303</v>
      </c>
      <c r="P99" s="76">
        <v>624.9</v>
      </c>
      <c r="Q99" s="75">
        <v>5946</v>
      </c>
      <c r="R99" s="79">
        <v>47.4</v>
      </c>
      <c r="S99" s="79">
        <v>17.2</v>
      </c>
      <c r="T99" s="78">
        <v>159</v>
      </c>
      <c r="U99" s="78">
        <v>22</v>
      </c>
      <c r="V99" s="77">
        <v>386.5</v>
      </c>
      <c r="W99" s="77">
        <v>327</v>
      </c>
      <c r="X99" s="76">
        <v>1158.9000000000001</v>
      </c>
      <c r="Y99" s="75">
        <v>1202</v>
      </c>
      <c r="Z99" s="79">
        <v>47.6</v>
      </c>
      <c r="AA99" s="79">
        <v>13.1</v>
      </c>
      <c r="AB99" s="78">
        <v>167</v>
      </c>
      <c r="AC99" s="78">
        <v>28</v>
      </c>
      <c r="AD99" s="77">
        <v>331.5</v>
      </c>
      <c r="AE99" s="77">
        <v>278.89999999999998</v>
      </c>
      <c r="AF99" s="76">
        <v>582.70000000000005</v>
      </c>
      <c r="AG99" s="75">
        <v>1510</v>
      </c>
      <c r="AH99" s="79">
        <v>47.4</v>
      </c>
      <c r="AI99" s="79">
        <v>13.9</v>
      </c>
      <c r="AJ99" s="78">
        <v>176</v>
      </c>
      <c r="AK99" s="78">
        <v>19</v>
      </c>
      <c r="AL99" s="77">
        <v>343.3</v>
      </c>
      <c r="AM99" s="77">
        <v>305.2</v>
      </c>
      <c r="AN99" s="76">
        <v>446.2</v>
      </c>
      <c r="AO99" s="75">
        <v>3235</v>
      </c>
    </row>
    <row r="100" spans="1:41" s="74" customFormat="1" ht="13.5" hidden="1" customHeight="1">
      <c r="A100" s="83" t="s">
        <v>75</v>
      </c>
      <c r="B100" s="83" t="s">
        <v>74</v>
      </c>
      <c r="C100" s="83" t="s">
        <v>73</v>
      </c>
      <c r="D100" s="83" t="s">
        <v>72</v>
      </c>
      <c r="E100" s="83"/>
      <c r="F100" s="82">
        <v>87</v>
      </c>
      <c r="H100" s="85"/>
      <c r="I100" s="84" t="s">
        <v>57</v>
      </c>
      <c r="J100" s="79">
        <v>52.5</v>
      </c>
      <c r="K100" s="79">
        <v>16.100000000000001</v>
      </c>
      <c r="L100" s="78">
        <v>167</v>
      </c>
      <c r="M100" s="78">
        <v>24</v>
      </c>
      <c r="N100" s="77">
        <v>350.9</v>
      </c>
      <c r="O100" s="77">
        <v>299.8</v>
      </c>
      <c r="P100" s="76">
        <v>648</v>
      </c>
      <c r="Q100" s="75">
        <v>4941</v>
      </c>
      <c r="R100" s="79">
        <v>52.4</v>
      </c>
      <c r="S100" s="79">
        <v>21.5</v>
      </c>
      <c r="T100" s="78">
        <v>157</v>
      </c>
      <c r="U100" s="78">
        <v>29</v>
      </c>
      <c r="V100" s="77">
        <v>423.3</v>
      </c>
      <c r="W100" s="77">
        <v>346.4</v>
      </c>
      <c r="X100" s="76">
        <v>1152.4000000000001</v>
      </c>
      <c r="Y100" s="75">
        <v>964</v>
      </c>
      <c r="Z100" s="79">
        <v>52.5</v>
      </c>
      <c r="AA100" s="79">
        <v>13.9</v>
      </c>
      <c r="AB100" s="78">
        <v>165</v>
      </c>
      <c r="AC100" s="78">
        <v>26</v>
      </c>
      <c r="AD100" s="77">
        <v>329.7</v>
      </c>
      <c r="AE100" s="77">
        <v>277.89999999999998</v>
      </c>
      <c r="AF100" s="76">
        <v>652.79999999999995</v>
      </c>
      <c r="AG100" s="75">
        <v>1534</v>
      </c>
      <c r="AH100" s="79">
        <v>52.4</v>
      </c>
      <c r="AI100" s="79">
        <v>15.3</v>
      </c>
      <c r="AJ100" s="78">
        <v>173</v>
      </c>
      <c r="AK100" s="78">
        <v>20</v>
      </c>
      <c r="AL100" s="77">
        <v>335.6</v>
      </c>
      <c r="AM100" s="77">
        <v>295.2</v>
      </c>
      <c r="AN100" s="76">
        <v>446.1</v>
      </c>
      <c r="AO100" s="75">
        <v>2444</v>
      </c>
    </row>
    <row r="101" spans="1:41" s="74" customFormat="1" ht="13.5" hidden="1" customHeight="1">
      <c r="A101" s="83" t="s">
        <v>75</v>
      </c>
      <c r="B101" s="83" t="s">
        <v>74</v>
      </c>
      <c r="C101" s="83" t="s">
        <v>73</v>
      </c>
      <c r="D101" s="83" t="s">
        <v>72</v>
      </c>
      <c r="E101" s="83"/>
      <c r="F101" s="82">
        <v>88</v>
      </c>
      <c r="H101" s="85"/>
      <c r="I101" s="84" t="s">
        <v>56</v>
      </c>
      <c r="J101" s="79">
        <v>57.5</v>
      </c>
      <c r="K101" s="79">
        <v>20.5</v>
      </c>
      <c r="L101" s="78">
        <v>166</v>
      </c>
      <c r="M101" s="78">
        <v>20</v>
      </c>
      <c r="N101" s="77">
        <v>351.1</v>
      </c>
      <c r="O101" s="77">
        <v>306.60000000000002</v>
      </c>
      <c r="P101" s="76">
        <v>693.7</v>
      </c>
      <c r="Q101" s="75">
        <v>4733</v>
      </c>
      <c r="R101" s="79">
        <v>57.7</v>
      </c>
      <c r="S101" s="79">
        <v>27.3</v>
      </c>
      <c r="T101" s="78">
        <v>153</v>
      </c>
      <c r="U101" s="78">
        <v>24</v>
      </c>
      <c r="V101" s="77">
        <v>404</v>
      </c>
      <c r="W101" s="77">
        <v>336.5</v>
      </c>
      <c r="X101" s="76">
        <v>1273</v>
      </c>
      <c r="Y101" s="75">
        <v>1059</v>
      </c>
      <c r="Z101" s="79">
        <v>57.5</v>
      </c>
      <c r="AA101" s="79">
        <v>20.100000000000001</v>
      </c>
      <c r="AB101" s="78">
        <v>165</v>
      </c>
      <c r="AC101" s="78">
        <v>23</v>
      </c>
      <c r="AD101" s="77">
        <v>349.5</v>
      </c>
      <c r="AE101" s="77">
        <v>303.5</v>
      </c>
      <c r="AF101" s="76">
        <v>670.7</v>
      </c>
      <c r="AG101" s="75">
        <v>1299</v>
      </c>
      <c r="AH101" s="79">
        <v>57.5</v>
      </c>
      <c r="AI101" s="79">
        <v>17.600000000000001</v>
      </c>
      <c r="AJ101" s="78">
        <v>172</v>
      </c>
      <c r="AK101" s="78">
        <v>17</v>
      </c>
      <c r="AL101" s="77">
        <v>328.4</v>
      </c>
      <c r="AM101" s="77">
        <v>294.89999999999998</v>
      </c>
      <c r="AN101" s="76">
        <v>448.1</v>
      </c>
      <c r="AO101" s="75">
        <v>2375</v>
      </c>
    </row>
    <row r="102" spans="1:41" s="74" customFormat="1" ht="13.5" hidden="1" customHeight="1">
      <c r="A102" s="83" t="s">
        <v>75</v>
      </c>
      <c r="B102" s="83" t="s">
        <v>74</v>
      </c>
      <c r="C102" s="83" t="s">
        <v>73</v>
      </c>
      <c r="D102" s="83" t="s">
        <v>72</v>
      </c>
      <c r="E102" s="83"/>
      <c r="F102" s="82">
        <v>89</v>
      </c>
      <c r="H102" s="85"/>
      <c r="I102" s="84" t="s">
        <v>55</v>
      </c>
      <c r="J102" s="79">
        <v>62.6</v>
      </c>
      <c r="K102" s="79">
        <v>21.5</v>
      </c>
      <c r="L102" s="78">
        <v>165</v>
      </c>
      <c r="M102" s="78">
        <v>14</v>
      </c>
      <c r="N102" s="77">
        <v>273.3</v>
      </c>
      <c r="O102" s="77">
        <v>247.7</v>
      </c>
      <c r="P102" s="76">
        <v>423.8</v>
      </c>
      <c r="Q102" s="75">
        <v>5903</v>
      </c>
      <c r="R102" s="79">
        <v>62.4</v>
      </c>
      <c r="S102" s="79">
        <v>26.9</v>
      </c>
      <c r="T102" s="78">
        <v>154</v>
      </c>
      <c r="U102" s="78">
        <v>14</v>
      </c>
      <c r="V102" s="77">
        <v>262.10000000000002</v>
      </c>
      <c r="W102" s="77">
        <v>235.9</v>
      </c>
      <c r="X102" s="76">
        <v>728.4</v>
      </c>
      <c r="Y102" s="75">
        <v>983</v>
      </c>
      <c r="Z102" s="79">
        <v>62.7</v>
      </c>
      <c r="AA102" s="79">
        <v>21.7</v>
      </c>
      <c r="AB102" s="78">
        <v>161</v>
      </c>
      <c r="AC102" s="78">
        <v>15</v>
      </c>
      <c r="AD102" s="77">
        <v>252.6</v>
      </c>
      <c r="AE102" s="77">
        <v>226.5</v>
      </c>
      <c r="AF102" s="76">
        <v>442.4</v>
      </c>
      <c r="AG102" s="75">
        <v>1691</v>
      </c>
      <c r="AH102" s="79">
        <v>62.7</v>
      </c>
      <c r="AI102" s="79">
        <v>19.7</v>
      </c>
      <c r="AJ102" s="78">
        <v>171</v>
      </c>
      <c r="AK102" s="78">
        <v>14</v>
      </c>
      <c r="AL102" s="77">
        <v>287.5</v>
      </c>
      <c r="AM102" s="77">
        <v>262.39999999999998</v>
      </c>
      <c r="AN102" s="76">
        <v>321.3</v>
      </c>
      <c r="AO102" s="75">
        <v>3229</v>
      </c>
    </row>
    <row r="103" spans="1:41" s="74" customFormat="1" ht="13.5" hidden="1" customHeight="1">
      <c r="A103" s="83" t="s">
        <v>75</v>
      </c>
      <c r="B103" s="83" t="s">
        <v>74</v>
      </c>
      <c r="C103" s="83" t="s">
        <v>73</v>
      </c>
      <c r="D103" s="83" t="s">
        <v>72</v>
      </c>
      <c r="E103" s="83"/>
      <c r="F103" s="82">
        <v>90</v>
      </c>
      <c r="H103" s="85"/>
      <c r="I103" s="84" t="s">
        <v>76</v>
      </c>
      <c r="J103" s="79">
        <v>67.400000000000006</v>
      </c>
      <c r="K103" s="79">
        <v>18.5</v>
      </c>
      <c r="L103" s="78">
        <v>165</v>
      </c>
      <c r="M103" s="78">
        <v>12</v>
      </c>
      <c r="N103" s="77">
        <v>242.8</v>
      </c>
      <c r="O103" s="77">
        <v>220.7</v>
      </c>
      <c r="P103" s="76">
        <v>218.5</v>
      </c>
      <c r="Q103" s="75">
        <v>5134</v>
      </c>
      <c r="R103" s="79">
        <v>67.2</v>
      </c>
      <c r="S103" s="79">
        <v>16.600000000000001</v>
      </c>
      <c r="T103" s="78">
        <v>157</v>
      </c>
      <c r="U103" s="78">
        <v>15</v>
      </c>
      <c r="V103" s="77">
        <v>212.5</v>
      </c>
      <c r="W103" s="77">
        <v>185.9</v>
      </c>
      <c r="X103" s="76">
        <v>258.5</v>
      </c>
      <c r="Y103" s="75">
        <v>449</v>
      </c>
      <c r="Z103" s="79">
        <v>67.3</v>
      </c>
      <c r="AA103" s="79">
        <v>17.399999999999999</v>
      </c>
      <c r="AB103" s="78">
        <v>164</v>
      </c>
      <c r="AC103" s="78">
        <v>15</v>
      </c>
      <c r="AD103" s="77">
        <v>230.1</v>
      </c>
      <c r="AE103" s="77">
        <v>204.2</v>
      </c>
      <c r="AF103" s="76">
        <v>199.3</v>
      </c>
      <c r="AG103" s="75">
        <v>1412</v>
      </c>
      <c r="AH103" s="79">
        <v>67.5</v>
      </c>
      <c r="AI103" s="79">
        <v>19.2</v>
      </c>
      <c r="AJ103" s="78">
        <v>166</v>
      </c>
      <c r="AK103" s="78">
        <v>11</v>
      </c>
      <c r="AL103" s="77">
        <v>252.4</v>
      </c>
      <c r="AM103" s="77">
        <v>232.6</v>
      </c>
      <c r="AN103" s="76">
        <v>221.3</v>
      </c>
      <c r="AO103" s="75">
        <v>3273</v>
      </c>
    </row>
    <row r="104" spans="1:41" s="74" customFormat="1" ht="13.5" hidden="1" customHeight="1">
      <c r="A104" s="83" t="s">
        <v>75</v>
      </c>
      <c r="B104" s="83" t="s">
        <v>74</v>
      </c>
      <c r="C104" s="83" t="s">
        <v>73</v>
      </c>
      <c r="D104" s="83" t="s">
        <v>72</v>
      </c>
      <c r="E104" s="83"/>
      <c r="F104" s="82">
        <v>91</v>
      </c>
      <c r="H104" s="85"/>
      <c r="I104" s="84" t="s">
        <v>71</v>
      </c>
      <c r="J104" s="79">
        <v>73.400000000000006</v>
      </c>
      <c r="K104" s="79">
        <v>21.4</v>
      </c>
      <c r="L104" s="78">
        <v>165</v>
      </c>
      <c r="M104" s="78">
        <v>7</v>
      </c>
      <c r="N104" s="77">
        <v>226</v>
      </c>
      <c r="O104" s="77">
        <v>213.1</v>
      </c>
      <c r="P104" s="76">
        <v>162.6</v>
      </c>
      <c r="Q104" s="75">
        <v>3002</v>
      </c>
      <c r="R104" s="79">
        <v>73.2</v>
      </c>
      <c r="S104" s="79">
        <v>14.2</v>
      </c>
      <c r="T104" s="78">
        <v>167</v>
      </c>
      <c r="U104" s="78">
        <v>9</v>
      </c>
      <c r="V104" s="77">
        <v>198.2</v>
      </c>
      <c r="W104" s="77">
        <v>182.3</v>
      </c>
      <c r="X104" s="76">
        <v>97.2</v>
      </c>
      <c r="Y104" s="75">
        <v>111</v>
      </c>
      <c r="Z104" s="79">
        <v>72.7</v>
      </c>
      <c r="AA104" s="79">
        <v>16.7</v>
      </c>
      <c r="AB104" s="78">
        <v>161</v>
      </c>
      <c r="AC104" s="78">
        <v>11</v>
      </c>
      <c r="AD104" s="77">
        <v>223</v>
      </c>
      <c r="AE104" s="77">
        <v>201.7</v>
      </c>
      <c r="AF104" s="76">
        <v>165.6</v>
      </c>
      <c r="AG104" s="75">
        <v>677</v>
      </c>
      <c r="AH104" s="79">
        <v>73.599999999999994</v>
      </c>
      <c r="AI104" s="79">
        <v>23.2</v>
      </c>
      <c r="AJ104" s="78">
        <v>166</v>
      </c>
      <c r="AK104" s="78">
        <v>6</v>
      </c>
      <c r="AL104" s="77">
        <v>228.3</v>
      </c>
      <c r="AM104" s="77">
        <v>218.2</v>
      </c>
      <c r="AN104" s="76">
        <v>165</v>
      </c>
      <c r="AO104" s="75">
        <v>2213</v>
      </c>
    </row>
    <row r="105" spans="1:41" s="74" customFormat="1" ht="24" customHeight="1">
      <c r="A105" s="83" t="s">
        <v>75</v>
      </c>
      <c r="B105" s="83" t="s">
        <v>74</v>
      </c>
      <c r="C105" s="83" t="s">
        <v>73</v>
      </c>
      <c r="D105" s="83" t="s">
        <v>72</v>
      </c>
      <c r="E105" s="83"/>
      <c r="F105" s="82">
        <v>92</v>
      </c>
      <c r="H105" s="87"/>
      <c r="I105" s="86" t="s">
        <v>80</v>
      </c>
      <c r="J105" s="79">
        <v>45.1</v>
      </c>
      <c r="K105" s="79">
        <v>14.4</v>
      </c>
      <c r="L105" s="78">
        <v>164</v>
      </c>
      <c r="M105" s="78">
        <v>18</v>
      </c>
      <c r="N105" s="77">
        <v>334.1</v>
      </c>
      <c r="O105" s="77">
        <v>292.89999999999998</v>
      </c>
      <c r="P105" s="76">
        <v>826.3</v>
      </c>
      <c r="Q105" s="75">
        <v>644986</v>
      </c>
      <c r="R105" s="79">
        <v>44.1</v>
      </c>
      <c r="S105" s="79">
        <v>17.2</v>
      </c>
      <c r="T105" s="78">
        <v>156</v>
      </c>
      <c r="U105" s="78">
        <v>21</v>
      </c>
      <c r="V105" s="77">
        <v>375.7</v>
      </c>
      <c r="W105" s="77">
        <v>320.2</v>
      </c>
      <c r="X105" s="76">
        <v>1168.7</v>
      </c>
      <c r="Y105" s="75">
        <v>211931</v>
      </c>
      <c r="Z105" s="79">
        <v>44.7</v>
      </c>
      <c r="AA105" s="79">
        <v>13.8</v>
      </c>
      <c r="AB105" s="78">
        <v>164</v>
      </c>
      <c r="AC105" s="78">
        <v>19</v>
      </c>
      <c r="AD105" s="77">
        <v>320.5</v>
      </c>
      <c r="AE105" s="77">
        <v>280.39999999999998</v>
      </c>
      <c r="AF105" s="76">
        <v>795.8</v>
      </c>
      <c r="AG105" s="75">
        <v>218331</v>
      </c>
      <c r="AH105" s="79">
        <v>46.4</v>
      </c>
      <c r="AI105" s="79">
        <v>12.1</v>
      </c>
      <c r="AJ105" s="78">
        <v>172</v>
      </c>
      <c r="AK105" s="78">
        <v>15</v>
      </c>
      <c r="AL105" s="77">
        <v>307</v>
      </c>
      <c r="AM105" s="77">
        <v>278.7</v>
      </c>
      <c r="AN105" s="76">
        <v>519.20000000000005</v>
      </c>
      <c r="AO105" s="75">
        <v>214724</v>
      </c>
    </row>
    <row r="106" spans="1:41" s="74" customFormat="1" ht="20.25" customHeight="1">
      <c r="A106" s="83" t="s">
        <v>75</v>
      </c>
      <c r="B106" s="83" t="s">
        <v>74</v>
      </c>
      <c r="C106" s="83" t="s">
        <v>73</v>
      </c>
      <c r="D106" s="83" t="s">
        <v>72</v>
      </c>
      <c r="E106" s="83"/>
      <c r="F106" s="82">
        <v>93</v>
      </c>
      <c r="H106" s="85"/>
      <c r="I106" s="84" t="s">
        <v>64</v>
      </c>
      <c r="J106" s="79">
        <v>19.100000000000001</v>
      </c>
      <c r="K106" s="79">
        <v>0.9</v>
      </c>
      <c r="L106" s="78">
        <v>163</v>
      </c>
      <c r="M106" s="78">
        <v>13</v>
      </c>
      <c r="N106" s="77">
        <v>206.1</v>
      </c>
      <c r="O106" s="77">
        <v>182.7</v>
      </c>
      <c r="P106" s="76">
        <v>154.4</v>
      </c>
      <c r="Q106" s="75">
        <v>12800</v>
      </c>
      <c r="R106" s="79">
        <v>19.100000000000001</v>
      </c>
      <c r="S106" s="79">
        <v>0.9</v>
      </c>
      <c r="T106" s="78">
        <v>157</v>
      </c>
      <c r="U106" s="78">
        <v>14</v>
      </c>
      <c r="V106" s="77">
        <v>214.6</v>
      </c>
      <c r="W106" s="77">
        <v>185.5</v>
      </c>
      <c r="X106" s="76">
        <v>204.7</v>
      </c>
      <c r="Y106" s="75">
        <v>4886</v>
      </c>
      <c r="Z106" s="79">
        <v>19.100000000000001</v>
      </c>
      <c r="AA106" s="79">
        <v>0.9</v>
      </c>
      <c r="AB106" s="78">
        <v>165</v>
      </c>
      <c r="AC106" s="78">
        <v>14</v>
      </c>
      <c r="AD106" s="77">
        <v>201.7</v>
      </c>
      <c r="AE106" s="77">
        <v>180.1</v>
      </c>
      <c r="AF106" s="76">
        <v>137.80000000000001</v>
      </c>
      <c r="AG106" s="75">
        <v>5334</v>
      </c>
      <c r="AH106" s="79">
        <v>19.100000000000001</v>
      </c>
      <c r="AI106" s="79">
        <v>0.9</v>
      </c>
      <c r="AJ106" s="78">
        <v>171</v>
      </c>
      <c r="AK106" s="78">
        <v>11</v>
      </c>
      <c r="AL106" s="77">
        <v>199.1</v>
      </c>
      <c r="AM106" s="77">
        <v>182.8</v>
      </c>
      <c r="AN106" s="76">
        <v>93.3</v>
      </c>
      <c r="AO106" s="75">
        <v>2580</v>
      </c>
    </row>
    <row r="107" spans="1:41" s="74" customFormat="1" ht="13.5" customHeight="1">
      <c r="A107" s="83" t="s">
        <v>75</v>
      </c>
      <c r="B107" s="83" t="s">
        <v>74</v>
      </c>
      <c r="C107" s="83" t="s">
        <v>73</v>
      </c>
      <c r="D107" s="83" t="s">
        <v>72</v>
      </c>
      <c r="E107" s="83"/>
      <c r="F107" s="82">
        <v>94</v>
      </c>
      <c r="H107" s="85"/>
      <c r="I107" s="84" t="s">
        <v>63</v>
      </c>
      <c r="J107" s="79">
        <v>22.6</v>
      </c>
      <c r="K107" s="79">
        <v>3.2</v>
      </c>
      <c r="L107" s="78">
        <v>164</v>
      </c>
      <c r="M107" s="78">
        <v>21</v>
      </c>
      <c r="N107" s="77">
        <v>241.4</v>
      </c>
      <c r="O107" s="77">
        <v>203</v>
      </c>
      <c r="P107" s="76">
        <v>516.1</v>
      </c>
      <c r="Q107" s="75">
        <v>41222</v>
      </c>
      <c r="R107" s="79">
        <v>22.5</v>
      </c>
      <c r="S107" s="79">
        <v>3.5</v>
      </c>
      <c r="T107" s="78">
        <v>156</v>
      </c>
      <c r="U107" s="78">
        <v>24</v>
      </c>
      <c r="V107" s="77">
        <v>261.2</v>
      </c>
      <c r="W107" s="77">
        <v>210.6</v>
      </c>
      <c r="X107" s="76">
        <v>652.70000000000005</v>
      </c>
      <c r="Y107" s="75">
        <v>14525</v>
      </c>
      <c r="Z107" s="79">
        <v>22.5</v>
      </c>
      <c r="AA107" s="79">
        <v>3.2</v>
      </c>
      <c r="AB107" s="78">
        <v>164</v>
      </c>
      <c r="AC107" s="78">
        <v>22</v>
      </c>
      <c r="AD107" s="77">
        <v>234.4</v>
      </c>
      <c r="AE107" s="77">
        <v>197.3</v>
      </c>
      <c r="AF107" s="76">
        <v>520</v>
      </c>
      <c r="AG107" s="75">
        <v>15416</v>
      </c>
      <c r="AH107" s="79">
        <v>22.7</v>
      </c>
      <c r="AI107" s="79">
        <v>2.8</v>
      </c>
      <c r="AJ107" s="78">
        <v>172</v>
      </c>
      <c r="AK107" s="78">
        <v>16</v>
      </c>
      <c r="AL107" s="77">
        <v>225.6</v>
      </c>
      <c r="AM107" s="77">
        <v>200.9</v>
      </c>
      <c r="AN107" s="76">
        <v>334.9</v>
      </c>
      <c r="AO107" s="75">
        <v>11280</v>
      </c>
    </row>
    <row r="108" spans="1:41" s="74" customFormat="1" ht="13.5" customHeight="1">
      <c r="A108" s="83" t="s">
        <v>75</v>
      </c>
      <c r="B108" s="83" t="s">
        <v>74</v>
      </c>
      <c r="C108" s="83" t="s">
        <v>73</v>
      </c>
      <c r="D108" s="83" t="s">
        <v>72</v>
      </c>
      <c r="E108" s="83"/>
      <c r="F108" s="82">
        <v>95</v>
      </c>
      <c r="H108" s="85"/>
      <c r="I108" s="86" t="s">
        <v>62</v>
      </c>
      <c r="J108" s="79">
        <v>27.5</v>
      </c>
      <c r="K108" s="79">
        <v>5.8</v>
      </c>
      <c r="L108" s="78">
        <v>163</v>
      </c>
      <c r="M108" s="78">
        <v>22</v>
      </c>
      <c r="N108" s="77">
        <v>277.60000000000002</v>
      </c>
      <c r="O108" s="77">
        <v>233.4</v>
      </c>
      <c r="P108" s="76">
        <v>624.5</v>
      </c>
      <c r="Q108" s="75">
        <v>46382</v>
      </c>
      <c r="R108" s="79">
        <v>27.6</v>
      </c>
      <c r="S108" s="79">
        <v>6.8</v>
      </c>
      <c r="T108" s="78">
        <v>156</v>
      </c>
      <c r="U108" s="78">
        <v>24</v>
      </c>
      <c r="V108" s="77">
        <v>302.10000000000002</v>
      </c>
      <c r="W108" s="77">
        <v>245.6</v>
      </c>
      <c r="X108" s="76">
        <v>795.3</v>
      </c>
      <c r="Y108" s="75">
        <v>17324</v>
      </c>
      <c r="Z108" s="79">
        <v>27.6</v>
      </c>
      <c r="AA108" s="79">
        <v>5.8</v>
      </c>
      <c r="AB108" s="78">
        <v>163</v>
      </c>
      <c r="AC108" s="78">
        <v>23</v>
      </c>
      <c r="AD108" s="77">
        <v>266.3</v>
      </c>
      <c r="AE108" s="77">
        <v>223.2</v>
      </c>
      <c r="AF108" s="76">
        <v>610</v>
      </c>
      <c r="AG108" s="75">
        <v>15819</v>
      </c>
      <c r="AH108" s="79">
        <v>27.5</v>
      </c>
      <c r="AI108" s="79">
        <v>4.5999999999999996</v>
      </c>
      <c r="AJ108" s="78">
        <v>172</v>
      </c>
      <c r="AK108" s="78">
        <v>18</v>
      </c>
      <c r="AL108" s="77">
        <v>259.10000000000002</v>
      </c>
      <c r="AM108" s="77">
        <v>229.8</v>
      </c>
      <c r="AN108" s="76">
        <v>418.2</v>
      </c>
      <c r="AO108" s="75">
        <v>13239</v>
      </c>
    </row>
    <row r="109" spans="1:41" s="74" customFormat="1" ht="13.5" customHeight="1">
      <c r="A109" s="83" t="s">
        <v>75</v>
      </c>
      <c r="B109" s="83" t="s">
        <v>74</v>
      </c>
      <c r="C109" s="83" t="s">
        <v>73</v>
      </c>
      <c r="D109" s="83" t="s">
        <v>72</v>
      </c>
      <c r="E109" s="83"/>
      <c r="F109" s="82">
        <v>96</v>
      </c>
      <c r="H109" s="85"/>
      <c r="I109" s="84" t="s">
        <v>61</v>
      </c>
      <c r="J109" s="79">
        <v>32.5</v>
      </c>
      <c r="K109" s="79">
        <v>8</v>
      </c>
      <c r="L109" s="78">
        <v>164</v>
      </c>
      <c r="M109" s="78">
        <v>21</v>
      </c>
      <c r="N109" s="77">
        <v>304.5</v>
      </c>
      <c r="O109" s="77">
        <v>258.8</v>
      </c>
      <c r="P109" s="76">
        <v>704.7</v>
      </c>
      <c r="Q109" s="75">
        <v>55029</v>
      </c>
      <c r="R109" s="79">
        <v>32.4</v>
      </c>
      <c r="S109" s="79">
        <v>9.1</v>
      </c>
      <c r="T109" s="78">
        <v>157</v>
      </c>
      <c r="U109" s="78">
        <v>25</v>
      </c>
      <c r="V109" s="77">
        <v>334.5</v>
      </c>
      <c r="W109" s="77">
        <v>273.10000000000002</v>
      </c>
      <c r="X109" s="76">
        <v>900.1</v>
      </c>
      <c r="Y109" s="75">
        <v>18810</v>
      </c>
      <c r="Z109" s="79">
        <v>32.5</v>
      </c>
      <c r="AA109" s="79">
        <v>7.9</v>
      </c>
      <c r="AB109" s="78">
        <v>164</v>
      </c>
      <c r="AC109" s="78">
        <v>22</v>
      </c>
      <c r="AD109" s="77">
        <v>293.3</v>
      </c>
      <c r="AE109" s="77">
        <v>249.9</v>
      </c>
      <c r="AF109" s="76">
        <v>693.9</v>
      </c>
      <c r="AG109" s="75">
        <v>18836</v>
      </c>
      <c r="AH109" s="79">
        <v>32.6</v>
      </c>
      <c r="AI109" s="79">
        <v>6.7</v>
      </c>
      <c r="AJ109" s="78">
        <v>172</v>
      </c>
      <c r="AK109" s="78">
        <v>17</v>
      </c>
      <c r="AL109" s="77">
        <v>284.3</v>
      </c>
      <c r="AM109" s="77">
        <v>252.8</v>
      </c>
      <c r="AN109" s="76">
        <v>504.9</v>
      </c>
      <c r="AO109" s="75">
        <v>17383</v>
      </c>
    </row>
    <row r="110" spans="1:41" s="74" customFormat="1" ht="13.5" customHeight="1">
      <c r="A110" s="83" t="s">
        <v>75</v>
      </c>
      <c r="B110" s="83" t="s">
        <v>74</v>
      </c>
      <c r="C110" s="83" t="s">
        <v>73</v>
      </c>
      <c r="D110" s="83" t="s">
        <v>72</v>
      </c>
      <c r="E110" s="83"/>
      <c r="F110" s="82">
        <v>97</v>
      </c>
      <c r="H110" s="85"/>
      <c r="I110" s="84" t="s">
        <v>60</v>
      </c>
      <c r="J110" s="79">
        <v>37.6</v>
      </c>
      <c r="K110" s="79">
        <v>10.5</v>
      </c>
      <c r="L110" s="78">
        <v>165</v>
      </c>
      <c r="M110" s="78">
        <v>22</v>
      </c>
      <c r="N110" s="77">
        <v>333.5</v>
      </c>
      <c r="O110" s="77">
        <v>284.89999999999998</v>
      </c>
      <c r="P110" s="76">
        <v>794.1</v>
      </c>
      <c r="Q110" s="75">
        <v>65136</v>
      </c>
      <c r="R110" s="79">
        <v>37.6</v>
      </c>
      <c r="S110" s="79">
        <v>12.4</v>
      </c>
      <c r="T110" s="78">
        <v>157</v>
      </c>
      <c r="U110" s="78">
        <v>25</v>
      </c>
      <c r="V110" s="77">
        <v>370.7</v>
      </c>
      <c r="W110" s="77">
        <v>305.39999999999998</v>
      </c>
      <c r="X110" s="76">
        <v>1060.3</v>
      </c>
      <c r="Y110" s="75">
        <v>20614</v>
      </c>
      <c r="Z110" s="79">
        <v>37.6</v>
      </c>
      <c r="AA110" s="79">
        <v>10.5</v>
      </c>
      <c r="AB110" s="78">
        <v>164</v>
      </c>
      <c r="AC110" s="78">
        <v>22</v>
      </c>
      <c r="AD110" s="77">
        <v>321.39999999999998</v>
      </c>
      <c r="AE110" s="77">
        <v>273.3</v>
      </c>
      <c r="AF110" s="76">
        <v>790.9</v>
      </c>
      <c r="AG110" s="75">
        <v>22259</v>
      </c>
      <c r="AH110" s="79">
        <v>37.6</v>
      </c>
      <c r="AI110" s="79">
        <v>8.8000000000000007</v>
      </c>
      <c r="AJ110" s="78">
        <v>173</v>
      </c>
      <c r="AK110" s="78">
        <v>18</v>
      </c>
      <c r="AL110" s="77">
        <v>311.2</v>
      </c>
      <c r="AM110" s="77">
        <v>277.39999999999998</v>
      </c>
      <c r="AN110" s="76">
        <v>550.70000000000005</v>
      </c>
      <c r="AO110" s="75">
        <v>22263</v>
      </c>
    </row>
    <row r="111" spans="1:41" s="74" customFormat="1" ht="13.5" customHeight="1">
      <c r="A111" s="83" t="s">
        <v>75</v>
      </c>
      <c r="B111" s="83" t="s">
        <v>74</v>
      </c>
      <c r="C111" s="83" t="s">
        <v>73</v>
      </c>
      <c r="D111" s="83" t="s">
        <v>72</v>
      </c>
      <c r="E111" s="83"/>
      <c r="F111" s="82">
        <v>98</v>
      </c>
      <c r="H111" s="85"/>
      <c r="I111" s="84" t="s">
        <v>59</v>
      </c>
      <c r="J111" s="79">
        <v>42.6</v>
      </c>
      <c r="K111" s="79">
        <v>13.9</v>
      </c>
      <c r="L111" s="78">
        <v>165</v>
      </c>
      <c r="M111" s="78">
        <v>21</v>
      </c>
      <c r="N111" s="77">
        <v>358.8</v>
      </c>
      <c r="O111" s="77">
        <v>309.5</v>
      </c>
      <c r="P111" s="76">
        <v>920.6</v>
      </c>
      <c r="Q111" s="75">
        <v>82304</v>
      </c>
      <c r="R111" s="79">
        <v>42.6</v>
      </c>
      <c r="S111" s="79">
        <v>16.600000000000001</v>
      </c>
      <c r="T111" s="78">
        <v>157</v>
      </c>
      <c r="U111" s="78">
        <v>24</v>
      </c>
      <c r="V111" s="77">
        <v>404.4</v>
      </c>
      <c r="W111" s="77">
        <v>337.2</v>
      </c>
      <c r="X111" s="76">
        <v>1266.9000000000001</v>
      </c>
      <c r="Y111" s="75">
        <v>26162</v>
      </c>
      <c r="Z111" s="79">
        <v>42.6</v>
      </c>
      <c r="AA111" s="79">
        <v>13.9</v>
      </c>
      <c r="AB111" s="78">
        <v>164</v>
      </c>
      <c r="AC111" s="78">
        <v>23</v>
      </c>
      <c r="AD111" s="77">
        <v>348</v>
      </c>
      <c r="AE111" s="77">
        <v>298.2</v>
      </c>
      <c r="AF111" s="76">
        <v>904</v>
      </c>
      <c r="AG111" s="75">
        <v>27301</v>
      </c>
      <c r="AH111" s="79">
        <v>42.6</v>
      </c>
      <c r="AI111" s="79">
        <v>11.6</v>
      </c>
      <c r="AJ111" s="78">
        <v>173</v>
      </c>
      <c r="AK111" s="78">
        <v>16</v>
      </c>
      <c r="AL111" s="77">
        <v>327.60000000000002</v>
      </c>
      <c r="AM111" s="77">
        <v>295</v>
      </c>
      <c r="AN111" s="76">
        <v>622.1</v>
      </c>
      <c r="AO111" s="75">
        <v>28841</v>
      </c>
    </row>
    <row r="112" spans="1:41" s="74" customFormat="1" ht="13.5" customHeight="1">
      <c r="A112" s="83" t="s">
        <v>75</v>
      </c>
      <c r="B112" s="83" t="s">
        <v>74</v>
      </c>
      <c r="C112" s="83" t="s">
        <v>73</v>
      </c>
      <c r="D112" s="83" t="s">
        <v>72</v>
      </c>
      <c r="E112" s="83"/>
      <c r="F112" s="82">
        <v>99</v>
      </c>
      <c r="H112" s="85"/>
      <c r="I112" s="84" t="s">
        <v>58</v>
      </c>
      <c r="J112" s="79">
        <v>47.4</v>
      </c>
      <c r="K112" s="79">
        <v>17.3</v>
      </c>
      <c r="L112" s="78">
        <v>164</v>
      </c>
      <c r="M112" s="78">
        <v>20</v>
      </c>
      <c r="N112" s="77">
        <v>381.8</v>
      </c>
      <c r="O112" s="77">
        <v>333.8</v>
      </c>
      <c r="P112" s="76">
        <v>1044.5</v>
      </c>
      <c r="Q112" s="75">
        <v>97583</v>
      </c>
      <c r="R112" s="79">
        <v>47.4</v>
      </c>
      <c r="S112" s="79">
        <v>21.1</v>
      </c>
      <c r="T112" s="78">
        <v>156</v>
      </c>
      <c r="U112" s="78">
        <v>22</v>
      </c>
      <c r="V112" s="77">
        <v>433.7</v>
      </c>
      <c r="W112" s="77">
        <v>368.9</v>
      </c>
      <c r="X112" s="76">
        <v>1468.8</v>
      </c>
      <c r="Y112" s="75">
        <v>33773</v>
      </c>
      <c r="Z112" s="79">
        <v>47.5</v>
      </c>
      <c r="AA112" s="79">
        <v>17.399999999999999</v>
      </c>
      <c r="AB112" s="78">
        <v>164</v>
      </c>
      <c r="AC112" s="78">
        <v>20</v>
      </c>
      <c r="AD112" s="77">
        <v>367.6</v>
      </c>
      <c r="AE112" s="77">
        <v>321.2</v>
      </c>
      <c r="AF112" s="76">
        <v>1021.5</v>
      </c>
      <c r="AG112" s="75">
        <v>31833</v>
      </c>
      <c r="AH112" s="79">
        <v>47.5</v>
      </c>
      <c r="AI112" s="79">
        <v>13.2</v>
      </c>
      <c r="AJ112" s="78">
        <v>173</v>
      </c>
      <c r="AK112" s="78">
        <v>16</v>
      </c>
      <c r="AL112" s="77">
        <v>341.1</v>
      </c>
      <c r="AM112" s="77">
        <v>309.3</v>
      </c>
      <c r="AN112" s="76">
        <v>619.20000000000005</v>
      </c>
      <c r="AO112" s="75">
        <v>31977</v>
      </c>
    </row>
    <row r="113" spans="1:46" s="74" customFormat="1" ht="13.5" customHeight="1">
      <c r="A113" s="83" t="s">
        <v>75</v>
      </c>
      <c r="B113" s="83" t="s">
        <v>74</v>
      </c>
      <c r="C113" s="83" t="s">
        <v>73</v>
      </c>
      <c r="D113" s="83" t="s">
        <v>72</v>
      </c>
      <c r="E113" s="83"/>
      <c r="F113" s="82">
        <v>100</v>
      </c>
      <c r="H113" s="85"/>
      <c r="I113" s="84" t="s">
        <v>57</v>
      </c>
      <c r="J113" s="79">
        <v>52.4</v>
      </c>
      <c r="K113" s="79">
        <v>20</v>
      </c>
      <c r="L113" s="78">
        <v>164</v>
      </c>
      <c r="M113" s="78">
        <v>18</v>
      </c>
      <c r="N113" s="77">
        <v>392.6</v>
      </c>
      <c r="O113" s="77">
        <v>348.1</v>
      </c>
      <c r="P113" s="76">
        <v>1087.0999999999999</v>
      </c>
      <c r="Q113" s="75">
        <v>85032</v>
      </c>
      <c r="R113" s="79">
        <v>52.4</v>
      </c>
      <c r="S113" s="79">
        <v>24.8</v>
      </c>
      <c r="T113" s="78">
        <v>156</v>
      </c>
      <c r="U113" s="78">
        <v>20</v>
      </c>
      <c r="V113" s="77">
        <v>452.6</v>
      </c>
      <c r="W113" s="77">
        <v>392.9</v>
      </c>
      <c r="X113" s="76">
        <v>1586.1</v>
      </c>
      <c r="Y113" s="75">
        <v>28701</v>
      </c>
      <c r="Z113" s="79">
        <v>52.4</v>
      </c>
      <c r="AA113" s="79">
        <v>19.600000000000001</v>
      </c>
      <c r="AB113" s="78">
        <v>164</v>
      </c>
      <c r="AC113" s="78">
        <v>19</v>
      </c>
      <c r="AD113" s="77">
        <v>376.8</v>
      </c>
      <c r="AE113" s="77">
        <v>334.7</v>
      </c>
      <c r="AF113" s="76">
        <v>1045.5</v>
      </c>
      <c r="AG113" s="75">
        <v>28170</v>
      </c>
      <c r="AH113" s="79">
        <v>52.4</v>
      </c>
      <c r="AI113" s="79">
        <v>15.5</v>
      </c>
      <c r="AJ113" s="78">
        <v>173</v>
      </c>
      <c r="AK113" s="78">
        <v>16</v>
      </c>
      <c r="AL113" s="77">
        <v>347.2</v>
      </c>
      <c r="AM113" s="77">
        <v>315.89999999999998</v>
      </c>
      <c r="AN113" s="76">
        <v>620.20000000000005</v>
      </c>
      <c r="AO113" s="75">
        <v>28161</v>
      </c>
    </row>
    <row r="114" spans="1:46" s="74" customFormat="1" ht="13.5" customHeight="1">
      <c r="A114" s="83" t="s">
        <v>75</v>
      </c>
      <c r="B114" s="83" t="s">
        <v>74</v>
      </c>
      <c r="C114" s="83" t="s">
        <v>73</v>
      </c>
      <c r="D114" s="83" t="s">
        <v>72</v>
      </c>
      <c r="E114" s="83"/>
      <c r="F114" s="82">
        <v>101</v>
      </c>
      <c r="H114" s="85"/>
      <c r="I114" s="84" t="s">
        <v>56</v>
      </c>
      <c r="J114" s="79">
        <v>57.4</v>
      </c>
      <c r="K114" s="79">
        <v>22.7</v>
      </c>
      <c r="L114" s="78">
        <v>163</v>
      </c>
      <c r="M114" s="78">
        <v>15</v>
      </c>
      <c r="N114" s="77">
        <v>386.6</v>
      </c>
      <c r="O114" s="77">
        <v>349.1</v>
      </c>
      <c r="P114" s="76">
        <v>1109.0999999999999</v>
      </c>
      <c r="Q114" s="75">
        <v>74312</v>
      </c>
      <c r="R114" s="79">
        <v>57.3</v>
      </c>
      <c r="S114" s="79">
        <v>29</v>
      </c>
      <c r="T114" s="78">
        <v>155</v>
      </c>
      <c r="U114" s="78">
        <v>16</v>
      </c>
      <c r="V114" s="77">
        <v>448.4</v>
      </c>
      <c r="W114" s="77">
        <v>399.7</v>
      </c>
      <c r="X114" s="76">
        <v>1646.2</v>
      </c>
      <c r="Y114" s="75">
        <v>25984</v>
      </c>
      <c r="Z114" s="79">
        <v>57.4</v>
      </c>
      <c r="AA114" s="79">
        <v>21.4</v>
      </c>
      <c r="AB114" s="78">
        <v>164</v>
      </c>
      <c r="AC114" s="78">
        <v>16</v>
      </c>
      <c r="AD114" s="77">
        <v>369.9</v>
      </c>
      <c r="AE114" s="77">
        <v>334.1</v>
      </c>
      <c r="AF114" s="76">
        <v>1045.7</v>
      </c>
      <c r="AG114" s="75">
        <v>24663</v>
      </c>
      <c r="AH114" s="79">
        <v>57.5</v>
      </c>
      <c r="AI114" s="79">
        <v>17.100000000000001</v>
      </c>
      <c r="AJ114" s="78">
        <v>172</v>
      </c>
      <c r="AK114" s="78">
        <v>14</v>
      </c>
      <c r="AL114" s="77">
        <v>336.1</v>
      </c>
      <c r="AM114" s="77">
        <v>309.3</v>
      </c>
      <c r="AN114" s="76">
        <v>585.5</v>
      </c>
      <c r="AO114" s="75">
        <v>23665</v>
      </c>
      <c r="AT114" s="74" t="s">
        <v>83</v>
      </c>
    </row>
    <row r="115" spans="1:46" s="74" customFormat="1" ht="13.5" customHeight="1">
      <c r="A115" s="83" t="s">
        <v>75</v>
      </c>
      <c r="B115" s="83" t="s">
        <v>74</v>
      </c>
      <c r="C115" s="83" t="s">
        <v>73</v>
      </c>
      <c r="D115" s="83" t="s">
        <v>72</v>
      </c>
      <c r="E115" s="83"/>
      <c r="F115" s="82">
        <v>102</v>
      </c>
      <c r="H115" s="85"/>
      <c r="I115" s="84" t="s">
        <v>55</v>
      </c>
      <c r="J115" s="79">
        <v>62.4</v>
      </c>
      <c r="K115" s="79">
        <v>19.2</v>
      </c>
      <c r="L115" s="78">
        <v>162</v>
      </c>
      <c r="M115" s="78">
        <v>12</v>
      </c>
      <c r="N115" s="77">
        <v>282.10000000000002</v>
      </c>
      <c r="O115" s="77">
        <v>259.7</v>
      </c>
      <c r="P115" s="76">
        <v>565.5</v>
      </c>
      <c r="Q115" s="75">
        <v>51886</v>
      </c>
      <c r="R115" s="79">
        <v>62.3</v>
      </c>
      <c r="S115" s="79">
        <v>23</v>
      </c>
      <c r="T115" s="78">
        <v>154</v>
      </c>
      <c r="U115" s="78">
        <v>12</v>
      </c>
      <c r="V115" s="77">
        <v>282.3</v>
      </c>
      <c r="W115" s="77">
        <v>258.2</v>
      </c>
      <c r="X115" s="76">
        <v>759.4</v>
      </c>
      <c r="Y115" s="75">
        <v>15697</v>
      </c>
      <c r="Z115" s="79">
        <v>62.4</v>
      </c>
      <c r="AA115" s="79">
        <v>18.600000000000001</v>
      </c>
      <c r="AB115" s="78">
        <v>162</v>
      </c>
      <c r="AC115" s="78">
        <v>13</v>
      </c>
      <c r="AD115" s="77">
        <v>273.7</v>
      </c>
      <c r="AE115" s="77">
        <v>250.5</v>
      </c>
      <c r="AF115" s="76">
        <v>559.20000000000005</v>
      </c>
      <c r="AG115" s="75">
        <v>17369</v>
      </c>
      <c r="AH115" s="79">
        <v>62.4</v>
      </c>
      <c r="AI115" s="79">
        <v>16.7</v>
      </c>
      <c r="AJ115" s="78">
        <v>170</v>
      </c>
      <c r="AK115" s="78">
        <v>11</v>
      </c>
      <c r="AL115" s="77">
        <v>289.60000000000002</v>
      </c>
      <c r="AM115" s="77">
        <v>269.5</v>
      </c>
      <c r="AN115" s="76">
        <v>409.5</v>
      </c>
      <c r="AO115" s="75">
        <v>18820</v>
      </c>
    </row>
    <row r="116" spans="1:46" s="74" customFormat="1" ht="13.5" customHeight="1">
      <c r="A116" s="83" t="s">
        <v>75</v>
      </c>
      <c r="B116" s="83" t="s">
        <v>74</v>
      </c>
      <c r="C116" s="83" t="s">
        <v>73</v>
      </c>
      <c r="D116" s="83" t="s">
        <v>72</v>
      </c>
      <c r="E116" s="83"/>
      <c r="F116" s="82">
        <v>103</v>
      </c>
      <c r="H116" s="85"/>
      <c r="I116" s="84" t="s">
        <v>76</v>
      </c>
      <c r="J116" s="79">
        <v>67.3</v>
      </c>
      <c r="K116" s="79">
        <v>15.1</v>
      </c>
      <c r="L116" s="78">
        <v>163</v>
      </c>
      <c r="M116" s="78">
        <v>10</v>
      </c>
      <c r="N116" s="77">
        <v>247.7</v>
      </c>
      <c r="O116" s="77">
        <v>230.9</v>
      </c>
      <c r="P116" s="76">
        <v>283.39999999999998</v>
      </c>
      <c r="Q116" s="75">
        <v>23670</v>
      </c>
      <c r="R116" s="79">
        <v>67.3</v>
      </c>
      <c r="S116" s="79">
        <v>14.5</v>
      </c>
      <c r="T116" s="78">
        <v>157</v>
      </c>
      <c r="U116" s="78">
        <v>13</v>
      </c>
      <c r="V116" s="77">
        <v>251.4</v>
      </c>
      <c r="W116" s="77">
        <v>229.1</v>
      </c>
      <c r="X116" s="76">
        <v>365.3</v>
      </c>
      <c r="Y116" s="75">
        <v>4359</v>
      </c>
      <c r="Z116" s="79">
        <v>67.2</v>
      </c>
      <c r="AA116" s="79">
        <v>14.2</v>
      </c>
      <c r="AB116" s="78">
        <v>162</v>
      </c>
      <c r="AC116" s="78">
        <v>10</v>
      </c>
      <c r="AD116" s="77">
        <v>244.7</v>
      </c>
      <c r="AE116" s="77">
        <v>227.8</v>
      </c>
      <c r="AF116" s="76">
        <v>253.2</v>
      </c>
      <c r="AG116" s="75">
        <v>8288</v>
      </c>
      <c r="AH116" s="79">
        <v>67.2</v>
      </c>
      <c r="AI116" s="79">
        <v>15.9</v>
      </c>
      <c r="AJ116" s="78">
        <v>166</v>
      </c>
      <c r="AK116" s="78">
        <v>9</v>
      </c>
      <c r="AL116" s="77">
        <v>248.4</v>
      </c>
      <c r="AM116" s="77">
        <v>234</v>
      </c>
      <c r="AN116" s="76">
        <v>273.7</v>
      </c>
      <c r="AO116" s="75">
        <v>11024</v>
      </c>
    </row>
    <row r="117" spans="1:46" s="74" customFormat="1" ht="13.5" customHeight="1">
      <c r="A117" s="83" t="s">
        <v>75</v>
      </c>
      <c r="B117" s="83" t="s">
        <v>74</v>
      </c>
      <c r="C117" s="83" t="s">
        <v>73</v>
      </c>
      <c r="D117" s="83" t="s">
        <v>72</v>
      </c>
      <c r="E117" s="83"/>
      <c r="F117" s="82">
        <v>104</v>
      </c>
      <c r="H117" s="85"/>
      <c r="I117" s="84" t="s">
        <v>71</v>
      </c>
      <c r="J117" s="79">
        <v>72.8</v>
      </c>
      <c r="K117" s="79">
        <v>15.4</v>
      </c>
      <c r="L117" s="78">
        <v>164</v>
      </c>
      <c r="M117" s="78">
        <v>7</v>
      </c>
      <c r="N117" s="77">
        <v>224.7</v>
      </c>
      <c r="O117" s="77">
        <v>212.5</v>
      </c>
      <c r="P117" s="76">
        <v>167.7</v>
      </c>
      <c r="Q117" s="75">
        <v>9631</v>
      </c>
      <c r="R117" s="79">
        <v>72.3</v>
      </c>
      <c r="S117" s="79">
        <v>11.5</v>
      </c>
      <c r="T117" s="78">
        <v>159</v>
      </c>
      <c r="U117" s="78">
        <v>9</v>
      </c>
      <c r="V117" s="77">
        <v>202.9</v>
      </c>
      <c r="W117" s="77">
        <v>188.8</v>
      </c>
      <c r="X117" s="76">
        <v>79.900000000000006</v>
      </c>
      <c r="Y117" s="75">
        <v>1097</v>
      </c>
      <c r="Z117" s="79">
        <v>72.5</v>
      </c>
      <c r="AA117" s="79">
        <v>13</v>
      </c>
      <c r="AB117" s="78">
        <v>163</v>
      </c>
      <c r="AC117" s="78">
        <v>9</v>
      </c>
      <c r="AD117" s="77">
        <v>217.9</v>
      </c>
      <c r="AE117" s="77">
        <v>202.6</v>
      </c>
      <c r="AF117" s="76">
        <v>136.19999999999999</v>
      </c>
      <c r="AG117" s="75">
        <v>3044</v>
      </c>
      <c r="AH117" s="79">
        <v>73</v>
      </c>
      <c r="AI117" s="79">
        <v>17.5</v>
      </c>
      <c r="AJ117" s="78">
        <v>166</v>
      </c>
      <c r="AK117" s="78">
        <v>6</v>
      </c>
      <c r="AL117" s="77">
        <v>232.8</v>
      </c>
      <c r="AM117" s="77">
        <v>222.8</v>
      </c>
      <c r="AN117" s="76">
        <v>202.7</v>
      </c>
      <c r="AO117" s="75">
        <v>5491</v>
      </c>
    </row>
    <row r="118" spans="1:46" s="74" customFormat="1" ht="24" hidden="1" customHeight="1">
      <c r="A118" s="83" t="s">
        <v>75</v>
      </c>
      <c r="B118" s="83" t="s">
        <v>74</v>
      </c>
      <c r="C118" s="83" t="s">
        <v>73</v>
      </c>
      <c r="D118" s="83" t="s">
        <v>72</v>
      </c>
      <c r="E118" s="83"/>
      <c r="F118" s="82">
        <v>105</v>
      </c>
      <c r="H118" s="87"/>
      <c r="I118" s="86" t="s">
        <v>79</v>
      </c>
      <c r="J118" s="79">
        <v>41.5</v>
      </c>
      <c r="K118" s="79">
        <v>12.9</v>
      </c>
      <c r="L118" s="78">
        <v>162</v>
      </c>
      <c r="M118" s="78">
        <v>14</v>
      </c>
      <c r="N118" s="77">
        <v>348.2</v>
      </c>
      <c r="O118" s="77">
        <v>314.89999999999998</v>
      </c>
      <c r="P118" s="76">
        <v>986.8</v>
      </c>
      <c r="Q118" s="75">
        <v>170217</v>
      </c>
      <c r="R118" s="79">
        <v>41.3</v>
      </c>
      <c r="S118" s="79">
        <v>14.3</v>
      </c>
      <c r="T118" s="78">
        <v>156</v>
      </c>
      <c r="U118" s="78">
        <v>18</v>
      </c>
      <c r="V118" s="77">
        <v>381</v>
      </c>
      <c r="W118" s="77">
        <v>336</v>
      </c>
      <c r="X118" s="76">
        <v>1270.5</v>
      </c>
      <c r="Y118" s="75">
        <v>51987</v>
      </c>
      <c r="Z118" s="79">
        <v>41.2</v>
      </c>
      <c r="AA118" s="79">
        <v>13</v>
      </c>
      <c r="AB118" s="78">
        <v>162</v>
      </c>
      <c r="AC118" s="78">
        <v>13</v>
      </c>
      <c r="AD118" s="77">
        <v>339.7</v>
      </c>
      <c r="AE118" s="77">
        <v>309.10000000000002</v>
      </c>
      <c r="AF118" s="76">
        <v>965.5</v>
      </c>
      <c r="AG118" s="75">
        <v>73674</v>
      </c>
      <c r="AH118" s="79">
        <v>42.1</v>
      </c>
      <c r="AI118" s="79">
        <v>11.4</v>
      </c>
      <c r="AJ118" s="78">
        <v>169</v>
      </c>
      <c r="AK118" s="78">
        <v>12</v>
      </c>
      <c r="AL118" s="77">
        <v>324.2</v>
      </c>
      <c r="AM118" s="77">
        <v>299.89999999999998</v>
      </c>
      <c r="AN118" s="76">
        <v>690.8</v>
      </c>
      <c r="AO118" s="75">
        <v>44556</v>
      </c>
    </row>
    <row r="119" spans="1:46" s="74" customFormat="1" ht="20.25" hidden="1" customHeight="1">
      <c r="A119" s="83" t="s">
        <v>75</v>
      </c>
      <c r="B119" s="83" t="s">
        <v>74</v>
      </c>
      <c r="C119" s="83" t="s">
        <v>73</v>
      </c>
      <c r="D119" s="83" t="s">
        <v>72</v>
      </c>
      <c r="E119" s="83"/>
      <c r="F119" s="82">
        <v>106</v>
      </c>
      <c r="H119" s="85"/>
      <c r="I119" s="84" t="s">
        <v>64</v>
      </c>
      <c r="J119" s="79" t="s">
        <v>77</v>
      </c>
      <c r="K119" s="79" t="s">
        <v>77</v>
      </c>
      <c r="L119" s="78" t="s">
        <v>77</v>
      </c>
      <c r="M119" s="78" t="s">
        <v>77</v>
      </c>
      <c r="N119" s="77" t="s">
        <v>77</v>
      </c>
      <c r="O119" s="77" t="s">
        <v>77</v>
      </c>
      <c r="P119" s="76" t="s">
        <v>77</v>
      </c>
      <c r="Q119" s="75" t="s">
        <v>77</v>
      </c>
      <c r="R119" s="79" t="s">
        <v>77</v>
      </c>
      <c r="S119" s="79" t="s">
        <v>77</v>
      </c>
      <c r="T119" s="78" t="s">
        <v>77</v>
      </c>
      <c r="U119" s="78" t="s">
        <v>77</v>
      </c>
      <c r="V119" s="77" t="s">
        <v>77</v>
      </c>
      <c r="W119" s="77" t="s">
        <v>77</v>
      </c>
      <c r="X119" s="76" t="s">
        <v>77</v>
      </c>
      <c r="Y119" s="75" t="s">
        <v>77</v>
      </c>
      <c r="Z119" s="79" t="s">
        <v>77</v>
      </c>
      <c r="AA119" s="79" t="s">
        <v>77</v>
      </c>
      <c r="AB119" s="78" t="s">
        <v>77</v>
      </c>
      <c r="AC119" s="78" t="s">
        <v>77</v>
      </c>
      <c r="AD119" s="77" t="s">
        <v>77</v>
      </c>
      <c r="AE119" s="77" t="s">
        <v>77</v>
      </c>
      <c r="AF119" s="76" t="s">
        <v>77</v>
      </c>
      <c r="AG119" s="75" t="s">
        <v>77</v>
      </c>
      <c r="AH119" s="79" t="s">
        <v>77</v>
      </c>
      <c r="AI119" s="79" t="s">
        <v>77</v>
      </c>
      <c r="AJ119" s="78" t="s">
        <v>77</v>
      </c>
      <c r="AK119" s="78" t="s">
        <v>77</v>
      </c>
      <c r="AL119" s="77" t="s">
        <v>77</v>
      </c>
      <c r="AM119" s="77" t="s">
        <v>77</v>
      </c>
      <c r="AN119" s="76" t="s">
        <v>77</v>
      </c>
      <c r="AO119" s="75" t="s">
        <v>77</v>
      </c>
    </row>
    <row r="120" spans="1:46" s="74" customFormat="1" ht="13.5" hidden="1" customHeight="1">
      <c r="A120" s="83" t="s">
        <v>75</v>
      </c>
      <c r="B120" s="83" t="s">
        <v>74</v>
      </c>
      <c r="C120" s="83" t="s">
        <v>73</v>
      </c>
      <c r="D120" s="83" t="s">
        <v>72</v>
      </c>
      <c r="E120" s="83"/>
      <c r="F120" s="82">
        <v>107</v>
      </c>
      <c r="H120" s="85"/>
      <c r="I120" s="84" t="s">
        <v>63</v>
      </c>
      <c r="J120" s="79">
        <v>22.9</v>
      </c>
      <c r="K120" s="79">
        <v>2</v>
      </c>
      <c r="L120" s="78">
        <v>163</v>
      </c>
      <c r="M120" s="78">
        <v>14</v>
      </c>
      <c r="N120" s="77">
        <v>236.6</v>
      </c>
      <c r="O120" s="77">
        <v>210.6</v>
      </c>
      <c r="P120" s="76">
        <v>397.7</v>
      </c>
      <c r="Q120" s="75">
        <v>13601</v>
      </c>
      <c r="R120" s="79">
        <v>22.9</v>
      </c>
      <c r="S120" s="79">
        <v>2</v>
      </c>
      <c r="T120" s="78">
        <v>157</v>
      </c>
      <c r="U120" s="78">
        <v>17</v>
      </c>
      <c r="V120" s="77">
        <v>250.6</v>
      </c>
      <c r="W120" s="77">
        <v>217.2</v>
      </c>
      <c r="X120" s="76">
        <v>485.8</v>
      </c>
      <c r="Y120" s="75">
        <v>4401</v>
      </c>
      <c r="Z120" s="79">
        <v>22.8</v>
      </c>
      <c r="AA120" s="79">
        <v>2</v>
      </c>
      <c r="AB120" s="78">
        <v>163</v>
      </c>
      <c r="AC120" s="78">
        <v>14</v>
      </c>
      <c r="AD120" s="77">
        <v>233.6</v>
      </c>
      <c r="AE120" s="77">
        <v>208.5</v>
      </c>
      <c r="AF120" s="76">
        <v>393.7</v>
      </c>
      <c r="AG120" s="75">
        <v>5894</v>
      </c>
      <c r="AH120" s="79">
        <v>23</v>
      </c>
      <c r="AI120" s="79">
        <v>2.1</v>
      </c>
      <c r="AJ120" s="78">
        <v>170</v>
      </c>
      <c r="AK120" s="78">
        <v>11</v>
      </c>
      <c r="AL120" s="77">
        <v>223.4</v>
      </c>
      <c r="AM120" s="77">
        <v>205.4</v>
      </c>
      <c r="AN120" s="76">
        <v>287.7</v>
      </c>
      <c r="AO120" s="75">
        <v>3306</v>
      </c>
    </row>
    <row r="121" spans="1:46" s="74" customFormat="1" ht="13.5" hidden="1" customHeight="1">
      <c r="A121" s="83" t="s">
        <v>75</v>
      </c>
      <c r="B121" s="83" t="s">
        <v>74</v>
      </c>
      <c r="C121" s="83" t="s">
        <v>73</v>
      </c>
      <c r="D121" s="83" t="s">
        <v>72</v>
      </c>
      <c r="E121" s="83"/>
      <c r="F121" s="82">
        <v>108</v>
      </c>
      <c r="H121" s="85"/>
      <c r="I121" s="86" t="s">
        <v>62</v>
      </c>
      <c r="J121" s="79">
        <v>27.4</v>
      </c>
      <c r="K121" s="79">
        <v>4.5999999999999996</v>
      </c>
      <c r="L121" s="78">
        <v>162</v>
      </c>
      <c r="M121" s="78">
        <v>17</v>
      </c>
      <c r="N121" s="77">
        <v>273.60000000000002</v>
      </c>
      <c r="O121" s="77">
        <v>239.4</v>
      </c>
      <c r="P121" s="76">
        <v>639.79999999999995</v>
      </c>
      <c r="Q121" s="75">
        <v>16677</v>
      </c>
      <c r="R121" s="79">
        <v>27.4</v>
      </c>
      <c r="S121" s="79">
        <v>4.9000000000000004</v>
      </c>
      <c r="T121" s="78">
        <v>156</v>
      </c>
      <c r="U121" s="78">
        <v>21</v>
      </c>
      <c r="V121" s="77">
        <v>292.7</v>
      </c>
      <c r="W121" s="77">
        <v>247.9</v>
      </c>
      <c r="X121" s="76">
        <v>754.6</v>
      </c>
      <c r="Y121" s="75">
        <v>5287</v>
      </c>
      <c r="Z121" s="79">
        <v>27.4</v>
      </c>
      <c r="AA121" s="79">
        <v>4.5999999999999996</v>
      </c>
      <c r="AB121" s="78">
        <v>162</v>
      </c>
      <c r="AC121" s="78">
        <v>15</v>
      </c>
      <c r="AD121" s="77">
        <v>269.5</v>
      </c>
      <c r="AE121" s="77">
        <v>238.3</v>
      </c>
      <c r="AF121" s="76">
        <v>634.29999999999995</v>
      </c>
      <c r="AG121" s="75">
        <v>7364</v>
      </c>
      <c r="AH121" s="79">
        <v>27.5</v>
      </c>
      <c r="AI121" s="79">
        <v>4.3</v>
      </c>
      <c r="AJ121" s="78">
        <v>169</v>
      </c>
      <c r="AK121" s="78">
        <v>15</v>
      </c>
      <c r="AL121" s="77">
        <v>255.9</v>
      </c>
      <c r="AM121" s="77">
        <v>230.5</v>
      </c>
      <c r="AN121" s="76">
        <v>498.9</v>
      </c>
      <c r="AO121" s="75">
        <v>4026</v>
      </c>
    </row>
    <row r="122" spans="1:46" s="74" customFormat="1" ht="13.5" hidden="1" customHeight="1">
      <c r="A122" s="83" t="s">
        <v>75</v>
      </c>
      <c r="B122" s="83" t="s">
        <v>74</v>
      </c>
      <c r="C122" s="83" t="s">
        <v>73</v>
      </c>
      <c r="D122" s="83" t="s">
        <v>72</v>
      </c>
      <c r="E122" s="83"/>
      <c r="F122" s="82">
        <v>109</v>
      </c>
      <c r="H122" s="85"/>
      <c r="I122" s="84" t="s">
        <v>61</v>
      </c>
      <c r="J122" s="79">
        <v>32.6</v>
      </c>
      <c r="K122" s="79">
        <v>7.5</v>
      </c>
      <c r="L122" s="78">
        <v>162</v>
      </c>
      <c r="M122" s="78">
        <v>17</v>
      </c>
      <c r="N122" s="77">
        <v>307.7</v>
      </c>
      <c r="O122" s="77">
        <v>270.60000000000002</v>
      </c>
      <c r="P122" s="76">
        <v>807.6</v>
      </c>
      <c r="Q122" s="75">
        <v>22176</v>
      </c>
      <c r="R122" s="79">
        <v>32.5</v>
      </c>
      <c r="S122" s="79">
        <v>8.1999999999999993</v>
      </c>
      <c r="T122" s="78">
        <v>156</v>
      </c>
      <c r="U122" s="78">
        <v>21</v>
      </c>
      <c r="V122" s="77">
        <v>335.8</v>
      </c>
      <c r="W122" s="77">
        <v>286</v>
      </c>
      <c r="X122" s="76">
        <v>998</v>
      </c>
      <c r="Y122" s="75">
        <v>6581</v>
      </c>
      <c r="Z122" s="79">
        <v>32.6</v>
      </c>
      <c r="AA122" s="79">
        <v>7.6</v>
      </c>
      <c r="AB122" s="78">
        <v>162</v>
      </c>
      <c r="AC122" s="78">
        <v>16</v>
      </c>
      <c r="AD122" s="77">
        <v>299.2</v>
      </c>
      <c r="AE122" s="77">
        <v>265</v>
      </c>
      <c r="AF122" s="76">
        <v>793.1</v>
      </c>
      <c r="AG122" s="75">
        <v>10018</v>
      </c>
      <c r="AH122" s="79">
        <v>32.6</v>
      </c>
      <c r="AI122" s="79">
        <v>6.5</v>
      </c>
      <c r="AJ122" s="78">
        <v>170</v>
      </c>
      <c r="AK122" s="78">
        <v>14</v>
      </c>
      <c r="AL122" s="77">
        <v>290</v>
      </c>
      <c r="AM122" s="77">
        <v>262.60000000000002</v>
      </c>
      <c r="AN122" s="76">
        <v>609</v>
      </c>
      <c r="AO122" s="75">
        <v>5578</v>
      </c>
    </row>
    <row r="123" spans="1:46" s="74" customFormat="1" ht="13.5" hidden="1" customHeight="1">
      <c r="A123" s="83" t="s">
        <v>75</v>
      </c>
      <c r="B123" s="83" t="s">
        <v>74</v>
      </c>
      <c r="C123" s="83" t="s">
        <v>73</v>
      </c>
      <c r="D123" s="83" t="s">
        <v>72</v>
      </c>
      <c r="E123" s="83"/>
      <c r="F123" s="82">
        <v>110</v>
      </c>
      <c r="H123" s="85"/>
      <c r="I123" s="84" t="s">
        <v>60</v>
      </c>
      <c r="J123" s="79">
        <v>37.5</v>
      </c>
      <c r="K123" s="79">
        <v>10.1</v>
      </c>
      <c r="L123" s="78">
        <v>162</v>
      </c>
      <c r="M123" s="78">
        <v>17</v>
      </c>
      <c r="N123" s="77">
        <v>336.9</v>
      </c>
      <c r="O123" s="77">
        <v>298.10000000000002</v>
      </c>
      <c r="P123" s="76">
        <v>887.8</v>
      </c>
      <c r="Q123" s="75">
        <v>22699</v>
      </c>
      <c r="R123" s="79">
        <v>37.5</v>
      </c>
      <c r="S123" s="79">
        <v>10.9</v>
      </c>
      <c r="T123" s="78">
        <v>156</v>
      </c>
      <c r="U123" s="78">
        <v>22</v>
      </c>
      <c r="V123" s="77">
        <v>362.6</v>
      </c>
      <c r="W123" s="77">
        <v>309.5</v>
      </c>
      <c r="X123" s="76">
        <v>1113</v>
      </c>
      <c r="Y123" s="75">
        <v>6535</v>
      </c>
      <c r="Z123" s="79">
        <v>37.5</v>
      </c>
      <c r="AA123" s="79">
        <v>10.1</v>
      </c>
      <c r="AB123" s="78">
        <v>162</v>
      </c>
      <c r="AC123" s="78">
        <v>15</v>
      </c>
      <c r="AD123" s="77">
        <v>329.9</v>
      </c>
      <c r="AE123" s="77">
        <v>294.7</v>
      </c>
      <c r="AF123" s="76">
        <v>865.6</v>
      </c>
      <c r="AG123" s="75">
        <v>10044</v>
      </c>
      <c r="AH123" s="79">
        <v>37.6</v>
      </c>
      <c r="AI123" s="79">
        <v>9.1999999999999993</v>
      </c>
      <c r="AJ123" s="78">
        <v>169</v>
      </c>
      <c r="AK123" s="78">
        <v>14</v>
      </c>
      <c r="AL123" s="77">
        <v>321</v>
      </c>
      <c r="AM123" s="77">
        <v>291.5</v>
      </c>
      <c r="AN123" s="76">
        <v>683.6</v>
      </c>
      <c r="AO123" s="75">
        <v>6119</v>
      </c>
    </row>
    <row r="124" spans="1:46" s="74" customFormat="1" ht="13.5" hidden="1" customHeight="1">
      <c r="A124" s="83" t="s">
        <v>75</v>
      </c>
      <c r="B124" s="83" t="s">
        <v>74</v>
      </c>
      <c r="C124" s="83" t="s">
        <v>73</v>
      </c>
      <c r="D124" s="83" t="s">
        <v>72</v>
      </c>
      <c r="E124" s="83"/>
      <c r="F124" s="82">
        <v>111</v>
      </c>
      <c r="H124" s="85"/>
      <c r="I124" s="84" t="s">
        <v>59</v>
      </c>
      <c r="J124" s="79">
        <v>42.6</v>
      </c>
      <c r="K124" s="79">
        <v>13.6</v>
      </c>
      <c r="L124" s="78">
        <v>163</v>
      </c>
      <c r="M124" s="78">
        <v>16</v>
      </c>
      <c r="N124" s="77">
        <v>365.9</v>
      </c>
      <c r="O124" s="77">
        <v>326.60000000000002</v>
      </c>
      <c r="P124" s="76">
        <v>1053.9000000000001</v>
      </c>
      <c r="Q124" s="75">
        <v>28173</v>
      </c>
      <c r="R124" s="79">
        <v>42.5</v>
      </c>
      <c r="S124" s="79">
        <v>14.4</v>
      </c>
      <c r="T124" s="78">
        <v>157</v>
      </c>
      <c r="U124" s="78">
        <v>21</v>
      </c>
      <c r="V124" s="77">
        <v>401.2</v>
      </c>
      <c r="W124" s="77">
        <v>346</v>
      </c>
      <c r="X124" s="76">
        <v>1313.4</v>
      </c>
      <c r="Y124" s="75">
        <v>8406</v>
      </c>
      <c r="Z124" s="79">
        <v>42.6</v>
      </c>
      <c r="AA124" s="79">
        <v>13.6</v>
      </c>
      <c r="AB124" s="78">
        <v>162</v>
      </c>
      <c r="AC124" s="78">
        <v>15</v>
      </c>
      <c r="AD124" s="77">
        <v>357.4</v>
      </c>
      <c r="AE124" s="77">
        <v>321.5</v>
      </c>
      <c r="AF124" s="76">
        <v>1027.4000000000001</v>
      </c>
      <c r="AG124" s="75">
        <v>12117</v>
      </c>
      <c r="AH124" s="79">
        <v>42.6</v>
      </c>
      <c r="AI124" s="79">
        <v>12.6</v>
      </c>
      <c r="AJ124" s="78">
        <v>170</v>
      </c>
      <c r="AK124" s="78">
        <v>13</v>
      </c>
      <c r="AL124" s="77">
        <v>340.6</v>
      </c>
      <c r="AM124" s="77">
        <v>313.2</v>
      </c>
      <c r="AN124" s="76">
        <v>810.5</v>
      </c>
      <c r="AO124" s="75">
        <v>7650</v>
      </c>
    </row>
    <row r="125" spans="1:46" s="74" customFormat="1" ht="13.5" hidden="1" customHeight="1">
      <c r="A125" s="83" t="s">
        <v>75</v>
      </c>
      <c r="B125" s="83" t="s">
        <v>74</v>
      </c>
      <c r="C125" s="83" t="s">
        <v>73</v>
      </c>
      <c r="D125" s="83" t="s">
        <v>72</v>
      </c>
      <c r="E125" s="83"/>
      <c r="F125" s="82">
        <v>112</v>
      </c>
      <c r="H125" s="85"/>
      <c r="I125" s="84" t="s">
        <v>58</v>
      </c>
      <c r="J125" s="79">
        <v>47.4</v>
      </c>
      <c r="K125" s="79">
        <v>17.7</v>
      </c>
      <c r="L125" s="78">
        <v>163</v>
      </c>
      <c r="M125" s="78">
        <v>14</v>
      </c>
      <c r="N125" s="77">
        <v>401.9</v>
      </c>
      <c r="O125" s="77">
        <v>366.6</v>
      </c>
      <c r="P125" s="76">
        <v>1247.8</v>
      </c>
      <c r="Q125" s="75">
        <v>28371</v>
      </c>
      <c r="R125" s="79">
        <v>47.5</v>
      </c>
      <c r="S125" s="79">
        <v>19.8</v>
      </c>
      <c r="T125" s="78">
        <v>157</v>
      </c>
      <c r="U125" s="78">
        <v>18</v>
      </c>
      <c r="V125" s="77">
        <v>439.3</v>
      </c>
      <c r="W125" s="77">
        <v>390.7</v>
      </c>
      <c r="X125" s="76">
        <v>1591.8</v>
      </c>
      <c r="Y125" s="75">
        <v>8835</v>
      </c>
      <c r="Z125" s="79">
        <v>47.4</v>
      </c>
      <c r="AA125" s="79">
        <v>18</v>
      </c>
      <c r="AB125" s="78">
        <v>162</v>
      </c>
      <c r="AC125" s="78">
        <v>12</v>
      </c>
      <c r="AD125" s="77">
        <v>392.4</v>
      </c>
      <c r="AE125" s="77">
        <v>361.2</v>
      </c>
      <c r="AF125" s="76">
        <v>1235.9000000000001</v>
      </c>
      <c r="AG125" s="75">
        <v>12342</v>
      </c>
      <c r="AH125" s="79">
        <v>47.3</v>
      </c>
      <c r="AI125" s="79">
        <v>14.7</v>
      </c>
      <c r="AJ125" s="78">
        <v>170</v>
      </c>
      <c r="AK125" s="78">
        <v>12</v>
      </c>
      <c r="AL125" s="77">
        <v>372</v>
      </c>
      <c r="AM125" s="77">
        <v>346.4</v>
      </c>
      <c r="AN125" s="76">
        <v>845.8</v>
      </c>
      <c r="AO125" s="75">
        <v>7193</v>
      </c>
    </row>
    <row r="126" spans="1:46" s="74" customFormat="1" ht="13.5" hidden="1" customHeight="1">
      <c r="A126" s="83" t="s">
        <v>75</v>
      </c>
      <c r="B126" s="83" t="s">
        <v>74</v>
      </c>
      <c r="C126" s="83" t="s">
        <v>73</v>
      </c>
      <c r="D126" s="83" t="s">
        <v>72</v>
      </c>
      <c r="E126" s="83"/>
      <c r="F126" s="82">
        <v>113</v>
      </c>
      <c r="H126" s="85"/>
      <c r="I126" s="84" t="s">
        <v>57</v>
      </c>
      <c r="J126" s="79">
        <v>52.2</v>
      </c>
      <c r="K126" s="79">
        <v>21.1</v>
      </c>
      <c r="L126" s="78">
        <v>161</v>
      </c>
      <c r="M126" s="78">
        <v>11</v>
      </c>
      <c r="N126" s="77">
        <v>428.2</v>
      </c>
      <c r="O126" s="77">
        <v>399</v>
      </c>
      <c r="P126" s="76">
        <v>1431.1</v>
      </c>
      <c r="Q126" s="75">
        <v>18145</v>
      </c>
      <c r="R126" s="79">
        <v>52.3</v>
      </c>
      <c r="S126" s="79">
        <v>23.4</v>
      </c>
      <c r="T126" s="78">
        <v>156</v>
      </c>
      <c r="U126" s="78">
        <v>13</v>
      </c>
      <c r="V126" s="77">
        <v>476</v>
      </c>
      <c r="W126" s="77">
        <v>437.9</v>
      </c>
      <c r="X126" s="76">
        <v>1898.4</v>
      </c>
      <c r="Y126" s="75">
        <v>5992</v>
      </c>
      <c r="Z126" s="79">
        <v>52.2</v>
      </c>
      <c r="AA126" s="79">
        <v>21.8</v>
      </c>
      <c r="AB126" s="78">
        <v>161</v>
      </c>
      <c r="AC126" s="78">
        <v>10</v>
      </c>
      <c r="AD126" s="77">
        <v>416.5</v>
      </c>
      <c r="AE126" s="77">
        <v>390.4</v>
      </c>
      <c r="AF126" s="76">
        <v>1399.3</v>
      </c>
      <c r="AG126" s="75">
        <v>7728</v>
      </c>
      <c r="AH126" s="79">
        <v>52.3</v>
      </c>
      <c r="AI126" s="79">
        <v>16.7</v>
      </c>
      <c r="AJ126" s="78">
        <v>168</v>
      </c>
      <c r="AK126" s="78">
        <v>10</v>
      </c>
      <c r="AL126" s="77">
        <v>383.9</v>
      </c>
      <c r="AM126" s="77">
        <v>361.2</v>
      </c>
      <c r="AN126" s="76">
        <v>854</v>
      </c>
      <c r="AO126" s="75">
        <v>4425</v>
      </c>
    </row>
    <row r="127" spans="1:46" s="74" customFormat="1" ht="13.5" hidden="1" customHeight="1">
      <c r="A127" s="83" t="s">
        <v>75</v>
      </c>
      <c r="B127" s="83" t="s">
        <v>74</v>
      </c>
      <c r="C127" s="83" t="s">
        <v>73</v>
      </c>
      <c r="D127" s="83" t="s">
        <v>72</v>
      </c>
      <c r="E127" s="83"/>
      <c r="F127" s="82">
        <v>114</v>
      </c>
      <c r="H127" s="85"/>
      <c r="I127" s="84" t="s">
        <v>56</v>
      </c>
      <c r="J127" s="79">
        <v>57.3</v>
      </c>
      <c r="K127" s="79">
        <v>23.4</v>
      </c>
      <c r="L127" s="78">
        <v>161</v>
      </c>
      <c r="M127" s="78">
        <v>9</v>
      </c>
      <c r="N127" s="77">
        <v>424</v>
      </c>
      <c r="O127" s="77">
        <v>400</v>
      </c>
      <c r="P127" s="76">
        <v>1451.1</v>
      </c>
      <c r="Q127" s="75">
        <v>11778</v>
      </c>
      <c r="R127" s="79">
        <v>57.3</v>
      </c>
      <c r="S127" s="79">
        <v>26.7</v>
      </c>
      <c r="T127" s="78">
        <v>155</v>
      </c>
      <c r="U127" s="78">
        <v>11</v>
      </c>
      <c r="V127" s="77">
        <v>478.7</v>
      </c>
      <c r="W127" s="77">
        <v>447.9</v>
      </c>
      <c r="X127" s="76">
        <v>2021.8</v>
      </c>
      <c r="Y127" s="75">
        <v>3934</v>
      </c>
      <c r="Z127" s="79">
        <v>57.3</v>
      </c>
      <c r="AA127" s="79">
        <v>24.2</v>
      </c>
      <c r="AB127" s="78">
        <v>160</v>
      </c>
      <c r="AC127" s="78">
        <v>9</v>
      </c>
      <c r="AD127" s="77">
        <v>412.3</v>
      </c>
      <c r="AE127" s="77">
        <v>389.9</v>
      </c>
      <c r="AF127" s="76">
        <v>1423.1</v>
      </c>
      <c r="AG127" s="75">
        <v>4629</v>
      </c>
      <c r="AH127" s="79">
        <v>57.4</v>
      </c>
      <c r="AI127" s="79">
        <v>18.2</v>
      </c>
      <c r="AJ127" s="78">
        <v>170</v>
      </c>
      <c r="AK127" s="78">
        <v>8</v>
      </c>
      <c r="AL127" s="77">
        <v>374</v>
      </c>
      <c r="AM127" s="77">
        <v>356</v>
      </c>
      <c r="AN127" s="76">
        <v>793</v>
      </c>
      <c r="AO127" s="75">
        <v>3215</v>
      </c>
    </row>
    <row r="128" spans="1:46" s="74" customFormat="1" ht="13.5" hidden="1" customHeight="1">
      <c r="A128" s="83" t="s">
        <v>75</v>
      </c>
      <c r="B128" s="83" t="s">
        <v>74</v>
      </c>
      <c r="C128" s="83" t="s">
        <v>73</v>
      </c>
      <c r="D128" s="83" t="s">
        <v>72</v>
      </c>
      <c r="E128" s="83"/>
      <c r="F128" s="82">
        <v>115</v>
      </c>
      <c r="H128" s="85"/>
      <c r="I128" s="84" t="s">
        <v>55</v>
      </c>
      <c r="J128" s="79">
        <v>62.2</v>
      </c>
      <c r="K128" s="79">
        <v>19.600000000000001</v>
      </c>
      <c r="L128" s="78">
        <v>162</v>
      </c>
      <c r="M128" s="78">
        <v>8</v>
      </c>
      <c r="N128" s="77">
        <v>310.2</v>
      </c>
      <c r="O128" s="77">
        <v>293.10000000000002</v>
      </c>
      <c r="P128" s="76">
        <v>717.1</v>
      </c>
      <c r="Q128" s="75">
        <v>6142</v>
      </c>
      <c r="R128" s="79">
        <v>62.1</v>
      </c>
      <c r="S128" s="79">
        <v>22.4</v>
      </c>
      <c r="T128" s="78">
        <v>154</v>
      </c>
      <c r="U128" s="78">
        <v>10</v>
      </c>
      <c r="V128" s="77">
        <v>301.39999999999998</v>
      </c>
      <c r="W128" s="77">
        <v>281.8</v>
      </c>
      <c r="X128" s="76">
        <v>941.2</v>
      </c>
      <c r="Y128" s="75">
        <v>1583</v>
      </c>
      <c r="Z128" s="79">
        <v>62.2</v>
      </c>
      <c r="AA128" s="79">
        <v>19.3</v>
      </c>
      <c r="AB128" s="78">
        <v>160</v>
      </c>
      <c r="AC128" s="78">
        <v>8</v>
      </c>
      <c r="AD128" s="77">
        <v>307.39999999999998</v>
      </c>
      <c r="AE128" s="77">
        <v>289.3</v>
      </c>
      <c r="AF128" s="76">
        <v>649.29999999999995</v>
      </c>
      <c r="AG128" s="75">
        <v>2599</v>
      </c>
      <c r="AH128" s="79">
        <v>62.3</v>
      </c>
      <c r="AI128" s="79">
        <v>17.899999999999999</v>
      </c>
      <c r="AJ128" s="78">
        <v>170</v>
      </c>
      <c r="AK128" s="78">
        <v>7</v>
      </c>
      <c r="AL128" s="77">
        <v>321.10000000000002</v>
      </c>
      <c r="AM128" s="77">
        <v>307.10000000000002</v>
      </c>
      <c r="AN128" s="76">
        <v>626</v>
      </c>
      <c r="AO128" s="75">
        <v>1960</v>
      </c>
    </row>
    <row r="129" spans="1:41" s="74" customFormat="1" ht="13.5" hidden="1" customHeight="1">
      <c r="A129" s="83" t="s">
        <v>75</v>
      </c>
      <c r="B129" s="83" t="s">
        <v>74</v>
      </c>
      <c r="C129" s="83" t="s">
        <v>73</v>
      </c>
      <c r="D129" s="83" t="s">
        <v>72</v>
      </c>
      <c r="E129" s="83"/>
      <c r="F129" s="82">
        <v>116</v>
      </c>
      <c r="H129" s="85"/>
      <c r="I129" s="84" t="s">
        <v>76</v>
      </c>
      <c r="J129" s="79">
        <v>67.099999999999994</v>
      </c>
      <c r="K129" s="79">
        <v>16.5</v>
      </c>
      <c r="L129" s="78">
        <v>162</v>
      </c>
      <c r="M129" s="78">
        <v>6</v>
      </c>
      <c r="N129" s="77">
        <v>270.39999999999998</v>
      </c>
      <c r="O129" s="77">
        <v>260.2</v>
      </c>
      <c r="P129" s="76">
        <v>591.20000000000005</v>
      </c>
      <c r="Q129" s="75">
        <v>1931</v>
      </c>
      <c r="R129" s="79">
        <v>67.099999999999994</v>
      </c>
      <c r="S129" s="79">
        <v>15.8</v>
      </c>
      <c r="T129" s="78">
        <v>155</v>
      </c>
      <c r="U129" s="78">
        <v>7</v>
      </c>
      <c r="V129" s="77">
        <v>263</v>
      </c>
      <c r="W129" s="77">
        <v>250.8</v>
      </c>
      <c r="X129" s="76">
        <v>411.7</v>
      </c>
      <c r="Y129" s="75">
        <v>369</v>
      </c>
      <c r="Z129" s="79">
        <v>67.2</v>
      </c>
      <c r="AA129" s="79">
        <v>15</v>
      </c>
      <c r="AB129" s="78">
        <v>160</v>
      </c>
      <c r="AC129" s="78">
        <v>5</v>
      </c>
      <c r="AD129" s="77">
        <v>282.5</v>
      </c>
      <c r="AE129" s="77">
        <v>272.7</v>
      </c>
      <c r="AF129" s="76">
        <v>892.7</v>
      </c>
      <c r="AG129" s="75">
        <v>738</v>
      </c>
      <c r="AH129" s="79">
        <v>67.099999999999994</v>
      </c>
      <c r="AI129" s="79">
        <v>18.100000000000001</v>
      </c>
      <c r="AJ129" s="78">
        <v>166</v>
      </c>
      <c r="AK129" s="78">
        <v>6</v>
      </c>
      <c r="AL129" s="77">
        <v>262.8</v>
      </c>
      <c r="AM129" s="77">
        <v>253.3</v>
      </c>
      <c r="AN129" s="76">
        <v>401.7</v>
      </c>
      <c r="AO129" s="75">
        <v>824</v>
      </c>
    </row>
    <row r="130" spans="1:41" s="74" customFormat="1" ht="13.5" hidden="1" customHeight="1">
      <c r="A130" s="83" t="s">
        <v>75</v>
      </c>
      <c r="B130" s="83" t="s">
        <v>74</v>
      </c>
      <c r="C130" s="83" t="s">
        <v>73</v>
      </c>
      <c r="D130" s="83" t="s">
        <v>72</v>
      </c>
      <c r="E130" s="83"/>
      <c r="F130" s="82">
        <v>117</v>
      </c>
      <c r="H130" s="85"/>
      <c r="I130" s="84" t="s">
        <v>71</v>
      </c>
      <c r="J130" s="79">
        <v>72.2</v>
      </c>
      <c r="K130" s="79">
        <v>16.2</v>
      </c>
      <c r="L130" s="78">
        <v>161</v>
      </c>
      <c r="M130" s="78">
        <v>5</v>
      </c>
      <c r="N130" s="77">
        <v>237.2</v>
      </c>
      <c r="O130" s="77">
        <v>229.5</v>
      </c>
      <c r="P130" s="76">
        <v>244.8</v>
      </c>
      <c r="Q130" s="75">
        <v>525</v>
      </c>
      <c r="R130" s="79">
        <v>71</v>
      </c>
      <c r="S130" s="79">
        <v>8.3000000000000007</v>
      </c>
      <c r="T130" s="78">
        <v>151</v>
      </c>
      <c r="U130" s="78">
        <v>8</v>
      </c>
      <c r="V130" s="77">
        <v>197</v>
      </c>
      <c r="W130" s="77">
        <v>180.7</v>
      </c>
      <c r="X130" s="76">
        <v>75.400000000000006</v>
      </c>
      <c r="Y130" s="75">
        <v>65</v>
      </c>
      <c r="Z130" s="79">
        <v>72.5</v>
      </c>
      <c r="AA130" s="79">
        <v>17.8</v>
      </c>
      <c r="AB130" s="78">
        <v>160</v>
      </c>
      <c r="AC130" s="78">
        <v>2</v>
      </c>
      <c r="AD130" s="77">
        <v>224.4</v>
      </c>
      <c r="AE130" s="77">
        <v>219.7</v>
      </c>
      <c r="AF130" s="76">
        <v>265.3</v>
      </c>
      <c r="AG130" s="75">
        <v>201</v>
      </c>
      <c r="AH130" s="79">
        <v>72.400000000000006</v>
      </c>
      <c r="AI130" s="79">
        <v>16.899999999999999</v>
      </c>
      <c r="AJ130" s="78">
        <v>165</v>
      </c>
      <c r="AK130" s="78">
        <v>6</v>
      </c>
      <c r="AL130" s="77">
        <v>257.10000000000002</v>
      </c>
      <c r="AM130" s="77">
        <v>249.2</v>
      </c>
      <c r="AN130" s="76">
        <v>271.2</v>
      </c>
      <c r="AO130" s="75">
        <v>260</v>
      </c>
    </row>
    <row r="131" spans="1:41" s="74" customFormat="1" ht="24" customHeight="1">
      <c r="A131" s="83" t="s">
        <v>75</v>
      </c>
      <c r="B131" s="83" t="s">
        <v>74</v>
      </c>
      <c r="C131" s="83" t="s">
        <v>73</v>
      </c>
      <c r="D131" s="83" t="s">
        <v>72</v>
      </c>
      <c r="E131" s="83"/>
      <c r="F131" s="82">
        <v>118</v>
      </c>
      <c r="H131" s="87"/>
      <c r="I131" s="86" t="s">
        <v>78</v>
      </c>
      <c r="J131" s="79">
        <v>42.6</v>
      </c>
      <c r="K131" s="79">
        <v>13.4</v>
      </c>
      <c r="L131" s="78">
        <v>158</v>
      </c>
      <c r="M131" s="78">
        <v>13</v>
      </c>
      <c r="N131" s="77">
        <v>433.5</v>
      </c>
      <c r="O131" s="77">
        <v>400.5</v>
      </c>
      <c r="P131" s="76">
        <v>1512.6</v>
      </c>
      <c r="Q131" s="75">
        <v>582990</v>
      </c>
      <c r="R131" s="79">
        <v>42.1</v>
      </c>
      <c r="S131" s="79">
        <v>14.6</v>
      </c>
      <c r="T131" s="78">
        <v>154</v>
      </c>
      <c r="U131" s="78">
        <v>15</v>
      </c>
      <c r="V131" s="77">
        <v>479.1</v>
      </c>
      <c r="W131" s="77">
        <v>437.5</v>
      </c>
      <c r="X131" s="76">
        <v>1909.6</v>
      </c>
      <c r="Y131" s="75">
        <v>277342</v>
      </c>
      <c r="Z131" s="79">
        <v>42.6</v>
      </c>
      <c r="AA131" s="79">
        <v>12.9</v>
      </c>
      <c r="AB131" s="78">
        <v>159</v>
      </c>
      <c r="AC131" s="78">
        <v>12</v>
      </c>
      <c r="AD131" s="77">
        <v>405</v>
      </c>
      <c r="AE131" s="77">
        <v>377.1</v>
      </c>
      <c r="AF131" s="76">
        <v>1301.5</v>
      </c>
      <c r="AG131" s="75">
        <v>209155</v>
      </c>
      <c r="AH131" s="79">
        <v>43.9</v>
      </c>
      <c r="AI131" s="79">
        <v>10.7</v>
      </c>
      <c r="AJ131" s="78">
        <v>167</v>
      </c>
      <c r="AK131" s="78">
        <v>10</v>
      </c>
      <c r="AL131" s="77">
        <v>364.3</v>
      </c>
      <c r="AM131" s="77">
        <v>344.7</v>
      </c>
      <c r="AN131" s="76">
        <v>829</v>
      </c>
      <c r="AO131" s="75">
        <v>96492</v>
      </c>
    </row>
    <row r="132" spans="1:41" s="74" customFormat="1" ht="20.25" customHeight="1">
      <c r="A132" s="83" t="s">
        <v>75</v>
      </c>
      <c r="B132" s="83" t="s">
        <v>74</v>
      </c>
      <c r="C132" s="83" t="s">
        <v>73</v>
      </c>
      <c r="D132" s="83" t="s">
        <v>72</v>
      </c>
      <c r="E132" s="83"/>
      <c r="F132" s="82">
        <v>119</v>
      </c>
      <c r="H132" s="85"/>
      <c r="I132" s="84" t="s">
        <v>64</v>
      </c>
      <c r="J132" s="79" t="s">
        <v>77</v>
      </c>
      <c r="K132" s="79" t="s">
        <v>77</v>
      </c>
      <c r="L132" s="78" t="s">
        <v>77</v>
      </c>
      <c r="M132" s="78" t="s">
        <v>77</v>
      </c>
      <c r="N132" s="77" t="s">
        <v>77</v>
      </c>
      <c r="O132" s="77" t="s">
        <v>77</v>
      </c>
      <c r="P132" s="76" t="s">
        <v>77</v>
      </c>
      <c r="Q132" s="75" t="s">
        <v>77</v>
      </c>
      <c r="R132" s="79" t="s">
        <v>77</v>
      </c>
      <c r="S132" s="79" t="s">
        <v>77</v>
      </c>
      <c r="T132" s="78" t="s">
        <v>77</v>
      </c>
      <c r="U132" s="78" t="s">
        <v>77</v>
      </c>
      <c r="V132" s="77" t="s">
        <v>77</v>
      </c>
      <c r="W132" s="77" t="s">
        <v>77</v>
      </c>
      <c r="X132" s="76" t="s">
        <v>77</v>
      </c>
      <c r="Y132" s="75" t="s">
        <v>77</v>
      </c>
      <c r="Z132" s="79" t="s">
        <v>77</v>
      </c>
      <c r="AA132" s="79" t="s">
        <v>77</v>
      </c>
      <c r="AB132" s="78" t="s">
        <v>77</v>
      </c>
      <c r="AC132" s="78" t="s">
        <v>77</v>
      </c>
      <c r="AD132" s="77" t="s">
        <v>77</v>
      </c>
      <c r="AE132" s="77" t="s">
        <v>77</v>
      </c>
      <c r="AF132" s="76" t="s">
        <v>77</v>
      </c>
      <c r="AG132" s="75" t="s">
        <v>77</v>
      </c>
      <c r="AH132" s="79" t="s">
        <v>77</v>
      </c>
      <c r="AI132" s="79" t="s">
        <v>77</v>
      </c>
      <c r="AJ132" s="78" t="s">
        <v>77</v>
      </c>
      <c r="AK132" s="78" t="s">
        <v>77</v>
      </c>
      <c r="AL132" s="77" t="s">
        <v>77</v>
      </c>
      <c r="AM132" s="77" t="s">
        <v>77</v>
      </c>
      <c r="AN132" s="76" t="s">
        <v>77</v>
      </c>
      <c r="AO132" s="75" t="s">
        <v>77</v>
      </c>
    </row>
    <row r="133" spans="1:41" s="74" customFormat="1" ht="13.5" customHeight="1">
      <c r="A133" s="83" t="s">
        <v>75</v>
      </c>
      <c r="B133" s="83" t="s">
        <v>74</v>
      </c>
      <c r="C133" s="83" t="s">
        <v>73</v>
      </c>
      <c r="D133" s="83" t="s">
        <v>72</v>
      </c>
      <c r="E133" s="83"/>
      <c r="F133" s="82">
        <v>120</v>
      </c>
      <c r="H133" s="85"/>
      <c r="I133" s="84" t="s">
        <v>63</v>
      </c>
      <c r="J133" s="79">
        <v>23.7</v>
      </c>
      <c r="K133" s="79">
        <v>1.3</v>
      </c>
      <c r="L133" s="78">
        <v>160</v>
      </c>
      <c r="M133" s="78">
        <v>14</v>
      </c>
      <c r="N133" s="77">
        <v>255.5</v>
      </c>
      <c r="O133" s="77">
        <v>229.2</v>
      </c>
      <c r="P133" s="76">
        <v>346.9</v>
      </c>
      <c r="Q133" s="75">
        <v>30614</v>
      </c>
      <c r="R133" s="79">
        <v>23.8</v>
      </c>
      <c r="S133" s="79">
        <v>1.3</v>
      </c>
      <c r="T133" s="78">
        <v>156</v>
      </c>
      <c r="U133" s="78">
        <v>17</v>
      </c>
      <c r="V133" s="77">
        <v>265.10000000000002</v>
      </c>
      <c r="W133" s="77">
        <v>232.4</v>
      </c>
      <c r="X133" s="76">
        <v>377.9</v>
      </c>
      <c r="Y133" s="75">
        <v>15639</v>
      </c>
      <c r="Z133" s="79">
        <v>23.7</v>
      </c>
      <c r="AA133" s="79">
        <v>1.3</v>
      </c>
      <c r="AB133" s="78">
        <v>162</v>
      </c>
      <c r="AC133" s="78">
        <v>11</v>
      </c>
      <c r="AD133" s="77">
        <v>248.5</v>
      </c>
      <c r="AE133" s="77">
        <v>227.7</v>
      </c>
      <c r="AF133" s="76">
        <v>344.2</v>
      </c>
      <c r="AG133" s="75">
        <v>11643</v>
      </c>
      <c r="AH133" s="79">
        <v>23.7</v>
      </c>
      <c r="AI133" s="79">
        <v>1.2</v>
      </c>
      <c r="AJ133" s="78">
        <v>169</v>
      </c>
      <c r="AK133" s="78">
        <v>10</v>
      </c>
      <c r="AL133" s="77">
        <v>234.9</v>
      </c>
      <c r="AM133" s="77">
        <v>219.1</v>
      </c>
      <c r="AN133" s="76">
        <v>210.5</v>
      </c>
      <c r="AO133" s="75">
        <v>3332</v>
      </c>
    </row>
    <row r="134" spans="1:41" s="74" customFormat="1" ht="13.5" customHeight="1">
      <c r="A134" s="83" t="s">
        <v>75</v>
      </c>
      <c r="B134" s="83" t="s">
        <v>74</v>
      </c>
      <c r="C134" s="83" t="s">
        <v>73</v>
      </c>
      <c r="D134" s="83" t="s">
        <v>72</v>
      </c>
      <c r="E134" s="83"/>
      <c r="F134" s="82">
        <v>121</v>
      </c>
      <c r="H134" s="85"/>
      <c r="I134" s="86" t="s">
        <v>62</v>
      </c>
      <c r="J134" s="79">
        <v>27.5</v>
      </c>
      <c r="K134" s="79">
        <v>3.6</v>
      </c>
      <c r="L134" s="78">
        <v>158</v>
      </c>
      <c r="M134" s="78">
        <v>20</v>
      </c>
      <c r="N134" s="77">
        <v>309.5</v>
      </c>
      <c r="O134" s="77">
        <v>266.39999999999998</v>
      </c>
      <c r="P134" s="76">
        <v>874</v>
      </c>
      <c r="Q134" s="75">
        <v>74100</v>
      </c>
      <c r="R134" s="79">
        <v>27.5</v>
      </c>
      <c r="S134" s="79">
        <v>3.6</v>
      </c>
      <c r="T134" s="78">
        <v>154</v>
      </c>
      <c r="U134" s="78">
        <v>24</v>
      </c>
      <c r="V134" s="77">
        <v>333.9</v>
      </c>
      <c r="W134" s="77">
        <v>278.89999999999998</v>
      </c>
      <c r="X134" s="76">
        <v>1017.6</v>
      </c>
      <c r="Y134" s="75">
        <v>36560</v>
      </c>
      <c r="Z134" s="79">
        <v>27.5</v>
      </c>
      <c r="AA134" s="79">
        <v>3.7</v>
      </c>
      <c r="AB134" s="78">
        <v>160</v>
      </c>
      <c r="AC134" s="78">
        <v>18</v>
      </c>
      <c r="AD134" s="77">
        <v>291.39999999999998</v>
      </c>
      <c r="AE134" s="77">
        <v>256.3</v>
      </c>
      <c r="AF134" s="76">
        <v>809.1</v>
      </c>
      <c r="AG134" s="75">
        <v>26868</v>
      </c>
      <c r="AH134" s="79">
        <v>27.7</v>
      </c>
      <c r="AI134" s="79">
        <v>3.2</v>
      </c>
      <c r="AJ134" s="78">
        <v>167</v>
      </c>
      <c r="AK134" s="78">
        <v>13</v>
      </c>
      <c r="AL134" s="77">
        <v>271.8</v>
      </c>
      <c r="AM134" s="77">
        <v>248.9</v>
      </c>
      <c r="AN134" s="76">
        <v>545.5</v>
      </c>
      <c r="AO134" s="75">
        <v>10672</v>
      </c>
    </row>
    <row r="135" spans="1:41" s="74" customFormat="1" ht="13.5" customHeight="1">
      <c r="A135" s="83" t="s">
        <v>75</v>
      </c>
      <c r="B135" s="83" t="s">
        <v>74</v>
      </c>
      <c r="C135" s="83" t="s">
        <v>73</v>
      </c>
      <c r="D135" s="83" t="s">
        <v>72</v>
      </c>
      <c r="E135" s="83"/>
      <c r="F135" s="82">
        <v>122</v>
      </c>
      <c r="H135" s="85"/>
      <c r="I135" s="84" t="s">
        <v>61</v>
      </c>
      <c r="J135" s="79">
        <v>32.5</v>
      </c>
      <c r="K135" s="79">
        <v>7</v>
      </c>
      <c r="L135" s="78">
        <v>158</v>
      </c>
      <c r="M135" s="78">
        <v>20</v>
      </c>
      <c r="N135" s="77">
        <v>370.3</v>
      </c>
      <c r="O135" s="77">
        <v>321.8</v>
      </c>
      <c r="P135" s="76">
        <v>1185.8</v>
      </c>
      <c r="Q135" s="75">
        <v>75413</v>
      </c>
      <c r="R135" s="79">
        <v>32.6</v>
      </c>
      <c r="S135" s="79">
        <v>7.6</v>
      </c>
      <c r="T135" s="78">
        <v>154</v>
      </c>
      <c r="U135" s="78">
        <v>23</v>
      </c>
      <c r="V135" s="77">
        <v>410.9</v>
      </c>
      <c r="W135" s="77">
        <v>348.8</v>
      </c>
      <c r="X135" s="76">
        <v>1461.7</v>
      </c>
      <c r="Y135" s="75">
        <v>35976</v>
      </c>
      <c r="Z135" s="79">
        <v>32.5</v>
      </c>
      <c r="AA135" s="79">
        <v>6.9</v>
      </c>
      <c r="AB135" s="78">
        <v>159</v>
      </c>
      <c r="AC135" s="78">
        <v>18</v>
      </c>
      <c r="AD135" s="77">
        <v>342.2</v>
      </c>
      <c r="AE135" s="77">
        <v>301.89999999999998</v>
      </c>
      <c r="AF135" s="76">
        <v>1055.4000000000001</v>
      </c>
      <c r="AG135" s="75">
        <v>27000</v>
      </c>
      <c r="AH135" s="79">
        <v>32.4</v>
      </c>
      <c r="AI135" s="79">
        <v>5.3</v>
      </c>
      <c r="AJ135" s="78">
        <v>168</v>
      </c>
      <c r="AK135" s="78">
        <v>13</v>
      </c>
      <c r="AL135" s="77">
        <v>313.60000000000002</v>
      </c>
      <c r="AM135" s="77">
        <v>287</v>
      </c>
      <c r="AN135" s="76">
        <v>671</v>
      </c>
      <c r="AO135" s="75">
        <v>12437</v>
      </c>
    </row>
    <row r="136" spans="1:41" s="74" customFormat="1" ht="13.5" customHeight="1">
      <c r="A136" s="83" t="s">
        <v>75</v>
      </c>
      <c r="B136" s="83" t="s">
        <v>74</v>
      </c>
      <c r="C136" s="83" t="s">
        <v>73</v>
      </c>
      <c r="D136" s="83" t="s">
        <v>72</v>
      </c>
      <c r="E136" s="83"/>
      <c r="F136" s="82">
        <v>123</v>
      </c>
      <c r="H136" s="85"/>
      <c r="I136" s="84" t="s">
        <v>60</v>
      </c>
      <c r="J136" s="79">
        <v>37.5</v>
      </c>
      <c r="K136" s="79">
        <v>10.199999999999999</v>
      </c>
      <c r="L136" s="78">
        <v>159</v>
      </c>
      <c r="M136" s="78">
        <v>17</v>
      </c>
      <c r="N136" s="77">
        <v>420.9</v>
      </c>
      <c r="O136" s="77">
        <v>376.6</v>
      </c>
      <c r="P136" s="76">
        <v>1429.3</v>
      </c>
      <c r="Q136" s="75">
        <v>77188</v>
      </c>
      <c r="R136" s="79">
        <v>37.4</v>
      </c>
      <c r="S136" s="79">
        <v>11</v>
      </c>
      <c r="T136" s="78">
        <v>154</v>
      </c>
      <c r="U136" s="78">
        <v>19</v>
      </c>
      <c r="V136" s="77">
        <v>469.4</v>
      </c>
      <c r="W136" s="77">
        <v>413.6</v>
      </c>
      <c r="X136" s="76">
        <v>1803.5</v>
      </c>
      <c r="Y136" s="75">
        <v>36543</v>
      </c>
      <c r="Z136" s="79">
        <v>37.5</v>
      </c>
      <c r="AA136" s="79">
        <v>10</v>
      </c>
      <c r="AB136" s="78">
        <v>160</v>
      </c>
      <c r="AC136" s="78">
        <v>15</v>
      </c>
      <c r="AD136" s="77">
        <v>388.6</v>
      </c>
      <c r="AE136" s="77">
        <v>350.9</v>
      </c>
      <c r="AF136" s="76">
        <v>1207.8</v>
      </c>
      <c r="AG136" s="75">
        <v>27598</v>
      </c>
      <c r="AH136" s="79">
        <v>37.5</v>
      </c>
      <c r="AI136" s="79">
        <v>8.1999999999999993</v>
      </c>
      <c r="AJ136" s="78">
        <v>167</v>
      </c>
      <c r="AK136" s="78">
        <v>12</v>
      </c>
      <c r="AL136" s="77">
        <v>353.3</v>
      </c>
      <c r="AM136" s="77">
        <v>327.5</v>
      </c>
      <c r="AN136" s="76">
        <v>849.9</v>
      </c>
      <c r="AO136" s="75">
        <v>13047</v>
      </c>
    </row>
    <row r="137" spans="1:41" s="74" customFormat="1" ht="13.5" customHeight="1">
      <c r="A137" s="83" t="s">
        <v>75</v>
      </c>
      <c r="B137" s="83" t="s">
        <v>74</v>
      </c>
      <c r="C137" s="83" t="s">
        <v>73</v>
      </c>
      <c r="D137" s="83" t="s">
        <v>72</v>
      </c>
      <c r="E137" s="83"/>
      <c r="F137" s="82">
        <v>124</v>
      </c>
      <c r="H137" s="85"/>
      <c r="I137" s="84" t="s">
        <v>59</v>
      </c>
      <c r="J137" s="79">
        <v>42.5</v>
      </c>
      <c r="K137" s="79">
        <v>13.6</v>
      </c>
      <c r="L137" s="78">
        <v>159</v>
      </c>
      <c r="M137" s="78">
        <v>13</v>
      </c>
      <c r="N137" s="77">
        <v>465.5</v>
      </c>
      <c r="O137" s="77">
        <v>429.5</v>
      </c>
      <c r="P137" s="76">
        <v>1663</v>
      </c>
      <c r="Q137" s="75">
        <v>78550</v>
      </c>
      <c r="R137" s="79">
        <v>42.6</v>
      </c>
      <c r="S137" s="79">
        <v>14.7</v>
      </c>
      <c r="T137" s="78">
        <v>155</v>
      </c>
      <c r="U137" s="78">
        <v>15</v>
      </c>
      <c r="V137" s="77">
        <v>516.9</v>
      </c>
      <c r="W137" s="77">
        <v>471.6</v>
      </c>
      <c r="X137" s="76">
        <v>2081.4</v>
      </c>
      <c r="Y137" s="75">
        <v>36899</v>
      </c>
      <c r="Z137" s="79">
        <v>42.6</v>
      </c>
      <c r="AA137" s="79">
        <v>13.4</v>
      </c>
      <c r="AB137" s="78">
        <v>159</v>
      </c>
      <c r="AC137" s="78">
        <v>11</v>
      </c>
      <c r="AD137" s="77">
        <v>433.3</v>
      </c>
      <c r="AE137" s="77">
        <v>402.4</v>
      </c>
      <c r="AF137" s="76">
        <v>1459.8</v>
      </c>
      <c r="AG137" s="75">
        <v>27452</v>
      </c>
      <c r="AH137" s="79">
        <v>42.5</v>
      </c>
      <c r="AI137" s="79">
        <v>11.1</v>
      </c>
      <c r="AJ137" s="78">
        <v>167</v>
      </c>
      <c r="AK137" s="78">
        <v>10</v>
      </c>
      <c r="AL137" s="77">
        <v>393.8</v>
      </c>
      <c r="AM137" s="77">
        <v>372.1</v>
      </c>
      <c r="AN137" s="76">
        <v>968.6</v>
      </c>
      <c r="AO137" s="75">
        <v>14199</v>
      </c>
    </row>
    <row r="138" spans="1:41" s="74" customFormat="1" ht="13.5" customHeight="1">
      <c r="A138" s="83" t="s">
        <v>75</v>
      </c>
      <c r="B138" s="83" t="s">
        <v>74</v>
      </c>
      <c r="C138" s="83" t="s">
        <v>73</v>
      </c>
      <c r="D138" s="83" t="s">
        <v>72</v>
      </c>
      <c r="E138" s="83"/>
      <c r="F138" s="82">
        <v>125</v>
      </c>
      <c r="H138" s="85"/>
      <c r="I138" s="84" t="s">
        <v>58</v>
      </c>
      <c r="J138" s="79">
        <v>47.5</v>
      </c>
      <c r="K138" s="79">
        <v>17.7</v>
      </c>
      <c r="L138" s="78">
        <v>159</v>
      </c>
      <c r="M138" s="78">
        <v>10</v>
      </c>
      <c r="N138" s="77">
        <v>504.2</v>
      </c>
      <c r="O138" s="77">
        <v>475.8</v>
      </c>
      <c r="P138" s="76">
        <v>1942.6</v>
      </c>
      <c r="Q138" s="75">
        <v>78789</v>
      </c>
      <c r="R138" s="79">
        <v>47.5</v>
      </c>
      <c r="S138" s="79">
        <v>19.399999999999999</v>
      </c>
      <c r="T138" s="78">
        <v>155</v>
      </c>
      <c r="U138" s="78">
        <v>11</v>
      </c>
      <c r="V138" s="77">
        <v>565.29999999999995</v>
      </c>
      <c r="W138" s="77">
        <v>530.6</v>
      </c>
      <c r="X138" s="76">
        <v>2454.9</v>
      </c>
      <c r="Y138" s="75">
        <v>36896</v>
      </c>
      <c r="Z138" s="79">
        <v>47.4</v>
      </c>
      <c r="AA138" s="79">
        <v>17.5</v>
      </c>
      <c r="AB138" s="78">
        <v>160</v>
      </c>
      <c r="AC138" s="78">
        <v>9</v>
      </c>
      <c r="AD138" s="77">
        <v>467.8</v>
      </c>
      <c r="AE138" s="77">
        <v>443.6</v>
      </c>
      <c r="AF138" s="76">
        <v>1695.5</v>
      </c>
      <c r="AG138" s="75">
        <v>28431</v>
      </c>
      <c r="AH138" s="79">
        <v>47.4</v>
      </c>
      <c r="AI138" s="79">
        <v>13.6</v>
      </c>
      <c r="AJ138" s="78">
        <v>168</v>
      </c>
      <c r="AK138" s="78">
        <v>9</v>
      </c>
      <c r="AL138" s="77">
        <v>414</v>
      </c>
      <c r="AM138" s="77">
        <v>394</v>
      </c>
      <c r="AN138" s="76">
        <v>1060.4000000000001</v>
      </c>
      <c r="AO138" s="75">
        <v>13462</v>
      </c>
    </row>
    <row r="139" spans="1:41" s="74" customFormat="1" ht="13.5" customHeight="1">
      <c r="A139" s="83" t="s">
        <v>75</v>
      </c>
      <c r="B139" s="83" t="s">
        <v>74</v>
      </c>
      <c r="C139" s="83" t="s">
        <v>73</v>
      </c>
      <c r="D139" s="83" t="s">
        <v>72</v>
      </c>
      <c r="E139" s="83"/>
      <c r="F139" s="82">
        <v>126</v>
      </c>
      <c r="H139" s="85"/>
      <c r="I139" s="84" t="s">
        <v>57</v>
      </c>
      <c r="J139" s="79">
        <v>52.4</v>
      </c>
      <c r="K139" s="79">
        <v>22.3</v>
      </c>
      <c r="L139" s="78">
        <v>157</v>
      </c>
      <c r="M139" s="78">
        <v>7</v>
      </c>
      <c r="N139" s="77">
        <v>558.1</v>
      </c>
      <c r="O139" s="77">
        <v>535.20000000000005</v>
      </c>
      <c r="P139" s="76">
        <v>2328.5</v>
      </c>
      <c r="Q139" s="75">
        <v>67176</v>
      </c>
      <c r="R139" s="79">
        <v>52.4</v>
      </c>
      <c r="S139" s="79">
        <v>24.8</v>
      </c>
      <c r="T139" s="78">
        <v>155</v>
      </c>
      <c r="U139" s="78">
        <v>8</v>
      </c>
      <c r="V139" s="77">
        <v>611.4</v>
      </c>
      <c r="W139" s="77">
        <v>585.4</v>
      </c>
      <c r="X139" s="76">
        <v>2903.4</v>
      </c>
      <c r="Y139" s="75">
        <v>36582</v>
      </c>
      <c r="Z139" s="79">
        <v>52.5</v>
      </c>
      <c r="AA139" s="79">
        <v>20.9</v>
      </c>
      <c r="AB139" s="78">
        <v>158</v>
      </c>
      <c r="AC139" s="78">
        <v>7</v>
      </c>
      <c r="AD139" s="77">
        <v>516.1</v>
      </c>
      <c r="AE139" s="77">
        <v>495.5</v>
      </c>
      <c r="AF139" s="76">
        <v>1868.7</v>
      </c>
      <c r="AG139" s="75">
        <v>21631</v>
      </c>
      <c r="AH139" s="79">
        <v>52.4</v>
      </c>
      <c r="AI139" s="79">
        <v>15.2</v>
      </c>
      <c r="AJ139" s="78">
        <v>167</v>
      </c>
      <c r="AK139" s="78">
        <v>7</v>
      </c>
      <c r="AL139" s="77">
        <v>442</v>
      </c>
      <c r="AM139" s="77">
        <v>426.1</v>
      </c>
      <c r="AN139" s="76">
        <v>1092.0999999999999</v>
      </c>
      <c r="AO139" s="75">
        <v>8963</v>
      </c>
    </row>
    <row r="140" spans="1:41" s="74" customFormat="1" ht="13.5" customHeight="1">
      <c r="A140" s="83" t="s">
        <v>75</v>
      </c>
      <c r="B140" s="83" t="s">
        <v>74</v>
      </c>
      <c r="C140" s="83" t="s">
        <v>73</v>
      </c>
      <c r="D140" s="83" t="s">
        <v>72</v>
      </c>
      <c r="E140" s="83"/>
      <c r="F140" s="82">
        <v>127</v>
      </c>
      <c r="H140" s="85"/>
      <c r="I140" s="84" t="s">
        <v>56</v>
      </c>
      <c r="J140" s="79">
        <v>57.4</v>
      </c>
      <c r="K140" s="79">
        <v>24</v>
      </c>
      <c r="L140" s="78">
        <v>157</v>
      </c>
      <c r="M140" s="78">
        <v>6</v>
      </c>
      <c r="N140" s="77">
        <v>541.20000000000005</v>
      </c>
      <c r="O140" s="77">
        <v>522.9</v>
      </c>
      <c r="P140" s="76">
        <v>2170.9</v>
      </c>
      <c r="Q140" s="75">
        <v>53871</v>
      </c>
      <c r="R140" s="79">
        <v>57.4</v>
      </c>
      <c r="S140" s="79">
        <v>27.1</v>
      </c>
      <c r="T140" s="78">
        <v>153</v>
      </c>
      <c r="U140" s="78">
        <v>7</v>
      </c>
      <c r="V140" s="77">
        <v>593.70000000000005</v>
      </c>
      <c r="W140" s="77">
        <v>571.20000000000005</v>
      </c>
      <c r="X140" s="76">
        <v>2746.7</v>
      </c>
      <c r="Y140" s="75">
        <v>26028</v>
      </c>
      <c r="Z140" s="79">
        <v>57.5</v>
      </c>
      <c r="AA140" s="79">
        <v>22.5</v>
      </c>
      <c r="AB140" s="78">
        <v>158</v>
      </c>
      <c r="AC140" s="78">
        <v>6</v>
      </c>
      <c r="AD140" s="77">
        <v>516.1</v>
      </c>
      <c r="AE140" s="77">
        <v>500.6</v>
      </c>
      <c r="AF140" s="76">
        <v>1873.4</v>
      </c>
      <c r="AG140" s="75">
        <v>19173</v>
      </c>
      <c r="AH140" s="79">
        <v>57.5</v>
      </c>
      <c r="AI140" s="79">
        <v>17.7</v>
      </c>
      <c r="AJ140" s="78">
        <v>166</v>
      </c>
      <c r="AK140" s="78">
        <v>5</v>
      </c>
      <c r="AL140" s="77">
        <v>439.5</v>
      </c>
      <c r="AM140" s="77">
        <v>426.8</v>
      </c>
      <c r="AN140" s="76">
        <v>1100.2</v>
      </c>
      <c r="AO140" s="75">
        <v>8670</v>
      </c>
    </row>
    <row r="141" spans="1:41" s="74" customFormat="1" ht="13.5" customHeight="1">
      <c r="A141" s="83" t="s">
        <v>75</v>
      </c>
      <c r="B141" s="83" t="s">
        <v>74</v>
      </c>
      <c r="C141" s="83" t="s">
        <v>73</v>
      </c>
      <c r="D141" s="83" t="s">
        <v>72</v>
      </c>
      <c r="E141" s="83"/>
      <c r="F141" s="82">
        <v>128</v>
      </c>
      <c r="H141" s="85"/>
      <c r="I141" s="84" t="s">
        <v>55</v>
      </c>
      <c r="J141" s="79">
        <v>62.3</v>
      </c>
      <c r="K141" s="79">
        <v>20.7</v>
      </c>
      <c r="L141" s="78">
        <v>157</v>
      </c>
      <c r="M141" s="78">
        <v>6</v>
      </c>
      <c r="N141" s="77">
        <v>398.6</v>
      </c>
      <c r="O141" s="77">
        <v>385.1</v>
      </c>
      <c r="P141" s="76">
        <v>1149.5</v>
      </c>
      <c r="Q141" s="75">
        <v>35074</v>
      </c>
      <c r="R141" s="79">
        <v>62.2</v>
      </c>
      <c r="S141" s="79">
        <v>23.1</v>
      </c>
      <c r="T141" s="78">
        <v>152</v>
      </c>
      <c r="U141" s="78">
        <v>7</v>
      </c>
      <c r="V141" s="77">
        <v>417.7</v>
      </c>
      <c r="W141" s="77">
        <v>400.3</v>
      </c>
      <c r="X141" s="76">
        <v>1490.3</v>
      </c>
      <c r="Y141" s="75">
        <v>13438</v>
      </c>
      <c r="Z141" s="79">
        <v>62.3</v>
      </c>
      <c r="AA141" s="79">
        <v>20.8</v>
      </c>
      <c r="AB141" s="78">
        <v>157</v>
      </c>
      <c r="AC141" s="78">
        <v>6</v>
      </c>
      <c r="AD141" s="77">
        <v>404.4</v>
      </c>
      <c r="AE141" s="77">
        <v>392.3</v>
      </c>
      <c r="AF141" s="76">
        <v>1090.5999999999999</v>
      </c>
      <c r="AG141" s="75">
        <v>14107</v>
      </c>
      <c r="AH141" s="79">
        <v>62.4</v>
      </c>
      <c r="AI141" s="79">
        <v>16.399999999999999</v>
      </c>
      <c r="AJ141" s="78">
        <v>163</v>
      </c>
      <c r="AK141" s="78">
        <v>5</v>
      </c>
      <c r="AL141" s="77">
        <v>353.6</v>
      </c>
      <c r="AM141" s="77">
        <v>344.5</v>
      </c>
      <c r="AN141" s="76">
        <v>651.4</v>
      </c>
      <c r="AO141" s="75">
        <v>7529</v>
      </c>
    </row>
    <row r="142" spans="1:41" s="74" customFormat="1" ht="13.5" customHeight="1">
      <c r="A142" s="83" t="s">
        <v>75</v>
      </c>
      <c r="B142" s="83" t="s">
        <v>74</v>
      </c>
      <c r="C142" s="83" t="s">
        <v>73</v>
      </c>
      <c r="D142" s="83" t="s">
        <v>72</v>
      </c>
      <c r="E142" s="83"/>
      <c r="F142" s="82">
        <v>129</v>
      </c>
      <c r="H142" s="85"/>
      <c r="I142" s="84" t="s">
        <v>76</v>
      </c>
      <c r="J142" s="79">
        <v>67</v>
      </c>
      <c r="K142" s="79">
        <v>16.399999999999999</v>
      </c>
      <c r="L142" s="78">
        <v>159</v>
      </c>
      <c r="M142" s="78">
        <v>5</v>
      </c>
      <c r="N142" s="77">
        <v>372.2</v>
      </c>
      <c r="O142" s="77">
        <v>362.2</v>
      </c>
      <c r="P142" s="76">
        <v>836.3</v>
      </c>
      <c r="Q142" s="75">
        <v>9456</v>
      </c>
      <c r="R142" s="79">
        <v>67</v>
      </c>
      <c r="S142" s="79">
        <v>16.3</v>
      </c>
      <c r="T142" s="78">
        <v>154</v>
      </c>
      <c r="U142" s="78">
        <v>6</v>
      </c>
      <c r="V142" s="77">
        <v>429.9</v>
      </c>
      <c r="W142" s="77">
        <v>418.1</v>
      </c>
      <c r="X142" s="76">
        <v>1125.9000000000001</v>
      </c>
      <c r="Y142" s="75">
        <v>2376</v>
      </c>
      <c r="Z142" s="79">
        <v>67</v>
      </c>
      <c r="AA142" s="79">
        <v>16.600000000000001</v>
      </c>
      <c r="AB142" s="78">
        <v>157</v>
      </c>
      <c r="AC142" s="78">
        <v>5</v>
      </c>
      <c r="AD142" s="77">
        <v>376.6</v>
      </c>
      <c r="AE142" s="77">
        <v>365.9</v>
      </c>
      <c r="AF142" s="76">
        <v>966.3</v>
      </c>
      <c r="AG142" s="75">
        <v>4107</v>
      </c>
      <c r="AH142" s="79">
        <v>67.099999999999994</v>
      </c>
      <c r="AI142" s="79">
        <v>16.3</v>
      </c>
      <c r="AJ142" s="78">
        <v>165</v>
      </c>
      <c r="AK142" s="78">
        <v>4</v>
      </c>
      <c r="AL142" s="77">
        <v>320.10000000000002</v>
      </c>
      <c r="AM142" s="77">
        <v>312.5</v>
      </c>
      <c r="AN142" s="76">
        <v>425.5</v>
      </c>
      <c r="AO142" s="75">
        <v>2974</v>
      </c>
    </row>
    <row r="143" spans="1:41" s="74" customFormat="1" ht="13.5" customHeight="1">
      <c r="A143" s="83" t="s">
        <v>75</v>
      </c>
      <c r="B143" s="83" t="s">
        <v>74</v>
      </c>
      <c r="C143" s="83" t="s">
        <v>73</v>
      </c>
      <c r="D143" s="83" t="s">
        <v>72</v>
      </c>
      <c r="E143" s="83"/>
      <c r="F143" s="82">
        <v>130</v>
      </c>
      <c r="H143" s="81"/>
      <c r="I143" s="80" t="s">
        <v>71</v>
      </c>
      <c r="J143" s="79">
        <v>73.099999999999994</v>
      </c>
      <c r="K143" s="79">
        <v>16.100000000000001</v>
      </c>
      <c r="L143" s="78">
        <v>159</v>
      </c>
      <c r="M143" s="78">
        <v>4</v>
      </c>
      <c r="N143" s="77">
        <v>409.4</v>
      </c>
      <c r="O143" s="77">
        <v>401.5</v>
      </c>
      <c r="P143" s="76">
        <v>515.5</v>
      </c>
      <c r="Q143" s="75">
        <v>2759</v>
      </c>
      <c r="R143" s="79">
        <v>72.2</v>
      </c>
      <c r="S143" s="79">
        <v>13.4</v>
      </c>
      <c r="T143" s="78">
        <v>155</v>
      </c>
      <c r="U143" s="78">
        <v>4</v>
      </c>
      <c r="V143" s="77">
        <v>519.6</v>
      </c>
      <c r="W143" s="77">
        <v>512.20000000000005</v>
      </c>
      <c r="X143" s="76">
        <v>587.79999999999995</v>
      </c>
      <c r="Y143" s="75">
        <v>405</v>
      </c>
      <c r="Z143" s="79">
        <v>72.900000000000006</v>
      </c>
      <c r="AA143" s="79">
        <v>14.8</v>
      </c>
      <c r="AB143" s="78">
        <v>157</v>
      </c>
      <c r="AC143" s="78">
        <v>5</v>
      </c>
      <c r="AD143" s="77">
        <v>448.1</v>
      </c>
      <c r="AE143" s="77">
        <v>435.6</v>
      </c>
      <c r="AF143" s="76">
        <v>589</v>
      </c>
      <c r="AG143" s="75">
        <v>1146</v>
      </c>
      <c r="AH143" s="79">
        <v>73.5</v>
      </c>
      <c r="AI143" s="79">
        <v>18.100000000000001</v>
      </c>
      <c r="AJ143" s="78">
        <v>162</v>
      </c>
      <c r="AK143" s="78">
        <v>2</v>
      </c>
      <c r="AL143" s="77">
        <v>335.8</v>
      </c>
      <c r="AM143" s="77">
        <v>332.1</v>
      </c>
      <c r="AN143" s="76">
        <v>421.6</v>
      </c>
      <c r="AO143" s="75">
        <v>1208</v>
      </c>
    </row>
    <row r="144" spans="1:41" s="74" customFormat="1" ht="30" hidden="1">
      <c r="A144" s="83" t="s">
        <v>75</v>
      </c>
      <c r="B144" s="83" t="s">
        <v>74</v>
      </c>
      <c r="C144" s="83" t="s">
        <v>73</v>
      </c>
      <c r="D144" s="83" t="s">
        <v>72</v>
      </c>
      <c r="E144" s="83"/>
      <c r="F144" s="82">
        <v>131</v>
      </c>
      <c r="H144" s="87"/>
      <c r="I144" s="86" t="s">
        <v>82</v>
      </c>
      <c r="J144" s="79">
        <v>41.8</v>
      </c>
      <c r="K144" s="79">
        <v>9.8000000000000007</v>
      </c>
      <c r="L144" s="78">
        <v>158</v>
      </c>
      <c r="M144" s="78">
        <v>8</v>
      </c>
      <c r="N144" s="77">
        <v>269</v>
      </c>
      <c r="O144" s="77">
        <v>251</v>
      </c>
      <c r="P144" s="76">
        <v>652.1</v>
      </c>
      <c r="Q144" s="75">
        <v>773120</v>
      </c>
      <c r="R144" s="79">
        <v>40.5</v>
      </c>
      <c r="S144" s="79">
        <v>10.3</v>
      </c>
      <c r="T144" s="78">
        <v>152</v>
      </c>
      <c r="U144" s="78">
        <v>11</v>
      </c>
      <c r="V144" s="77">
        <v>295.2</v>
      </c>
      <c r="W144" s="77">
        <v>270.89999999999998</v>
      </c>
      <c r="X144" s="76">
        <v>805.7</v>
      </c>
      <c r="Y144" s="75">
        <v>271487</v>
      </c>
      <c r="Z144" s="79">
        <v>42</v>
      </c>
      <c r="AA144" s="79">
        <v>9.6999999999999993</v>
      </c>
      <c r="AB144" s="78">
        <v>159</v>
      </c>
      <c r="AC144" s="78">
        <v>8</v>
      </c>
      <c r="AD144" s="77">
        <v>265.3</v>
      </c>
      <c r="AE144" s="77">
        <v>248.1</v>
      </c>
      <c r="AF144" s="76">
        <v>630.79999999999995</v>
      </c>
      <c r="AG144" s="75">
        <v>297537</v>
      </c>
      <c r="AH144" s="79">
        <v>43.1</v>
      </c>
      <c r="AI144" s="79">
        <v>9.1999999999999993</v>
      </c>
      <c r="AJ144" s="78">
        <v>164</v>
      </c>
      <c r="AK144" s="78">
        <v>6</v>
      </c>
      <c r="AL144" s="77">
        <v>239.6</v>
      </c>
      <c r="AM144" s="77">
        <v>228.7</v>
      </c>
      <c r="AN144" s="76">
        <v>478.6</v>
      </c>
      <c r="AO144" s="75">
        <v>204097</v>
      </c>
    </row>
    <row r="145" spans="1:41" s="74" customFormat="1" ht="20.25" hidden="1" customHeight="1">
      <c r="A145" s="83" t="s">
        <v>75</v>
      </c>
      <c r="B145" s="83" t="s">
        <v>74</v>
      </c>
      <c r="C145" s="83" t="s">
        <v>73</v>
      </c>
      <c r="D145" s="83" t="s">
        <v>72</v>
      </c>
      <c r="E145" s="83"/>
      <c r="F145" s="82">
        <v>132</v>
      </c>
      <c r="H145" s="85"/>
      <c r="I145" s="84" t="s">
        <v>64</v>
      </c>
      <c r="J145" s="79">
        <v>19.100000000000001</v>
      </c>
      <c r="K145" s="79">
        <v>0.9</v>
      </c>
      <c r="L145" s="78">
        <v>164</v>
      </c>
      <c r="M145" s="78">
        <v>9</v>
      </c>
      <c r="N145" s="77">
        <v>185.6</v>
      </c>
      <c r="O145" s="77">
        <v>172.4</v>
      </c>
      <c r="P145" s="76">
        <v>117.2</v>
      </c>
      <c r="Q145" s="75">
        <v>7502</v>
      </c>
      <c r="R145" s="79">
        <v>19.100000000000001</v>
      </c>
      <c r="S145" s="79">
        <v>0.9</v>
      </c>
      <c r="T145" s="78">
        <v>158</v>
      </c>
      <c r="U145" s="78">
        <v>10</v>
      </c>
      <c r="V145" s="77">
        <v>194.1</v>
      </c>
      <c r="W145" s="77">
        <v>176.2</v>
      </c>
      <c r="X145" s="76">
        <v>143.80000000000001</v>
      </c>
      <c r="Y145" s="75">
        <v>2407</v>
      </c>
      <c r="Z145" s="79">
        <v>19.100000000000001</v>
      </c>
      <c r="AA145" s="79">
        <v>0.9</v>
      </c>
      <c r="AB145" s="78">
        <v>166</v>
      </c>
      <c r="AC145" s="78">
        <v>9</v>
      </c>
      <c r="AD145" s="77">
        <v>183.1</v>
      </c>
      <c r="AE145" s="77">
        <v>170.5</v>
      </c>
      <c r="AF145" s="76">
        <v>117.8</v>
      </c>
      <c r="AG145" s="75">
        <v>3446</v>
      </c>
      <c r="AH145" s="79">
        <v>19.100000000000001</v>
      </c>
      <c r="AI145" s="79">
        <v>0.9</v>
      </c>
      <c r="AJ145" s="78">
        <v>170</v>
      </c>
      <c r="AK145" s="78">
        <v>6</v>
      </c>
      <c r="AL145" s="77">
        <v>178.3</v>
      </c>
      <c r="AM145" s="77">
        <v>170.7</v>
      </c>
      <c r="AN145" s="76">
        <v>77.099999999999994</v>
      </c>
      <c r="AO145" s="75">
        <v>1649</v>
      </c>
    </row>
    <row r="146" spans="1:41" s="74" customFormat="1" ht="13.5" hidden="1" customHeight="1">
      <c r="A146" s="83" t="s">
        <v>75</v>
      </c>
      <c r="B146" s="83" t="s">
        <v>74</v>
      </c>
      <c r="C146" s="83" t="s">
        <v>73</v>
      </c>
      <c r="D146" s="83" t="s">
        <v>72</v>
      </c>
      <c r="E146" s="83"/>
      <c r="F146" s="82">
        <v>133</v>
      </c>
      <c r="H146" s="85"/>
      <c r="I146" s="84" t="s">
        <v>63</v>
      </c>
      <c r="J146" s="79">
        <v>23</v>
      </c>
      <c r="K146" s="79">
        <v>2</v>
      </c>
      <c r="L146" s="78">
        <v>160</v>
      </c>
      <c r="M146" s="78">
        <v>10</v>
      </c>
      <c r="N146" s="77">
        <v>225.5</v>
      </c>
      <c r="O146" s="77">
        <v>208.1</v>
      </c>
      <c r="P146" s="76">
        <v>358.3</v>
      </c>
      <c r="Q146" s="75">
        <v>79063</v>
      </c>
      <c r="R146" s="79">
        <v>23.2</v>
      </c>
      <c r="S146" s="79">
        <v>1.8</v>
      </c>
      <c r="T146" s="78">
        <v>155</v>
      </c>
      <c r="U146" s="78">
        <v>12</v>
      </c>
      <c r="V146" s="77">
        <v>242.5</v>
      </c>
      <c r="W146" s="77">
        <v>218.4</v>
      </c>
      <c r="X146" s="76">
        <v>400.6</v>
      </c>
      <c r="Y146" s="75">
        <v>30516</v>
      </c>
      <c r="Z146" s="79">
        <v>22.9</v>
      </c>
      <c r="AA146" s="79">
        <v>2</v>
      </c>
      <c r="AB146" s="78">
        <v>162</v>
      </c>
      <c r="AC146" s="78">
        <v>9</v>
      </c>
      <c r="AD146" s="77">
        <v>221.3</v>
      </c>
      <c r="AE146" s="77">
        <v>205.8</v>
      </c>
      <c r="AF146" s="76">
        <v>349.2</v>
      </c>
      <c r="AG146" s="75">
        <v>29210</v>
      </c>
      <c r="AH146" s="79">
        <v>22.8</v>
      </c>
      <c r="AI146" s="79">
        <v>2.1</v>
      </c>
      <c r="AJ146" s="78">
        <v>167</v>
      </c>
      <c r="AK146" s="78">
        <v>7</v>
      </c>
      <c r="AL146" s="77">
        <v>205.2</v>
      </c>
      <c r="AM146" s="77">
        <v>195.3</v>
      </c>
      <c r="AN146" s="76">
        <v>305.10000000000002</v>
      </c>
      <c r="AO146" s="75">
        <v>19337</v>
      </c>
    </row>
    <row r="147" spans="1:41" s="74" customFormat="1" ht="13.5" hidden="1" customHeight="1">
      <c r="A147" s="83" t="s">
        <v>75</v>
      </c>
      <c r="B147" s="83" t="s">
        <v>74</v>
      </c>
      <c r="C147" s="83" t="s">
        <v>73</v>
      </c>
      <c r="D147" s="83" t="s">
        <v>72</v>
      </c>
      <c r="E147" s="83"/>
      <c r="F147" s="82">
        <v>134</v>
      </c>
      <c r="H147" s="85"/>
      <c r="I147" s="86" t="s">
        <v>62</v>
      </c>
      <c r="J147" s="79">
        <v>27.4</v>
      </c>
      <c r="K147" s="79">
        <v>4.0999999999999996</v>
      </c>
      <c r="L147" s="78">
        <v>158</v>
      </c>
      <c r="M147" s="78">
        <v>11</v>
      </c>
      <c r="N147" s="77">
        <v>255.2</v>
      </c>
      <c r="O147" s="77">
        <v>232.9</v>
      </c>
      <c r="P147" s="76">
        <v>613.1</v>
      </c>
      <c r="Q147" s="75">
        <v>97777</v>
      </c>
      <c r="R147" s="79">
        <v>27.3</v>
      </c>
      <c r="S147" s="79">
        <v>4.0999999999999996</v>
      </c>
      <c r="T147" s="78">
        <v>152</v>
      </c>
      <c r="U147" s="78">
        <v>14</v>
      </c>
      <c r="V147" s="77">
        <v>277.5</v>
      </c>
      <c r="W147" s="77">
        <v>246.3</v>
      </c>
      <c r="X147" s="76">
        <v>751.2</v>
      </c>
      <c r="Y147" s="75">
        <v>39764</v>
      </c>
      <c r="Z147" s="79">
        <v>27.5</v>
      </c>
      <c r="AA147" s="79">
        <v>4.0999999999999996</v>
      </c>
      <c r="AB147" s="78">
        <v>159</v>
      </c>
      <c r="AC147" s="78">
        <v>9</v>
      </c>
      <c r="AD147" s="77">
        <v>248.6</v>
      </c>
      <c r="AE147" s="77">
        <v>229.5</v>
      </c>
      <c r="AF147" s="76">
        <v>558.5</v>
      </c>
      <c r="AG147" s="75">
        <v>36298</v>
      </c>
      <c r="AH147" s="79">
        <v>27.4</v>
      </c>
      <c r="AI147" s="79">
        <v>4</v>
      </c>
      <c r="AJ147" s="78">
        <v>165</v>
      </c>
      <c r="AK147" s="78">
        <v>7</v>
      </c>
      <c r="AL147" s="77">
        <v>225.4</v>
      </c>
      <c r="AM147" s="77">
        <v>213.9</v>
      </c>
      <c r="AN147" s="76">
        <v>451.4</v>
      </c>
      <c r="AO147" s="75">
        <v>21714</v>
      </c>
    </row>
    <row r="148" spans="1:41" s="74" customFormat="1" ht="13.5" hidden="1" customHeight="1">
      <c r="A148" s="83" t="s">
        <v>75</v>
      </c>
      <c r="B148" s="83" t="s">
        <v>74</v>
      </c>
      <c r="C148" s="83" t="s">
        <v>73</v>
      </c>
      <c r="D148" s="83" t="s">
        <v>72</v>
      </c>
      <c r="E148" s="83"/>
      <c r="F148" s="82">
        <v>135</v>
      </c>
      <c r="H148" s="85"/>
      <c r="I148" s="84" t="s">
        <v>61</v>
      </c>
      <c r="J148" s="79">
        <v>32.5</v>
      </c>
      <c r="K148" s="79">
        <v>6.5</v>
      </c>
      <c r="L148" s="78">
        <v>157</v>
      </c>
      <c r="M148" s="78">
        <v>9</v>
      </c>
      <c r="N148" s="77">
        <v>267.8</v>
      </c>
      <c r="O148" s="77">
        <v>247.4</v>
      </c>
      <c r="P148" s="76">
        <v>657.9</v>
      </c>
      <c r="Q148" s="75">
        <v>81328</v>
      </c>
      <c r="R148" s="79">
        <v>32.5</v>
      </c>
      <c r="S148" s="79">
        <v>7</v>
      </c>
      <c r="T148" s="78">
        <v>151</v>
      </c>
      <c r="U148" s="78">
        <v>12</v>
      </c>
      <c r="V148" s="77">
        <v>295.8</v>
      </c>
      <c r="W148" s="77">
        <v>267.60000000000002</v>
      </c>
      <c r="X148" s="76">
        <v>815.1</v>
      </c>
      <c r="Y148" s="75">
        <v>31175</v>
      </c>
      <c r="Z148" s="79">
        <v>32.4</v>
      </c>
      <c r="AA148" s="79">
        <v>6.4</v>
      </c>
      <c r="AB148" s="78">
        <v>158</v>
      </c>
      <c r="AC148" s="78">
        <v>8</v>
      </c>
      <c r="AD148" s="77">
        <v>260.7</v>
      </c>
      <c r="AE148" s="77">
        <v>242</v>
      </c>
      <c r="AF148" s="76">
        <v>615.4</v>
      </c>
      <c r="AG148" s="75">
        <v>30533</v>
      </c>
      <c r="AH148" s="79">
        <v>32.5</v>
      </c>
      <c r="AI148" s="79">
        <v>6</v>
      </c>
      <c r="AJ148" s="78">
        <v>164</v>
      </c>
      <c r="AK148" s="78">
        <v>6</v>
      </c>
      <c r="AL148" s="77">
        <v>234.4</v>
      </c>
      <c r="AM148" s="77">
        <v>223.5</v>
      </c>
      <c r="AN148" s="76">
        <v>474.2</v>
      </c>
      <c r="AO148" s="75">
        <v>19620</v>
      </c>
    </row>
    <row r="149" spans="1:41" s="74" customFormat="1" ht="13.5" hidden="1" customHeight="1">
      <c r="A149" s="83" t="s">
        <v>75</v>
      </c>
      <c r="B149" s="83" t="s">
        <v>74</v>
      </c>
      <c r="C149" s="83" t="s">
        <v>73</v>
      </c>
      <c r="D149" s="83" t="s">
        <v>72</v>
      </c>
      <c r="E149" s="83"/>
      <c r="F149" s="82">
        <v>136</v>
      </c>
      <c r="H149" s="85"/>
      <c r="I149" s="84" t="s">
        <v>60</v>
      </c>
      <c r="J149" s="79">
        <v>37.5</v>
      </c>
      <c r="K149" s="79">
        <v>8.6999999999999993</v>
      </c>
      <c r="L149" s="78">
        <v>156</v>
      </c>
      <c r="M149" s="78">
        <v>8</v>
      </c>
      <c r="N149" s="77">
        <v>274.60000000000002</v>
      </c>
      <c r="O149" s="77">
        <v>256.2</v>
      </c>
      <c r="P149" s="76">
        <v>692.2</v>
      </c>
      <c r="Q149" s="75">
        <v>79665</v>
      </c>
      <c r="R149" s="79">
        <v>37.5</v>
      </c>
      <c r="S149" s="79">
        <v>9.5</v>
      </c>
      <c r="T149" s="78">
        <v>150</v>
      </c>
      <c r="U149" s="78">
        <v>10</v>
      </c>
      <c r="V149" s="77">
        <v>303.10000000000002</v>
      </c>
      <c r="W149" s="77">
        <v>277.89999999999998</v>
      </c>
      <c r="X149" s="76">
        <v>849.6</v>
      </c>
      <c r="Y149" s="75">
        <v>28820</v>
      </c>
      <c r="Z149" s="79">
        <v>37.5</v>
      </c>
      <c r="AA149" s="79">
        <v>8.8000000000000007</v>
      </c>
      <c r="AB149" s="78">
        <v>157</v>
      </c>
      <c r="AC149" s="78">
        <v>7</v>
      </c>
      <c r="AD149" s="77">
        <v>269.2</v>
      </c>
      <c r="AE149" s="77">
        <v>252.3</v>
      </c>
      <c r="AF149" s="76">
        <v>669.7</v>
      </c>
      <c r="AG149" s="75">
        <v>30317</v>
      </c>
      <c r="AH149" s="79">
        <v>37.5</v>
      </c>
      <c r="AI149" s="79">
        <v>7.7</v>
      </c>
      <c r="AJ149" s="78">
        <v>163</v>
      </c>
      <c r="AK149" s="78">
        <v>6</v>
      </c>
      <c r="AL149" s="77">
        <v>242.7</v>
      </c>
      <c r="AM149" s="77">
        <v>231.6</v>
      </c>
      <c r="AN149" s="76">
        <v>504.4</v>
      </c>
      <c r="AO149" s="75">
        <v>20527</v>
      </c>
    </row>
    <row r="150" spans="1:41" s="74" customFormat="1" ht="13.5" hidden="1" customHeight="1">
      <c r="A150" s="83" t="s">
        <v>75</v>
      </c>
      <c r="B150" s="83" t="s">
        <v>74</v>
      </c>
      <c r="C150" s="83" t="s">
        <v>73</v>
      </c>
      <c r="D150" s="83" t="s">
        <v>72</v>
      </c>
      <c r="E150" s="83"/>
      <c r="F150" s="82">
        <v>137</v>
      </c>
      <c r="H150" s="85"/>
      <c r="I150" s="84" t="s">
        <v>59</v>
      </c>
      <c r="J150" s="79">
        <v>42.6</v>
      </c>
      <c r="K150" s="79">
        <v>10.7</v>
      </c>
      <c r="L150" s="78">
        <v>157</v>
      </c>
      <c r="M150" s="78">
        <v>8</v>
      </c>
      <c r="N150" s="77">
        <v>286.8</v>
      </c>
      <c r="O150" s="77">
        <v>268.60000000000002</v>
      </c>
      <c r="P150" s="76">
        <v>753.2</v>
      </c>
      <c r="Q150" s="75">
        <v>96866</v>
      </c>
      <c r="R150" s="79">
        <v>42.6</v>
      </c>
      <c r="S150" s="79">
        <v>11.9</v>
      </c>
      <c r="T150" s="78">
        <v>151</v>
      </c>
      <c r="U150" s="78">
        <v>10</v>
      </c>
      <c r="V150" s="77">
        <v>317.60000000000002</v>
      </c>
      <c r="W150" s="77">
        <v>294</v>
      </c>
      <c r="X150" s="76">
        <v>942.3</v>
      </c>
      <c r="Y150" s="75">
        <v>32489</v>
      </c>
      <c r="Z150" s="79">
        <v>42.6</v>
      </c>
      <c r="AA150" s="79">
        <v>10.6</v>
      </c>
      <c r="AB150" s="78">
        <v>157</v>
      </c>
      <c r="AC150" s="78">
        <v>8</v>
      </c>
      <c r="AD150" s="77">
        <v>284.39999999999998</v>
      </c>
      <c r="AE150" s="77">
        <v>266.10000000000002</v>
      </c>
      <c r="AF150" s="76">
        <v>736.5</v>
      </c>
      <c r="AG150" s="75">
        <v>38585</v>
      </c>
      <c r="AH150" s="79">
        <v>42.6</v>
      </c>
      <c r="AI150" s="79">
        <v>9.4</v>
      </c>
      <c r="AJ150" s="78">
        <v>163</v>
      </c>
      <c r="AK150" s="78">
        <v>6</v>
      </c>
      <c r="AL150" s="77">
        <v>251.6</v>
      </c>
      <c r="AM150" s="77">
        <v>240.3</v>
      </c>
      <c r="AN150" s="76">
        <v>539.9</v>
      </c>
      <c r="AO150" s="75">
        <v>25792</v>
      </c>
    </row>
    <row r="151" spans="1:41" s="74" customFormat="1" ht="13.5" hidden="1" customHeight="1">
      <c r="A151" s="83" t="s">
        <v>75</v>
      </c>
      <c r="B151" s="83" t="s">
        <v>74</v>
      </c>
      <c r="C151" s="83" t="s">
        <v>73</v>
      </c>
      <c r="D151" s="83" t="s">
        <v>72</v>
      </c>
      <c r="E151" s="83"/>
      <c r="F151" s="82">
        <v>138</v>
      </c>
      <c r="H151" s="85"/>
      <c r="I151" s="84" t="s">
        <v>58</v>
      </c>
      <c r="J151" s="79">
        <v>47.5</v>
      </c>
      <c r="K151" s="79">
        <v>12.4</v>
      </c>
      <c r="L151" s="78">
        <v>157</v>
      </c>
      <c r="M151" s="78">
        <v>8</v>
      </c>
      <c r="N151" s="77">
        <v>290.5</v>
      </c>
      <c r="O151" s="77">
        <v>271.60000000000002</v>
      </c>
      <c r="P151" s="76">
        <v>785.5</v>
      </c>
      <c r="Q151" s="75">
        <v>107654</v>
      </c>
      <c r="R151" s="79">
        <v>47.5</v>
      </c>
      <c r="S151" s="79">
        <v>14.4</v>
      </c>
      <c r="T151" s="78">
        <v>151</v>
      </c>
      <c r="U151" s="78">
        <v>10</v>
      </c>
      <c r="V151" s="77">
        <v>323.3</v>
      </c>
      <c r="W151" s="77">
        <v>298.60000000000002</v>
      </c>
      <c r="X151" s="76">
        <v>1000.9</v>
      </c>
      <c r="Y151" s="75">
        <v>37315</v>
      </c>
      <c r="Z151" s="79">
        <v>47.4</v>
      </c>
      <c r="AA151" s="79">
        <v>12.2</v>
      </c>
      <c r="AB151" s="78">
        <v>158</v>
      </c>
      <c r="AC151" s="78">
        <v>8</v>
      </c>
      <c r="AD151" s="77">
        <v>286.60000000000002</v>
      </c>
      <c r="AE151" s="77">
        <v>268.2</v>
      </c>
      <c r="AF151" s="76">
        <v>763.7</v>
      </c>
      <c r="AG151" s="75">
        <v>40892</v>
      </c>
      <c r="AH151" s="79">
        <v>47.5</v>
      </c>
      <c r="AI151" s="79">
        <v>10.199999999999999</v>
      </c>
      <c r="AJ151" s="78">
        <v>164</v>
      </c>
      <c r="AK151" s="78">
        <v>6</v>
      </c>
      <c r="AL151" s="77">
        <v>254.5</v>
      </c>
      <c r="AM151" s="77">
        <v>242.2</v>
      </c>
      <c r="AN151" s="76">
        <v>542.79999999999995</v>
      </c>
      <c r="AO151" s="75">
        <v>29447</v>
      </c>
    </row>
    <row r="152" spans="1:41" s="74" customFormat="1" ht="13.5" hidden="1" customHeight="1">
      <c r="A152" s="83" t="s">
        <v>75</v>
      </c>
      <c r="B152" s="83" t="s">
        <v>74</v>
      </c>
      <c r="C152" s="83" t="s">
        <v>73</v>
      </c>
      <c r="D152" s="83" t="s">
        <v>72</v>
      </c>
      <c r="E152" s="83"/>
      <c r="F152" s="82">
        <v>139</v>
      </c>
      <c r="H152" s="85"/>
      <c r="I152" s="84" t="s">
        <v>57</v>
      </c>
      <c r="J152" s="79">
        <v>52.4</v>
      </c>
      <c r="K152" s="79">
        <v>13.9</v>
      </c>
      <c r="L152" s="78">
        <v>158</v>
      </c>
      <c r="M152" s="78">
        <v>8</v>
      </c>
      <c r="N152" s="77">
        <v>293.3</v>
      </c>
      <c r="O152" s="77">
        <v>275.8</v>
      </c>
      <c r="P152" s="76">
        <v>784.2</v>
      </c>
      <c r="Q152" s="75">
        <v>90132</v>
      </c>
      <c r="R152" s="79">
        <v>52.4</v>
      </c>
      <c r="S152" s="79">
        <v>16</v>
      </c>
      <c r="T152" s="78">
        <v>151</v>
      </c>
      <c r="U152" s="78">
        <v>9</v>
      </c>
      <c r="V152" s="77">
        <v>326.5</v>
      </c>
      <c r="W152" s="77">
        <v>304.89999999999998</v>
      </c>
      <c r="X152" s="76">
        <v>996.5</v>
      </c>
      <c r="Y152" s="75">
        <v>30644</v>
      </c>
      <c r="Z152" s="79">
        <v>52.4</v>
      </c>
      <c r="AA152" s="79">
        <v>13.4</v>
      </c>
      <c r="AB152" s="78">
        <v>159</v>
      </c>
      <c r="AC152" s="78">
        <v>7</v>
      </c>
      <c r="AD152" s="77">
        <v>290.3</v>
      </c>
      <c r="AE152" s="77">
        <v>272.2</v>
      </c>
      <c r="AF152" s="76">
        <v>761.1</v>
      </c>
      <c r="AG152" s="75">
        <v>34920</v>
      </c>
      <c r="AH152" s="79">
        <v>52.4</v>
      </c>
      <c r="AI152" s="79">
        <v>11.9</v>
      </c>
      <c r="AJ152" s="78">
        <v>164</v>
      </c>
      <c r="AK152" s="78">
        <v>6</v>
      </c>
      <c r="AL152" s="77">
        <v>256.2</v>
      </c>
      <c r="AM152" s="77">
        <v>244.5</v>
      </c>
      <c r="AN152" s="76">
        <v>552.4</v>
      </c>
      <c r="AO152" s="75">
        <v>24568</v>
      </c>
    </row>
    <row r="153" spans="1:41" s="74" customFormat="1" ht="13.5" hidden="1" customHeight="1">
      <c r="A153" s="83" t="s">
        <v>75</v>
      </c>
      <c r="B153" s="83" t="s">
        <v>74</v>
      </c>
      <c r="C153" s="83" t="s">
        <v>73</v>
      </c>
      <c r="D153" s="83" t="s">
        <v>72</v>
      </c>
      <c r="E153" s="83"/>
      <c r="F153" s="82">
        <v>140</v>
      </c>
      <c r="H153" s="85"/>
      <c r="I153" s="84" t="s">
        <v>56</v>
      </c>
      <c r="J153" s="79">
        <v>57.4</v>
      </c>
      <c r="K153" s="79">
        <v>15.8</v>
      </c>
      <c r="L153" s="78">
        <v>158</v>
      </c>
      <c r="M153" s="78">
        <v>7</v>
      </c>
      <c r="N153" s="77">
        <v>282.60000000000002</v>
      </c>
      <c r="O153" s="77">
        <v>266.8</v>
      </c>
      <c r="P153" s="76">
        <v>732.9</v>
      </c>
      <c r="Q153" s="75">
        <v>71246</v>
      </c>
      <c r="R153" s="79">
        <v>57.3</v>
      </c>
      <c r="S153" s="79">
        <v>18</v>
      </c>
      <c r="T153" s="78">
        <v>151</v>
      </c>
      <c r="U153" s="78">
        <v>9</v>
      </c>
      <c r="V153" s="77">
        <v>309</v>
      </c>
      <c r="W153" s="77">
        <v>289.10000000000002</v>
      </c>
      <c r="X153" s="76">
        <v>890.8</v>
      </c>
      <c r="Y153" s="75">
        <v>22058</v>
      </c>
      <c r="Z153" s="79">
        <v>57.4</v>
      </c>
      <c r="AA153" s="79">
        <v>15.3</v>
      </c>
      <c r="AB153" s="78">
        <v>159</v>
      </c>
      <c r="AC153" s="78">
        <v>7</v>
      </c>
      <c r="AD153" s="77">
        <v>281.7</v>
      </c>
      <c r="AE153" s="77">
        <v>265.2</v>
      </c>
      <c r="AF153" s="76">
        <v>739.1</v>
      </c>
      <c r="AG153" s="75">
        <v>28947</v>
      </c>
      <c r="AH153" s="79">
        <v>57.4</v>
      </c>
      <c r="AI153" s="79">
        <v>14.1</v>
      </c>
      <c r="AJ153" s="78">
        <v>164</v>
      </c>
      <c r="AK153" s="78">
        <v>5</v>
      </c>
      <c r="AL153" s="77">
        <v>255.2</v>
      </c>
      <c r="AM153" s="77">
        <v>244.7</v>
      </c>
      <c r="AN153" s="76">
        <v>552</v>
      </c>
      <c r="AO153" s="75">
        <v>20241</v>
      </c>
    </row>
    <row r="154" spans="1:41" s="74" customFormat="1" ht="13.5" hidden="1" customHeight="1">
      <c r="A154" s="83" t="s">
        <v>75</v>
      </c>
      <c r="B154" s="83" t="s">
        <v>74</v>
      </c>
      <c r="C154" s="83" t="s">
        <v>73</v>
      </c>
      <c r="D154" s="83" t="s">
        <v>72</v>
      </c>
      <c r="E154" s="83"/>
      <c r="F154" s="82">
        <v>141</v>
      </c>
      <c r="H154" s="85"/>
      <c r="I154" s="84" t="s">
        <v>55</v>
      </c>
      <c r="J154" s="79">
        <v>62.2</v>
      </c>
      <c r="K154" s="79">
        <v>16</v>
      </c>
      <c r="L154" s="78">
        <v>158</v>
      </c>
      <c r="M154" s="78">
        <v>6</v>
      </c>
      <c r="N154" s="77">
        <v>240.2</v>
      </c>
      <c r="O154" s="77">
        <v>229.5</v>
      </c>
      <c r="P154" s="76">
        <v>471.4</v>
      </c>
      <c r="Q154" s="75">
        <v>41563</v>
      </c>
      <c r="R154" s="79">
        <v>62.2</v>
      </c>
      <c r="S154" s="79">
        <v>17.2</v>
      </c>
      <c r="T154" s="78">
        <v>151</v>
      </c>
      <c r="U154" s="78">
        <v>7</v>
      </c>
      <c r="V154" s="77">
        <v>251</v>
      </c>
      <c r="W154" s="77">
        <v>238.7</v>
      </c>
      <c r="X154" s="76">
        <v>542.6</v>
      </c>
      <c r="Y154" s="75">
        <v>11465</v>
      </c>
      <c r="Z154" s="79">
        <v>62.2</v>
      </c>
      <c r="AA154" s="79">
        <v>15.7</v>
      </c>
      <c r="AB154" s="78">
        <v>158</v>
      </c>
      <c r="AC154" s="78">
        <v>5</v>
      </c>
      <c r="AD154" s="77">
        <v>243.3</v>
      </c>
      <c r="AE154" s="77">
        <v>232.2</v>
      </c>
      <c r="AF154" s="76">
        <v>488.9</v>
      </c>
      <c r="AG154" s="75">
        <v>17016</v>
      </c>
      <c r="AH154" s="79">
        <v>62.3</v>
      </c>
      <c r="AI154" s="79">
        <v>15.2</v>
      </c>
      <c r="AJ154" s="78">
        <v>164</v>
      </c>
      <c r="AK154" s="78">
        <v>5</v>
      </c>
      <c r="AL154" s="77">
        <v>226.7</v>
      </c>
      <c r="AM154" s="77">
        <v>217.9</v>
      </c>
      <c r="AN154" s="76">
        <v>386.3</v>
      </c>
      <c r="AO154" s="75">
        <v>13082</v>
      </c>
    </row>
    <row r="155" spans="1:41" s="74" customFormat="1" ht="13.5" hidden="1" customHeight="1">
      <c r="A155" s="83" t="s">
        <v>75</v>
      </c>
      <c r="B155" s="83" t="s">
        <v>74</v>
      </c>
      <c r="C155" s="83" t="s">
        <v>73</v>
      </c>
      <c r="D155" s="83" t="s">
        <v>72</v>
      </c>
      <c r="E155" s="83"/>
      <c r="F155" s="82">
        <v>142</v>
      </c>
      <c r="H155" s="85"/>
      <c r="I155" s="84" t="s">
        <v>76</v>
      </c>
      <c r="J155" s="79">
        <v>67.099999999999994</v>
      </c>
      <c r="K155" s="79">
        <v>16</v>
      </c>
      <c r="L155" s="78">
        <v>159</v>
      </c>
      <c r="M155" s="78">
        <v>6</v>
      </c>
      <c r="N155" s="77">
        <v>223.2</v>
      </c>
      <c r="O155" s="77">
        <v>213.3</v>
      </c>
      <c r="P155" s="76">
        <v>320.10000000000002</v>
      </c>
      <c r="Q155" s="75">
        <v>14495</v>
      </c>
      <c r="R155" s="79">
        <v>67.2</v>
      </c>
      <c r="S155" s="79">
        <v>17</v>
      </c>
      <c r="T155" s="78">
        <v>151</v>
      </c>
      <c r="U155" s="78">
        <v>9</v>
      </c>
      <c r="V155" s="77">
        <v>249.3</v>
      </c>
      <c r="W155" s="77">
        <v>236.2</v>
      </c>
      <c r="X155" s="76">
        <v>416</v>
      </c>
      <c r="Y155" s="75">
        <v>3519</v>
      </c>
      <c r="Z155" s="79">
        <v>67</v>
      </c>
      <c r="AA155" s="79">
        <v>14.8</v>
      </c>
      <c r="AB155" s="78">
        <v>160</v>
      </c>
      <c r="AC155" s="78">
        <v>5</v>
      </c>
      <c r="AD155" s="77">
        <v>215.7</v>
      </c>
      <c r="AE155" s="77">
        <v>205.6</v>
      </c>
      <c r="AF155" s="76">
        <v>253.4</v>
      </c>
      <c r="AG155" s="75">
        <v>5589</v>
      </c>
      <c r="AH155" s="79">
        <v>67.2</v>
      </c>
      <c r="AI155" s="79">
        <v>16.600000000000001</v>
      </c>
      <c r="AJ155" s="78">
        <v>163</v>
      </c>
      <c r="AK155" s="78">
        <v>5</v>
      </c>
      <c r="AL155" s="77">
        <v>213.8</v>
      </c>
      <c r="AM155" s="77">
        <v>206.4</v>
      </c>
      <c r="AN155" s="76">
        <v>326.60000000000002</v>
      </c>
      <c r="AO155" s="75">
        <v>5386</v>
      </c>
    </row>
    <row r="156" spans="1:41" s="74" customFormat="1" ht="13.5" hidden="1" customHeight="1">
      <c r="A156" s="83" t="s">
        <v>75</v>
      </c>
      <c r="B156" s="83" t="s">
        <v>74</v>
      </c>
      <c r="C156" s="83" t="s">
        <v>73</v>
      </c>
      <c r="D156" s="83" t="s">
        <v>72</v>
      </c>
      <c r="E156" s="83"/>
      <c r="F156" s="82">
        <v>143</v>
      </c>
      <c r="H156" s="85"/>
      <c r="I156" s="84" t="s">
        <v>71</v>
      </c>
      <c r="J156" s="79">
        <v>73.2</v>
      </c>
      <c r="K156" s="79">
        <v>19.7</v>
      </c>
      <c r="L156" s="78">
        <v>157</v>
      </c>
      <c r="M156" s="78">
        <v>5</v>
      </c>
      <c r="N156" s="77">
        <v>221.7</v>
      </c>
      <c r="O156" s="77">
        <v>214.6</v>
      </c>
      <c r="P156" s="76">
        <v>285.2</v>
      </c>
      <c r="Q156" s="75">
        <v>5829</v>
      </c>
      <c r="R156" s="79">
        <v>72.7</v>
      </c>
      <c r="S156" s="79">
        <v>20.3</v>
      </c>
      <c r="T156" s="78">
        <v>149</v>
      </c>
      <c r="U156" s="78">
        <v>7</v>
      </c>
      <c r="V156" s="77">
        <v>250.7</v>
      </c>
      <c r="W156" s="77">
        <v>241.2</v>
      </c>
      <c r="X156" s="76">
        <v>435.2</v>
      </c>
      <c r="Y156" s="75">
        <v>1315</v>
      </c>
      <c r="Z156" s="79">
        <v>72.7</v>
      </c>
      <c r="AA156" s="79">
        <v>15.5</v>
      </c>
      <c r="AB156" s="78">
        <v>156</v>
      </c>
      <c r="AC156" s="78">
        <v>5</v>
      </c>
      <c r="AD156" s="77">
        <v>201.6</v>
      </c>
      <c r="AE156" s="77">
        <v>193.3</v>
      </c>
      <c r="AF156" s="76">
        <v>200</v>
      </c>
      <c r="AG156" s="75">
        <v>1783</v>
      </c>
      <c r="AH156" s="79">
        <v>73.7</v>
      </c>
      <c r="AI156" s="79">
        <v>22.2</v>
      </c>
      <c r="AJ156" s="78">
        <v>161</v>
      </c>
      <c r="AK156" s="78">
        <v>3</v>
      </c>
      <c r="AL156" s="77">
        <v>220.8</v>
      </c>
      <c r="AM156" s="77">
        <v>215.7</v>
      </c>
      <c r="AN156" s="76">
        <v>268.60000000000002</v>
      </c>
      <c r="AO156" s="75">
        <v>2732</v>
      </c>
    </row>
    <row r="157" spans="1:41" s="74" customFormat="1" ht="24" hidden="1" customHeight="1">
      <c r="A157" s="83" t="s">
        <v>75</v>
      </c>
      <c r="B157" s="83" t="s">
        <v>74</v>
      </c>
      <c r="C157" s="83" t="s">
        <v>73</v>
      </c>
      <c r="D157" s="83" t="s">
        <v>72</v>
      </c>
      <c r="E157" s="83"/>
      <c r="F157" s="82">
        <v>144</v>
      </c>
      <c r="H157" s="87"/>
      <c r="I157" s="86" t="s">
        <v>81</v>
      </c>
      <c r="J157" s="79">
        <v>48.5</v>
      </c>
      <c r="K157" s="79">
        <v>10.199999999999999</v>
      </c>
      <c r="L157" s="78">
        <v>160</v>
      </c>
      <c r="M157" s="78">
        <v>10</v>
      </c>
      <c r="N157" s="77">
        <v>208.4</v>
      </c>
      <c r="O157" s="77">
        <v>193</v>
      </c>
      <c r="P157" s="76">
        <v>278</v>
      </c>
      <c r="Q157" s="75">
        <v>13831</v>
      </c>
      <c r="R157" s="79">
        <v>46.2</v>
      </c>
      <c r="S157" s="79">
        <v>9.6</v>
      </c>
      <c r="T157" s="78">
        <v>152</v>
      </c>
      <c r="U157" s="78">
        <v>10</v>
      </c>
      <c r="V157" s="77">
        <v>228.5</v>
      </c>
      <c r="W157" s="77">
        <v>211.3</v>
      </c>
      <c r="X157" s="76">
        <v>338.4</v>
      </c>
      <c r="Y157" s="75">
        <v>3677</v>
      </c>
      <c r="Z157" s="79">
        <v>48.7</v>
      </c>
      <c r="AA157" s="79">
        <v>9.8000000000000007</v>
      </c>
      <c r="AB157" s="78">
        <v>161</v>
      </c>
      <c r="AC157" s="78">
        <v>9</v>
      </c>
      <c r="AD157" s="77">
        <v>205.2</v>
      </c>
      <c r="AE157" s="77">
        <v>189.9</v>
      </c>
      <c r="AF157" s="76">
        <v>295.2</v>
      </c>
      <c r="AG157" s="75">
        <v>5052</v>
      </c>
      <c r="AH157" s="79">
        <v>49.8</v>
      </c>
      <c r="AI157" s="79">
        <v>11.1</v>
      </c>
      <c r="AJ157" s="78">
        <v>166</v>
      </c>
      <c r="AK157" s="78">
        <v>10</v>
      </c>
      <c r="AL157" s="77">
        <v>197.2</v>
      </c>
      <c r="AM157" s="77">
        <v>182.7</v>
      </c>
      <c r="AN157" s="76">
        <v>217.4</v>
      </c>
      <c r="AO157" s="75">
        <v>5102</v>
      </c>
    </row>
    <row r="158" spans="1:41" s="74" customFormat="1" ht="20.25" hidden="1" customHeight="1">
      <c r="A158" s="83" t="s">
        <v>75</v>
      </c>
      <c r="B158" s="83" t="s">
        <v>74</v>
      </c>
      <c r="C158" s="83" t="s">
        <v>73</v>
      </c>
      <c r="D158" s="83" t="s">
        <v>72</v>
      </c>
      <c r="E158" s="83"/>
      <c r="F158" s="82">
        <v>145</v>
      </c>
      <c r="H158" s="85"/>
      <c r="I158" s="84" t="s">
        <v>64</v>
      </c>
      <c r="J158" s="79">
        <v>18.8</v>
      </c>
      <c r="K158" s="79">
        <v>0.9</v>
      </c>
      <c r="L158" s="78">
        <v>161</v>
      </c>
      <c r="M158" s="78">
        <v>13</v>
      </c>
      <c r="N158" s="77">
        <v>170.9</v>
      </c>
      <c r="O158" s="77">
        <v>154.19999999999999</v>
      </c>
      <c r="P158" s="76">
        <v>19</v>
      </c>
      <c r="Q158" s="75">
        <v>196</v>
      </c>
      <c r="R158" s="79">
        <v>18.5</v>
      </c>
      <c r="S158" s="79">
        <v>1.2</v>
      </c>
      <c r="T158" s="78">
        <v>154</v>
      </c>
      <c r="U158" s="78">
        <v>10</v>
      </c>
      <c r="V158" s="77">
        <v>167</v>
      </c>
      <c r="W158" s="77">
        <v>152.6</v>
      </c>
      <c r="X158" s="76">
        <v>42.8</v>
      </c>
      <c r="Y158" s="75">
        <v>70</v>
      </c>
      <c r="Z158" s="79">
        <v>19.399999999999999</v>
      </c>
      <c r="AA158" s="79">
        <v>0.6</v>
      </c>
      <c r="AB158" s="78">
        <v>162</v>
      </c>
      <c r="AC158" s="78">
        <v>7</v>
      </c>
      <c r="AD158" s="77">
        <v>164.2</v>
      </c>
      <c r="AE158" s="77">
        <v>156.6</v>
      </c>
      <c r="AF158" s="76">
        <v>13.3</v>
      </c>
      <c r="AG158" s="75">
        <v>51</v>
      </c>
      <c r="AH158" s="79">
        <v>18.5</v>
      </c>
      <c r="AI158" s="79">
        <v>0.9</v>
      </c>
      <c r="AJ158" s="78">
        <v>166</v>
      </c>
      <c r="AK158" s="78">
        <v>19</v>
      </c>
      <c r="AL158" s="77">
        <v>179.1</v>
      </c>
      <c r="AM158" s="77">
        <v>154.19999999999999</v>
      </c>
      <c r="AN158" s="76">
        <v>0.9</v>
      </c>
      <c r="AO158" s="75">
        <v>76</v>
      </c>
    </row>
    <row r="159" spans="1:41" s="74" customFormat="1" ht="13.5" hidden="1" customHeight="1">
      <c r="A159" s="83" t="s">
        <v>75</v>
      </c>
      <c r="B159" s="83" t="s">
        <v>74</v>
      </c>
      <c r="C159" s="83" t="s">
        <v>73</v>
      </c>
      <c r="D159" s="83" t="s">
        <v>72</v>
      </c>
      <c r="E159" s="83"/>
      <c r="F159" s="82">
        <v>146</v>
      </c>
      <c r="H159" s="85"/>
      <c r="I159" s="84" t="s">
        <v>63</v>
      </c>
      <c r="J159" s="79">
        <v>22.6</v>
      </c>
      <c r="K159" s="79">
        <v>2.1</v>
      </c>
      <c r="L159" s="78">
        <v>161</v>
      </c>
      <c r="M159" s="78">
        <v>13</v>
      </c>
      <c r="N159" s="77">
        <v>192.2</v>
      </c>
      <c r="O159" s="77">
        <v>174.3</v>
      </c>
      <c r="P159" s="76">
        <v>85</v>
      </c>
      <c r="Q159" s="75">
        <v>751</v>
      </c>
      <c r="R159" s="79">
        <v>22.7</v>
      </c>
      <c r="S159" s="79">
        <v>2.2999999999999998</v>
      </c>
      <c r="T159" s="78">
        <v>157</v>
      </c>
      <c r="U159" s="78">
        <v>15</v>
      </c>
      <c r="V159" s="77">
        <v>201.5</v>
      </c>
      <c r="W159" s="77">
        <v>180.2</v>
      </c>
      <c r="X159" s="76">
        <v>64.8</v>
      </c>
      <c r="Y159" s="75">
        <v>221</v>
      </c>
      <c r="Z159" s="79">
        <v>22.4</v>
      </c>
      <c r="AA159" s="79">
        <v>2</v>
      </c>
      <c r="AB159" s="78">
        <v>163</v>
      </c>
      <c r="AC159" s="78">
        <v>12</v>
      </c>
      <c r="AD159" s="77">
        <v>196.1</v>
      </c>
      <c r="AE159" s="77">
        <v>179.6</v>
      </c>
      <c r="AF159" s="76">
        <v>105.2</v>
      </c>
      <c r="AG159" s="75">
        <v>318</v>
      </c>
      <c r="AH159" s="79">
        <v>22.8</v>
      </c>
      <c r="AI159" s="79">
        <v>2.1</v>
      </c>
      <c r="AJ159" s="78">
        <v>162</v>
      </c>
      <c r="AK159" s="78">
        <v>13</v>
      </c>
      <c r="AL159" s="77">
        <v>176.6</v>
      </c>
      <c r="AM159" s="77">
        <v>160.30000000000001</v>
      </c>
      <c r="AN159" s="76">
        <v>75.7</v>
      </c>
      <c r="AO159" s="75">
        <v>212</v>
      </c>
    </row>
    <row r="160" spans="1:41" s="74" customFormat="1" ht="13.5" hidden="1" customHeight="1">
      <c r="A160" s="83" t="s">
        <v>75</v>
      </c>
      <c r="B160" s="83" t="s">
        <v>74</v>
      </c>
      <c r="C160" s="83" t="s">
        <v>73</v>
      </c>
      <c r="D160" s="83" t="s">
        <v>72</v>
      </c>
      <c r="E160" s="83"/>
      <c r="F160" s="82">
        <v>147</v>
      </c>
      <c r="H160" s="85"/>
      <c r="I160" s="86" t="s">
        <v>62</v>
      </c>
      <c r="J160" s="79">
        <v>27.3</v>
      </c>
      <c r="K160" s="79">
        <v>3.6</v>
      </c>
      <c r="L160" s="78">
        <v>159</v>
      </c>
      <c r="M160" s="78">
        <v>14</v>
      </c>
      <c r="N160" s="77">
        <v>209.3</v>
      </c>
      <c r="O160" s="77">
        <v>186.7</v>
      </c>
      <c r="P160" s="76">
        <v>182.4</v>
      </c>
      <c r="Q160" s="75">
        <v>1044</v>
      </c>
      <c r="R160" s="79">
        <v>27.1</v>
      </c>
      <c r="S160" s="79">
        <v>3.6</v>
      </c>
      <c r="T160" s="78">
        <v>149</v>
      </c>
      <c r="U160" s="78">
        <v>20</v>
      </c>
      <c r="V160" s="77">
        <v>230.6</v>
      </c>
      <c r="W160" s="77">
        <v>193.9</v>
      </c>
      <c r="X160" s="76">
        <v>157</v>
      </c>
      <c r="Y160" s="75">
        <v>365</v>
      </c>
      <c r="Z160" s="79">
        <v>27.4</v>
      </c>
      <c r="AA160" s="79">
        <v>3.9</v>
      </c>
      <c r="AB160" s="78">
        <v>161</v>
      </c>
      <c r="AC160" s="78">
        <v>9</v>
      </c>
      <c r="AD160" s="77">
        <v>204.9</v>
      </c>
      <c r="AE160" s="77">
        <v>189.6</v>
      </c>
      <c r="AF160" s="76">
        <v>204.2</v>
      </c>
      <c r="AG160" s="75">
        <v>329</v>
      </c>
      <c r="AH160" s="79">
        <v>27.5</v>
      </c>
      <c r="AI160" s="79">
        <v>3.3</v>
      </c>
      <c r="AJ160" s="78">
        <v>167</v>
      </c>
      <c r="AK160" s="78">
        <v>12</v>
      </c>
      <c r="AL160" s="77">
        <v>191.3</v>
      </c>
      <c r="AM160" s="77">
        <v>176.5</v>
      </c>
      <c r="AN160" s="76">
        <v>188.5</v>
      </c>
      <c r="AO160" s="75">
        <v>349</v>
      </c>
    </row>
    <row r="161" spans="1:41" s="74" customFormat="1" ht="13.5" hidden="1" customHeight="1">
      <c r="A161" s="83" t="s">
        <v>75</v>
      </c>
      <c r="B161" s="83" t="s">
        <v>74</v>
      </c>
      <c r="C161" s="83" t="s">
        <v>73</v>
      </c>
      <c r="D161" s="83" t="s">
        <v>72</v>
      </c>
      <c r="E161" s="83"/>
      <c r="F161" s="82">
        <v>148</v>
      </c>
      <c r="H161" s="85"/>
      <c r="I161" s="84" t="s">
        <v>61</v>
      </c>
      <c r="J161" s="79">
        <v>32.299999999999997</v>
      </c>
      <c r="K161" s="79">
        <v>4.4000000000000004</v>
      </c>
      <c r="L161" s="78">
        <v>158</v>
      </c>
      <c r="M161" s="78">
        <v>12</v>
      </c>
      <c r="N161" s="77">
        <v>202.3</v>
      </c>
      <c r="O161" s="77">
        <v>183.9</v>
      </c>
      <c r="P161" s="76">
        <v>206.3</v>
      </c>
      <c r="Q161" s="75">
        <v>1100</v>
      </c>
      <c r="R161" s="79">
        <v>32.1</v>
      </c>
      <c r="S161" s="79">
        <v>4.5999999999999996</v>
      </c>
      <c r="T161" s="78">
        <v>144</v>
      </c>
      <c r="U161" s="78">
        <v>7</v>
      </c>
      <c r="V161" s="77">
        <v>197.6</v>
      </c>
      <c r="W161" s="77">
        <v>185</v>
      </c>
      <c r="X161" s="76">
        <v>227.6</v>
      </c>
      <c r="Y161" s="75">
        <v>349</v>
      </c>
      <c r="Z161" s="79">
        <v>32.200000000000003</v>
      </c>
      <c r="AA161" s="79">
        <v>4.5999999999999996</v>
      </c>
      <c r="AB161" s="78">
        <v>159</v>
      </c>
      <c r="AC161" s="78">
        <v>14</v>
      </c>
      <c r="AD161" s="77">
        <v>212</v>
      </c>
      <c r="AE161" s="77">
        <v>189.6</v>
      </c>
      <c r="AF161" s="76">
        <v>207.6</v>
      </c>
      <c r="AG161" s="75">
        <v>313</v>
      </c>
      <c r="AH161" s="79">
        <v>32.700000000000003</v>
      </c>
      <c r="AI161" s="79">
        <v>4.0999999999999996</v>
      </c>
      <c r="AJ161" s="78">
        <v>168</v>
      </c>
      <c r="AK161" s="78">
        <v>15</v>
      </c>
      <c r="AL161" s="77">
        <v>199.2</v>
      </c>
      <c r="AM161" s="77">
        <v>179.1</v>
      </c>
      <c r="AN161" s="76">
        <v>188.4</v>
      </c>
      <c r="AO161" s="75">
        <v>438</v>
      </c>
    </row>
    <row r="162" spans="1:41" s="74" customFormat="1" ht="13.5" hidden="1" customHeight="1">
      <c r="A162" s="83" t="s">
        <v>75</v>
      </c>
      <c r="B162" s="83" t="s">
        <v>74</v>
      </c>
      <c r="C162" s="83" t="s">
        <v>73</v>
      </c>
      <c r="D162" s="83" t="s">
        <v>72</v>
      </c>
      <c r="E162" s="83"/>
      <c r="F162" s="82">
        <v>149</v>
      </c>
      <c r="H162" s="85"/>
      <c r="I162" s="84" t="s">
        <v>60</v>
      </c>
      <c r="J162" s="79">
        <v>37.5</v>
      </c>
      <c r="K162" s="79">
        <v>5.2</v>
      </c>
      <c r="L162" s="78">
        <v>160</v>
      </c>
      <c r="M162" s="78">
        <v>13</v>
      </c>
      <c r="N162" s="77">
        <v>218.7</v>
      </c>
      <c r="O162" s="77">
        <v>198.3</v>
      </c>
      <c r="P162" s="76">
        <v>260.7</v>
      </c>
      <c r="Q162" s="75">
        <v>1197</v>
      </c>
      <c r="R162" s="79">
        <v>37.4</v>
      </c>
      <c r="S162" s="79">
        <v>6</v>
      </c>
      <c r="T162" s="78">
        <v>152</v>
      </c>
      <c r="U162" s="78">
        <v>9</v>
      </c>
      <c r="V162" s="77">
        <v>244.7</v>
      </c>
      <c r="W162" s="77">
        <v>228.4</v>
      </c>
      <c r="X162" s="76">
        <v>354.2</v>
      </c>
      <c r="Y162" s="75">
        <v>304</v>
      </c>
      <c r="Z162" s="79">
        <v>37.799999999999997</v>
      </c>
      <c r="AA162" s="79">
        <v>5.0999999999999996</v>
      </c>
      <c r="AB162" s="78">
        <v>161</v>
      </c>
      <c r="AC162" s="78">
        <v>14</v>
      </c>
      <c r="AD162" s="77">
        <v>216.6</v>
      </c>
      <c r="AE162" s="77">
        <v>193.7</v>
      </c>
      <c r="AF162" s="76">
        <v>312.5</v>
      </c>
      <c r="AG162" s="75">
        <v>486</v>
      </c>
      <c r="AH162" s="79">
        <v>37.299999999999997</v>
      </c>
      <c r="AI162" s="79">
        <v>4.8</v>
      </c>
      <c r="AJ162" s="78">
        <v>166</v>
      </c>
      <c r="AK162" s="78">
        <v>14</v>
      </c>
      <c r="AL162" s="77">
        <v>201.7</v>
      </c>
      <c r="AM162" s="77">
        <v>181.2</v>
      </c>
      <c r="AN162" s="76">
        <v>128.5</v>
      </c>
      <c r="AO162" s="75">
        <v>406</v>
      </c>
    </row>
    <row r="163" spans="1:41" s="74" customFormat="1" ht="13.5" hidden="1" customHeight="1">
      <c r="A163" s="83" t="s">
        <v>75</v>
      </c>
      <c r="B163" s="83" t="s">
        <v>74</v>
      </c>
      <c r="C163" s="83" t="s">
        <v>73</v>
      </c>
      <c r="D163" s="83" t="s">
        <v>72</v>
      </c>
      <c r="E163" s="83"/>
      <c r="F163" s="82">
        <v>150</v>
      </c>
      <c r="H163" s="85"/>
      <c r="I163" s="84" t="s">
        <v>59</v>
      </c>
      <c r="J163" s="79">
        <v>42.6</v>
      </c>
      <c r="K163" s="79">
        <v>7.9</v>
      </c>
      <c r="L163" s="78">
        <v>161</v>
      </c>
      <c r="M163" s="78">
        <v>11</v>
      </c>
      <c r="N163" s="77">
        <v>221.3</v>
      </c>
      <c r="O163" s="77">
        <v>203.6</v>
      </c>
      <c r="P163" s="76">
        <v>325.3</v>
      </c>
      <c r="Q163" s="75">
        <v>1372</v>
      </c>
      <c r="R163" s="79">
        <v>42.6</v>
      </c>
      <c r="S163" s="79">
        <v>7.8</v>
      </c>
      <c r="T163" s="78">
        <v>153</v>
      </c>
      <c r="U163" s="78">
        <v>13</v>
      </c>
      <c r="V163" s="77">
        <v>248</v>
      </c>
      <c r="W163" s="77">
        <v>222.6</v>
      </c>
      <c r="X163" s="76">
        <v>383.2</v>
      </c>
      <c r="Y163" s="75">
        <v>346</v>
      </c>
      <c r="Z163" s="79">
        <v>42.7</v>
      </c>
      <c r="AA163" s="79">
        <v>8.4</v>
      </c>
      <c r="AB163" s="78">
        <v>159</v>
      </c>
      <c r="AC163" s="78">
        <v>9</v>
      </c>
      <c r="AD163" s="77">
        <v>222.7</v>
      </c>
      <c r="AE163" s="77">
        <v>206.5</v>
      </c>
      <c r="AF163" s="76">
        <v>405.8</v>
      </c>
      <c r="AG163" s="75">
        <v>539</v>
      </c>
      <c r="AH163" s="79">
        <v>42.6</v>
      </c>
      <c r="AI163" s="79">
        <v>7.3</v>
      </c>
      <c r="AJ163" s="78">
        <v>168</v>
      </c>
      <c r="AK163" s="78">
        <v>11</v>
      </c>
      <c r="AL163" s="77">
        <v>200.6</v>
      </c>
      <c r="AM163" s="77">
        <v>187.1</v>
      </c>
      <c r="AN163" s="76">
        <v>195.1</v>
      </c>
      <c r="AO163" s="75">
        <v>487</v>
      </c>
    </row>
    <row r="164" spans="1:41" s="74" customFormat="1" ht="13.5" hidden="1" customHeight="1">
      <c r="A164" s="83" t="s">
        <v>75</v>
      </c>
      <c r="B164" s="83" t="s">
        <v>74</v>
      </c>
      <c r="C164" s="83" t="s">
        <v>73</v>
      </c>
      <c r="D164" s="83" t="s">
        <v>72</v>
      </c>
      <c r="E164" s="83"/>
      <c r="F164" s="82">
        <v>151</v>
      </c>
      <c r="H164" s="85"/>
      <c r="I164" s="84" t="s">
        <v>58</v>
      </c>
      <c r="J164" s="79">
        <v>47.4</v>
      </c>
      <c r="K164" s="79">
        <v>8.8000000000000007</v>
      </c>
      <c r="L164" s="78">
        <v>162</v>
      </c>
      <c r="M164" s="78">
        <v>11</v>
      </c>
      <c r="N164" s="77">
        <v>226.3</v>
      </c>
      <c r="O164" s="77">
        <v>206.6</v>
      </c>
      <c r="P164" s="76">
        <v>371.7</v>
      </c>
      <c r="Q164" s="75">
        <v>1629</v>
      </c>
      <c r="R164" s="79">
        <v>47.8</v>
      </c>
      <c r="S164" s="79">
        <v>9.6999999999999993</v>
      </c>
      <c r="T164" s="78">
        <v>155</v>
      </c>
      <c r="U164" s="78">
        <v>9</v>
      </c>
      <c r="V164" s="77">
        <v>240.6</v>
      </c>
      <c r="W164" s="77">
        <v>223.8</v>
      </c>
      <c r="X164" s="76">
        <v>537.9</v>
      </c>
      <c r="Y164" s="75">
        <v>403</v>
      </c>
      <c r="Z164" s="79">
        <v>47.3</v>
      </c>
      <c r="AA164" s="79">
        <v>9.6999999999999993</v>
      </c>
      <c r="AB164" s="78">
        <v>161</v>
      </c>
      <c r="AC164" s="78">
        <v>10</v>
      </c>
      <c r="AD164" s="77">
        <v>229.2</v>
      </c>
      <c r="AE164" s="77">
        <v>211.4</v>
      </c>
      <c r="AF164" s="76">
        <v>432.9</v>
      </c>
      <c r="AG164" s="75">
        <v>578</v>
      </c>
      <c r="AH164" s="79">
        <v>47.3</v>
      </c>
      <c r="AI164" s="79">
        <v>7.5</v>
      </c>
      <c r="AJ164" s="78">
        <v>169</v>
      </c>
      <c r="AK164" s="78">
        <v>14</v>
      </c>
      <c r="AL164" s="77">
        <v>214.9</v>
      </c>
      <c r="AM164" s="77">
        <v>191.7</v>
      </c>
      <c r="AN164" s="76">
        <v>213.6</v>
      </c>
      <c r="AO164" s="75">
        <v>648</v>
      </c>
    </row>
    <row r="165" spans="1:41" s="74" customFormat="1" ht="13.5" hidden="1" customHeight="1">
      <c r="A165" s="83" t="s">
        <v>75</v>
      </c>
      <c r="B165" s="83" t="s">
        <v>74</v>
      </c>
      <c r="C165" s="83" t="s">
        <v>73</v>
      </c>
      <c r="D165" s="83" t="s">
        <v>72</v>
      </c>
      <c r="E165" s="83"/>
      <c r="F165" s="82">
        <v>152</v>
      </c>
      <c r="H165" s="85"/>
      <c r="I165" s="84" t="s">
        <v>57</v>
      </c>
      <c r="J165" s="79">
        <v>52.1</v>
      </c>
      <c r="K165" s="79">
        <v>10.9</v>
      </c>
      <c r="L165" s="78">
        <v>160</v>
      </c>
      <c r="M165" s="78">
        <v>9</v>
      </c>
      <c r="N165" s="77">
        <v>225.9</v>
      </c>
      <c r="O165" s="77">
        <v>211.7</v>
      </c>
      <c r="P165" s="76">
        <v>370.1</v>
      </c>
      <c r="Q165" s="75">
        <v>1481</v>
      </c>
      <c r="R165" s="79">
        <v>52</v>
      </c>
      <c r="S165" s="79">
        <v>11.9</v>
      </c>
      <c r="T165" s="78">
        <v>155</v>
      </c>
      <c r="U165" s="78">
        <v>10</v>
      </c>
      <c r="V165" s="77">
        <v>248.9</v>
      </c>
      <c r="W165" s="77">
        <v>232.8</v>
      </c>
      <c r="X165" s="76">
        <v>420.4</v>
      </c>
      <c r="Y165" s="75">
        <v>486</v>
      </c>
      <c r="Z165" s="79">
        <v>52.2</v>
      </c>
      <c r="AA165" s="79">
        <v>10.5</v>
      </c>
      <c r="AB165" s="78">
        <v>162</v>
      </c>
      <c r="AC165" s="78">
        <v>8</v>
      </c>
      <c r="AD165" s="77">
        <v>220.3</v>
      </c>
      <c r="AE165" s="77">
        <v>206.1</v>
      </c>
      <c r="AF165" s="76">
        <v>449.4</v>
      </c>
      <c r="AG165" s="75">
        <v>523</v>
      </c>
      <c r="AH165" s="79">
        <v>52</v>
      </c>
      <c r="AI165" s="79">
        <v>10.199999999999999</v>
      </c>
      <c r="AJ165" s="78">
        <v>164</v>
      </c>
      <c r="AK165" s="78">
        <v>8</v>
      </c>
      <c r="AL165" s="77">
        <v>208.5</v>
      </c>
      <c r="AM165" s="77">
        <v>196.2</v>
      </c>
      <c r="AN165" s="76">
        <v>230.5</v>
      </c>
      <c r="AO165" s="75">
        <v>472</v>
      </c>
    </row>
    <row r="166" spans="1:41" s="74" customFormat="1" ht="13.5" hidden="1" customHeight="1">
      <c r="A166" s="83" t="s">
        <v>75</v>
      </c>
      <c r="B166" s="83" t="s">
        <v>74</v>
      </c>
      <c r="C166" s="83" t="s">
        <v>73</v>
      </c>
      <c r="D166" s="83" t="s">
        <v>72</v>
      </c>
      <c r="E166" s="83"/>
      <c r="F166" s="82">
        <v>153</v>
      </c>
      <c r="H166" s="85"/>
      <c r="I166" s="84" t="s">
        <v>56</v>
      </c>
      <c r="J166" s="79">
        <v>57.5</v>
      </c>
      <c r="K166" s="79">
        <v>12.9</v>
      </c>
      <c r="L166" s="78">
        <v>158</v>
      </c>
      <c r="M166" s="78">
        <v>7</v>
      </c>
      <c r="N166" s="77">
        <v>218</v>
      </c>
      <c r="O166" s="77">
        <v>204.9</v>
      </c>
      <c r="P166" s="76">
        <v>422.2</v>
      </c>
      <c r="Q166" s="75">
        <v>1143</v>
      </c>
      <c r="R166" s="79">
        <v>57.5</v>
      </c>
      <c r="S166" s="79">
        <v>14.4</v>
      </c>
      <c r="T166" s="78">
        <v>152</v>
      </c>
      <c r="U166" s="78">
        <v>5</v>
      </c>
      <c r="V166" s="77">
        <v>237.7</v>
      </c>
      <c r="W166" s="77">
        <v>227.8</v>
      </c>
      <c r="X166" s="76">
        <v>486.4</v>
      </c>
      <c r="Y166" s="75">
        <v>324</v>
      </c>
      <c r="Z166" s="79">
        <v>57.4</v>
      </c>
      <c r="AA166" s="79">
        <v>12.6</v>
      </c>
      <c r="AB166" s="78">
        <v>157</v>
      </c>
      <c r="AC166" s="78">
        <v>7</v>
      </c>
      <c r="AD166" s="77">
        <v>211.6</v>
      </c>
      <c r="AE166" s="77">
        <v>194.6</v>
      </c>
      <c r="AF166" s="76">
        <v>429.6</v>
      </c>
      <c r="AG166" s="75">
        <v>457</v>
      </c>
      <c r="AH166" s="79">
        <v>57.6</v>
      </c>
      <c r="AI166" s="79">
        <v>11.9</v>
      </c>
      <c r="AJ166" s="78">
        <v>163</v>
      </c>
      <c r="AK166" s="78">
        <v>8</v>
      </c>
      <c r="AL166" s="77">
        <v>208.6</v>
      </c>
      <c r="AM166" s="77">
        <v>197.4</v>
      </c>
      <c r="AN166" s="76">
        <v>355.2</v>
      </c>
      <c r="AO166" s="75">
        <v>362</v>
      </c>
    </row>
    <row r="167" spans="1:41" s="74" customFormat="1" ht="13.5" hidden="1" customHeight="1">
      <c r="A167" s="83" t="s">
        <v>75</v>
      </c>
      <c r="B167" s="83" t="s">
        <v>74</v>
      </c>
      <c r="C167" s="83" t="s">
        <v>73</v>
      </c>
      <c r="D167" s="83" t="s">
        <v>72</v>
      </c>
      <c r="E167" s="83"/>
      <c r="F167" s="82">
        <v>154</v>
      </c>
      <c r="H167" s="85"/>
      <c r="I167" s="84" t="s">
        <v>55</v>
      </c>
      <c r="J167" s="79">
        <v>62.7</v>
      </c>
      <c r="K167" s="79">
        <v>15.9</v>
      </c>
      <c r="L167" s="78">
        <v>160</v>
      </c>
      <c r="M167" s="78">
        <v>7</v>
      </c>
      <c r="N167" s="77">
        <v>194.7</v>
      </c>
      <c r="O167" s="77">
        <v>183.3</v>
      </c>
      <c r="P167" s="76">
        <v>261.60000000000002</v>
      </c>
      <c r="Q167" s="75">
        <v>1611</v>
      </c>
      <c r="R167" s="79">
        <v>62.7</v>
      </c>
      <c r="S167" s="79">
        <v>14.5</v>
      </c>
      <c r="T167" s="78">
        <v>151</v>
      </c>
      <c r="U167" s="78">
        <v>6</v>
      </c>
      <c r="V167" s="77">
        <v>214.1</v>
      </c>
      <c r="W167" s="77">
        <v>204.7</v>
      </c>
      <c r="X167" s="76">
        <v>336.1</v>
      </c>
      <c r="Y167" s="75">
        <v>450</v>
      </c>
      <c r="Z167" s="79">
        <v>62.5</v>
      </c>
      <c r="AA167" s="79">
        <v>15.8</v>
      </c>
      <c r="AB167" s="78">
        <v>162</v>
      </c>
      <c r="AC167" s="78">
        <v>6</v>
      </c>
      <c r="AD167" s="77">
        <v>190.9</v>
      </c>
      <c r="AE167" s="77">
        <v>178.7</v>
      </c>
      <c r="AF167" s="76">
        <v>304.3</v>
      </c>
      <c r="AG167" s="75">
        <v>630</v>
      </c>
      <c r="AH167" s="79">
        <v>62.8</v>
      </c>
      <c r="AI167" s="79">
        <v>17.3</v>
      </c>
      <c r="AJ167" s="78">
        <v>166</v>
      </c>
      <c r="AK167" s="78">
        <v>8</v>
      </c>
      <c r="AL167" s="77">
        <v>182.9</v>
      </c>
      <c r="AM167" s="77">
        <v>170.6</v>
      </c>
      <c r="AN167" s="76">
        <v>147.9</v>
      </c>
      <c r="AO167" s="75">
        <v>531</v>
      </c>
    </row>
    <row r="168" spans="1:41" s="74" customFormat="1" ht="13.5" hidden="1" customHeight="1">
      <c r="A168" s="83" t="s">
        <v>75</v>
      </c>
      <c r="B168" s="83" t="s">
        <v>74</v>
      </c>
      <c r="C168" s="83" t="s">
        <v>73</v>
      </c>
      <c r="D168" s="83" t="s">
        <v>72</v>
      </c>
      <c r="E168" s="83"/>
      <c r="F168" s="82">
        <v>155</v>
      </c>
      <c r="H168" s="85"/>
      <c r="I168" s="84" t="s">
        <v>76</v>
      </c>
      <c r="J168" s="79">
        <v>67.5</v>
      </c>
      <c r="K168" s="79">
        <v>17.5</v>
      </c>
      <c r="L168" s="78">
        <v>162</v>
      </c>
      <c r="M168" s="78">
        <v>6</v>
      </c>
      <c r="N168" s="77">
        <v>186.2</v>
      </c>
      <c r="O168" s="77">
        <v>178.6</v>
      </c>
      <c r="P168" s="76">
        <v>284.10000000000002</v>
      </c>
      <c r="Q168" s="75">
        <v>1388</v>
      </c>
      <c r="R168" s="79">
        <v>67.8</v>
      </c>
      <c r="S168" s="79">
        <v>16.7</v>
      </c>
      <c r="T168" s="78">
        <v>150</v>
      </c>
      <c r="U168" s="78">
        <v>10</v>
      </c>
      <c r="V168" s="77">
        <v>222.6</v>
      </c>
      <c r="W168" s="77">
        <v>209.3</v>
      </c>
      <c r="X168" s="76">
        <v>342.3</v>
      </c>
      <c r="Y168" s="75">
        <v>219</v>
      </c>
      <c r="Z168" s="79">
        <v>67.3</v>
      </c>
      <c r="AA168" s="79">
        <v>14.5</v>
      </c>
      <c r="AB168" s="78">
        <v>163</v>
      </c>
      <c r="AC168" s="78">
        <v>5</v>
      </c>
      <c r="AD168" s="77">
        <v>170.8</v>
      </c>
      <c r="AE168" s="77">
        <v>164.6</v>
      </c>
      <c r="AF168" s="76">
        <v>105.8</v>
      </c>
      <c r="AG168" s="75">
        <v>559</v>
      </c>
      <c r="AH168" s="79">
        <v>67.599999999999994</v>
      </c>
      <c r="AI168" s="79">
        <v>20.6</v>
      </c>
      <c r="AJ168" s="78">
        <v>165</v>
      </c>
      <c r="AK168" s="78">
        <v>5</v>
      </c>
      <c r="AL168" s="77">
        <v>187.3</v>
      </c>
      <c r="AM168" s="77">
        <v>180.3</v>
      </c>
      <c r="AN168" s="76">
        <v>426.7</v>
      </c>
      <c r="AO168" s="75">
        <v>610</v>
      </c>
    </row>
    <row r="169" spans="1:41" s="74" customFormat="1" ht="13.5" hidden="1" customHeight="1">
      <c r="A169" s="83" t="s">
        <v>75</v>
      </c>
      <c r="B169" s="83" t="s">
        <v>74</v>
      </c>
      <c r="C169" s="83" t="s">
        <v>73</v>
      </c>
      <c r="D169" s="83" t="s">
        <v>72</v>
      </c>
      <c r="E169" s="83"/>
      <c r="F169" s="82">
        <v>156</v>
      </c>
      <c r="H169" s="85"/>
      <c r="I169" s="84" t="s">
        <v>71</v>
      </c>
      <c r="J169" s="79">
        <v>73.2</v>
      </c>
      <c r="K169" s="79">
        <v>20.5</v>
      </c>
      <c r="L169" s="78">
        <v>160</v>
      </c>
      <c r="M169" s="78">
        <v>5</v>
      </c>
      <c r="N169" s="77">
        <v>189.2</v>
      </c>
      <c r="O169" s="77">
        <v>180.7</v>
      </c>
      <c r="P169" s="76">
        <v>162.6</v>
      </c>
      <c r="Q169" s="75">
        <v>919</v>
      </c>
      <c r="R169" s="79">
        <v>73</v>
      </c>
      <c r="S169" s="79">
        <v>19.399999999999999</v>
      </c>
      <c r="T169" s="78">
        <v>152</v>
      </c>
      <c r="U169" s="78">
        <v>5</v>
      </c>
      <c r="V169" s="77">
        <v>217.7</v>
      </c>
      <c r="W169" s="77">
        <v>211.2</v>
      </c>
      <c r="X169" s="76">
        <v>320.3</v>
      </c>
      <c r="Y169" s="75">
        <v>140</v>
      </c>
      <c r="Z169" s="79">
        <v>72.599999999999994</v>
      </c>
      <c r="AA169" s="79">
        <v>16</v>
      </c>
      <c r="AB169" s="78">
        <v>157</v>
      </c>
      <c r="AC169" s="78">
        <v>6</v>
      </c>
      <c r="AD169" s="77">
        <v>173.5</v>
      </c>
      <c r="AE169" s="77">
        <v>163</v>
      </c>
      <c r="AF169" s="76">
        <v>82.6</v>
      </c>
      <c r="AG169" s="75">
        <v>270</v>
      </c>
      <c r="AH169" s="79">
        <v>73.599999999999994</v>
      </c>
      <c r="AI169" s="79">
        <v>23.2</v>
      </c>
      <c r="AJ169" s="78">
        <v>165</v>
      </c>
      <c r="AK169" s="78">
        <v>5</v>
      </c>
      <c r="AL169" s="77">
        <v>189.7</v>
      </c>
      <c r="AM169" s="77">
        <v>181.7</v>
      </c>
      <c r="AN169" s="76">
        <v>161.69999999999999</v>
      </c>
      <c r="AO169" s="75">
        <v>510</v>
      </c>
    </row>
    <row r="170" spans="1:41" s="74" customFormat="1" ht="24" hidden="1" customHeight="1">
      <c r="A170" s="83" t="s">
        <v>75</v>
      </c>
      <c r="B170" s="83" t="s">
        <v>74</v>
      </c>
      <c r="C170" s="83" t="s">
        <v>73</v>
      </c>
      <c r="D170" s="83" t="s">
        <v>72</v>
      </c>
      <c r="E170" s="83"/>
      <c r="F170" s="82">
        <v>157</v>
      </c>
      <c r="H170" s="87"/>
      <c r="I170" s="86" t="s">
        <v>80</v>
      </c>
      <c r="J170" s="79">
        <v>45</v>
      </c>
      <c r="K170" s="79">
        <v>10.6</v>
      </c>
      <c r="L170" s="78">
        <v>160</v>
      </c>
      <c r="M170" s="78">
        <v>8</v>
      </c>
      <c r="N170" s="77">
        <v>229.5</v>
      </c>
      <c r="O170" s="77">
        <v>214.6</v>
      </c>
      <c r="P170" s="76">
        <v>447.6</v>
      </c>
      <c r="Q170" s="75">
        <v>306798</v>
      </c>
      <c r="R170" s="79">
        <v>44.7</v>
      </c>
      <c r="S170" s="79">
        <v>11.3</v>
      </c>
      <c r="T170" s="78">
        <v>153</v>
      </c>
      <c r="U170" s="78">
        <v>10</v>
      </c>
      <c r="V170" s="77">
        <v>248</v>
      </c>
      <c r="W170" s="77">
        <v>229.4</v>
      </c>
      <c r="X170" s="76">
        <v>518.5</v>
      </c>
      <c r="Y170" s="75">
        <v>98711</v>
      </c>
      <c r="Z170" s="79">
        <v>44.7</v>
      </c>
      <c r="AA170" s="79">
        <v>10.6</v>
      </c>
      <c r="AB170" s="78">
        <v>161</v>
      </c>
      <c r="AC170" s="78">
        <v>8</v>
      </c>
      <c r="AD170" s="77">
        <v>225.2</v>
      </c>
      <c r="AE170" s="77">
        <v>209.9</v>
      </c>
      <c r="AF170" s="76">
        <v>464.6</v>
      </c>
      <c r="AG170" s="75">
        <v>115706</v>
      </c>
      <c r="AH170" s="79">
        <v>45.8</v>
      </c>
      <c r="AI170" s="79">
        <v>9.9</v>
      </c>
      <c r="AJ170" s="78">
        <v>166</v>
      </c>
      <c r="AK170" s="78">
        <v>7</v>
      </c>
      <c r="AL170" s="77">
        <v>215.2</v>
      </c>
      <c r="AM170" s="77">
        <v>204.6</v>
      </c>
      <c r="AN170" s="76">
        <v>350.7</v>
      </c>
      <c r="AO170" s="75">
        <v>92380</v>
      </c>
    </row>
    <row r="171" spans="1:41" s="74" customFormat="1" ht="20.25" hidden="1" customHeight="1">
      <c r="A171" s="83" t="s">
        <v>75</v>
      </c>
      <c r="B171" s="83" t="s">
        <v>74</v>
      </c>
      <c r="C171" s="83" t="s">
        <v>73</v>
      </c>
      <c r="D171" s="83" t="s">
        <v>72</v>
      </c>
      <c r="E171" s="83"/>
      <c r="F171" s="82">
        <v>158</v>
      </c>
      <c r="H171" s="85"/>
      <c r="I171" s="84" t="s">
        <v>64</v>
      </c>
      <c r="J171" s="79">
        <v>19.100000000000001</v>
      </c>
      <c r="K171" s="79">
        <v>0.9</v>
      </c>
      <c r="L171" s="78">
        <v>164</v>
      </c>
      <c r="M171" s="78">
        <v>9</v>
      </c>
      <c r="N171" s="77">
        <v>186</v>
      </c>
      <c r="O171" s="77">
        <v>172.9</v>
      </c>
      <c r="P171" s="76">
        <v>119.8</v>
      </c>
      <c r="Q171" s="75">
        <v>7306</v>
      </c>
      <c r="R171" s="79">
        <v>19.100000000000001</v>
      </c>
      <c r="S171" s="79">
        <v>0.9</v>
      </c>
      <c r="T171" s="78">
        <v>158</v>
      </c>
      <c r="U171" s="78">
        <v>10</v>
      </c>
      <c r="V171" s="77">
        <v>194.9</v>
      </c>
      <c r="W171" s="77">
        <v>176.9</v>
      </c>
      <c r="X171" s="76">
        <v>146.80000000000001</v>
      </c>
      <c r="Y171" s="75">
        <v>2337</v>
      </c>
      <c r="Z171" s="79">
        <v>19.100000000000001</v>
      </c>
      <c r="AA171" s="79">
        <v>0.9</v>
      </c>
      <c r="AB171" s="78">
        <v>166</v>
      </c>
      <c r="AC171" s="78">
        <v>9</v>
      </c>
      <c r="AD171" s="77">
        <v>183.4</v>
      </c>
      <c r="AE171" s="77">
        <v>170.7</v>
      </c>
      <c r="AF171" s="76">
        <v>119.3</v>
      </c>
      <c r="AG171" s="75">
        <v>3395</v>
      </c>
      <c r="AH171" s="79">
        <v>19.100000000000001</v>
      </c>
      <c r="AI171" s="79">
        <v>0.9</v>
      </c>
      <c r="AJ171" s="78">
        <v>170</v>
      </c>
      <c r="AK171" s="78">
        <v>5</v>
      </c>
      <c r="AL171" s="77">
        <v>178.3</v>
      </c>
      <c r="AM171" s="77">
        <v>171.5</v>
      </c>
      <c r="AN171" s="76">
        <v>80.8</v>
      </c>
      <c r="AO171" s="75">
        <v>1574</v>
      </c>
    </row>
    <row r="172" spans="1:41" s="74" customFormat="1" ht="13.5" hidden="1" customHeight="1">
      <c r="A172" s="83" t="s">
        <v>75</v>
      </c>
      <c r="B172" s="83" t="s">
        <v>74</v>
      </c>
      <c r="C172" s="83" t="s">
        <v>73</v>
      </c>
      <c r="D172" s="83" t="s">
        <v>72</v>
      </c>
      <c r="E172" s="83"/>
      <c r="F172" s="82">
        <v>159</v>
      </c>
      <c r="H172" s="85"/>
      <c r="I172" s="84" t="s">
        <v>63</v>
      </c>
      <c r="J172" s="79">
        <v>22.5</v>
      </c>
      <c r="K172" s="79">
        <v>2.8</v>
      </c>
      <c r="L172" s="78">
        <v>163</v>
      </c>
      <c r="M172" s="78">
        <v>12</v>
      </c>
      <c r="N172" s="77">
        <v>204.8</v>
      </c>
      <c r="O172" s="77">
        <v>186.4</v>
      </c>
      <c r="P172" s="76">
        <v>344.5</v>
      </c>
      <c r="Q172" s="75">
        <v>23806</v>
      </c>
      <c r="R172" s="79">
        <v>22.5</v>
      </c>
      <c r="S172" s="79">
        <v>2.7</v>
      </c>
      <c r="T172" s="78">
        <v>156</v>
      </c>
      <c r="U172" s="78">
        <v>14</v>
      </c>
      <c r="V172" s="77">
        <v>219.5</v>
      </c>
      <c r="W172" s="77">
        <v>195.1</v>
      </c>
      <c r="X172" s="76">
        <v>394.9</v>
      </c>
      <c r="Y172" s="75">
        <v>7141</v>
      </c>
      <c r="Z172" s="79">
        <v>22.4</v>
      </c>
      <c r="AA172" s="79">
        <v>2.9</v>
      </c>
      <c r="AB172" s="78">
        <v>164</v>
      </c>
      <c r="AC172" s="78">
        <v>12</v>
      </c>
      <c r="AD172" s="77">
        <v>202.3</v>
      </c>
      <c r="AE172" s="77">
        <v>184.1</v>
      </c>
      <c r="AF172" s="76">
        <v>368.5</v>
      </c>
      <c r="AG172" s="75">
        <v>9725</v>
      </c>
      <c r="AH172" s="79">
        <v>22.6</v>
      </c>
      <c r="AI172" s="79">
        <v>2.7</v>
      </c>
      <c r="AJ172" s="78">
        <v>169</v>
      </c>
      <c r="AK172" s="78">
        <v>9</v>
      </c>
      <c r="AL172" s="77">
        <v>193.1</v>
      </c>
      <c r="AM172" s="77">
        <v>180.6</v>
      </c>
      <c r="AN172" s="76">
        <v>259.10000000000002</v>
      </c>
      <c r="AO172" s="75">
        <v>6940</v>
      </c>
    </row>
    <row r="173" spans="1:41" s="74" customFormat="1" ht="13.5" hidden="1" customHeight="1">
      <c r="A173" s="83" t="s">
        <v>75</v>
      </c>
      <c r="B173" s="83" t="s">
        <v>74</v>
      </c>
      <c r="C173" s="83" t="s">
        <v>73</v>
      </c>
      <c r="D173" s="83" t="s">
        <v>72</v>
      </c>
      <c r="E173" s="83"/>
      <c r="F173" s="82">
        <v>160</v>
      </c>
      <c r="H173" s="85"/>
      <c r="I173" s="86" t="s">
        <v>62</v>
      </c>
      <c r="J173" s="79">
        <v>27.5</v>
      </c>
      <c r="K173" s="79">
        <v>4.5999999999999996</v>
      </c>
      <c r="L173" s="78">
        <v>160</v>
      </c>
      <c r="M173" s="78">
        <v>10</v>
      </c>
      <c r="N173" s="77">
        <v>215.4</v>
      </c>
      <c r="O173" s="77">
        <v>198.3</v>
      </c>
      <c r="P173" s="76">
        <v>348.8</v>
      </c>
      <c r="Q173" s="75">
        <v>22772</v>
      </c>
      <c r="R173" s="79">
        <v>27.6</v>
      </c>
      <c r="S173" s="79">
        <v>4.5999999999999996</v>
      </c>
      <c r="T173" s="78">
        <v>154</v>
      </c>
      <c r="U173" s="78">
        <v>11</v>
      </c>
      <c r="V173" s="77">
        <v>227.6</v>
      </c>
      <c r="W173" s="77">
        <v>206.3</v>
      </c>
      <c r="X173" s="76">
        <v>354.8</v>
      </c>
      <c r="Y173" s="75">
        <v>7773</v>
      </c>
      <c r="Z173" s="79">
        <v>27.6</v>
      </c>
      <c r="AA173" s="79">
        <v>4.8</v>
      </c>
      <c r="AB173" s="78">
        <v>162</v>
      </c>
      <c r="AC173" s="78">
        <v>10</v>
      </c>
      <c r="AD173" s="77">
        <v>214.5</v>
      </c>
      <c r="AE173" s="77">
        <v>197.6</v>
      </c>
      <c r="AF173" s="76">
        <v>372.3</v>
      </c>
      <c r="AG173" s="75">
        <v>8932</v>
      </c>
      <c r="AH173" s="79">
        <v>27.5</v>
      </c>
      <c r="AI173" s="79">
        <v>4.4000000000000004</v>
      </c>
      <c r="AJ173" s="78">
        <v>166</v>
      </c>
      <c r="AK173" s="78">
        <v>8</v>
      </c>
      <c r="AL173" s="77">
        <v>200.9</v>
      </c>
      <c r="AM173" s="77">
        <v>188.9</v>
      </c>
      <c r="AN173" s="76">
        <v>306.5</v>
      </c>
      <c r="AO173" s="75">
        <v>6068</v>
      </c>
    </row>
    <row r="174" spans="1:41" s="74" customFormat="1" ht="13.5" hidden="1" customHeight="1">
      <c r="A174" s="83" t="s">
        <v>75</v>
      </c>
      <c r="B174" s="83" t="s">
        <v>74</v>
      </c>
      <c r="C174" s="83" t="s">
        <v>73</v>
      </c>
      <c r="D174" s="83" t="s">
        <v>72</v>
      </c>
      <c r="E174" s="83"/>
      <c r="F174" s="82">
        <v>161</v>
      </c>
      <c r="H174" s="85"/>
      <c r="I174" s="84" t="s">
        <v>61</v>
      </c>
      <c r="J174" s="79">
        <v>32.5</v>
      </c>
      <c r="K174" s="79">
        <v>6.4</v>
      </c>
      <c r="L174" s="78">
        <v>159</v>
      </c>
      <c r="M174" s="78">
        <v>9</v>
      </c>
      <c r="N174" s="77">
        <v>219.5</v>
      </c>
      <c r="O174" s="77">
        <v>204.5</v>
      </c>
      <c r="P174" s="76">
        <v>376.3</v>
      </c>
      <c r="Q174" s="75">
        <v>22316</v>
      </c>
      <c r="R174" s="79">
        <v>32.5</v>
      </c>
      <c r="S174" s="79">
        <v>6.2</v>
      </c>
      <c r="T174" s="78">
        <v>152</v>
      </c>
      <c r="U174" s="78">
        <v>10</v>
      </c>
      <c r="V174" s="77">
        <v>232.9</v>
      </c>
      <c r="W174" s="77">
        <v>215</v>
      </c>
      <c r="X174" s="76">
        <v>397.3</v>
      </c>
      <c r="Y174" s="75">
        <v>7602</v>
      </c>
      <c r="Z174" s="79">
        <v>32.5</v>
      </c>
      <c r="AA174" s="79">
        <v>6.8</v>
      </c>
      <c r="AB174" s="78">
        <v>161</v>
      </c>
      <c r="AC174" s="78">
        <v>9</v>
      </c>
      <c r="AD174" s="77">
        <v>218.1</v>
      </c>
      <c r="AE174" s="77">
        <v>201.7</v>
      </c>
      <c r="AF174" s="76">
        <v>406</v>
      </c>
      <c r="AG174" s="75">
        <v>8118</v>
      </c>
      <c r="AH174" s="79">
        <v>32.6</v>
      </c>
      <c r="AI174" s="79">
        <v>6.2</v>
      </c>
      <c r="AJ174" s="78">
        <v>166</v>
      </c>
      <c r="AK174" s="78">
        <v>7</v>
      </c>
      <c r="AL174" s="77">
        <v>205.9</v>
      </c>
      <c r="AM174" s="77">
        <v>195.8</v>
      </c>
      <c r="AN174" s="76">
        <v>315.5</v>
      </c>
      <c r="AO174" s="75">
        <v>6596</v>
      </c>
    </row>
    <row r="175" spans="1:41" s="74" customFormat="1" ht="13.5" hidden="1" customHeight="1">
      <c r="A175" s="83" t="s">
        <v>75</v>
      </c>
      <c r="B175" s="83" t="s">
        <v>74</v>
      </c>
      <c r="C175" s="83" t="s">
        <v>73</v>
      </c>
      <c r="D175" s="83" t="s">
        <v>72</v>
      </c>
      <c r="E175" s="83"/>
      <c r="F175" s="82">
        <v>162</v>
      </c>
      <c r="H175" s="85"/>
      <c r="I175" s="84" t="s">
        <v>60</v>
      </c>
      <c r="J175" s="79">
        <v>37.6</v>
      </c>
      <c r="K175" s="79">
        <v>8.1999999999999993</v>
      </c>
      <c r="L175" s="78">
        <v>159</v>
      </c>
      <c r="M175" s="78">
        <v>9</v>
      </c>
      <c r="N175" s="77">
        <v>226.2</v>
      </c>
      <c r="O175" s="77">
        <v>211.2</v>
      </c>
      <c r="P175" s="76">
        <v>409.3</v>
      </c>
      <c r="Q175" s="75">
        <v>25683</v>
      </c>
      <c r="R175" s="79">
        <v>37.6</v>
      </c>
      <c r="S175" s="79">
        <v>8.1999999999999993</v>
      </c>
      <c r="T175" s="78">
        <v>153</v>
      </c>
      <c r="U175" s="78">
        <v>10</v>
      </c>
      <c r="V175" s="77">
        <v>240.4</v>
      </c>
      <c r="W175" s="77">
        <v>221.7</v>
      </c>
      <c r="X175" s="76">
        <v>425.2</v>
      </c>
      <c r="Y175" s="75">
        <v>8683</v>
      </c>
      <c r="Z175" s="79">
        <v>37.6</v>
      </c>
      <c r="AA175" s="79">
        <v>8.9</v>
      </c>
      <c r="AB175" s="78">
        <v>160</v>
      </c>
      <c r="AC175" s="78">
        <v>8</v>
      </c>
      <c r="AD175" s="77">
        <v>224.1</v>
      </c>
      <c r="AE175" s="77">
        <v>208.9</v>
      </c>
      <c r="AF175" s="76">
        <v>453.1</v>
      </c>
      <c r="AG175" s="75">
        <v>9129</v>
      </c>
      <c r="AH175" s="79">
        <v>37.6</v>
      </c>
      <c r="AI175" s="79">
        <v>7.4</v>
      </c>
      <c r="AJ175" s="78">
        <v>165</v>
      </c>
      <c r="AK175" s="78">
        <v>7</v>
      </c>
      <c r="AL175" s="77">
        <v>212.8</v>
      </c>
      <c r="AM175" s="77">
        <v>202.1</v>
      </c>
      <c r="AN175" s="76">
        <v>341</v>
      </c>
      <c r="AO175" s="75">
        <v>7871</v>
      </c>
    </row>
    <row r="176" spans="1:41" s="74" customFormat="1" ht="13.5" hidden="1" customHeight="1">
      <c r="A176" s="83" t="s">
        <v>75</v>
      </c>
      <c r="B176" s="83" t="s">
        <v>74</v>
      </c>
      <c r="C176" s="83" t="s">
        <v>73</v>
      </c>
      <c r="D176" s="83" t="s">
        <v>72</v>
      </c>
      <c r="E176" s="83"/>
      <c r="F176" s="82">
        <v>163</v>
      </c>
      <c r="H176" s="85"/>
      <c r="I176" s="84" t="s">
        <v>59</v>
      </c>
      <c r="J176" s="79">
        <v>42.6</v>
      </c>
      <c r="K176" s="79">
        <v>10.1</v>
      </c>
      <c r="L176" s="78">
        <v>159</v>
      </c>
      <c r="M176" s="78">
        <v>8</v>
      </c>
      <c r="N176" s="77">
        <v>236.1</v>
      </c>
      <c r="O176" s="77">
        <v>221</v>
      </c>
      <c r="P176" s="76">
        <v>489.6</v>
      </c>
      <c r="Q176" s="75">
        <v>34758</v>
      </c>
      <c r="R176" s="79">
        <v>42.7</v>
      </c>
      <c r="S176" s="79">
        <v>10.7</v>
      </c>
      <c r="T176" s="78">
        <v>152</v>
      </c>
      <c r="U176" s="78">
        <v>9</v>
      </c>
      <c r="V176" s="77">
        <v>251.6</v>
      </c>
      <c r="W176" s="77">
        <v>233.6</v>
      </c>
      <c r="X176" s="76">
        <v>556.20000000000005</v>
      </c>
      <c r="Y176" s="75">
        <v>11263</v>
      </c>
      <c r="Z176" s="79">
        <v>42.6</v>
      </c>
      <c r="AA176" s="79">
        <v>10.4</v>
      </c>
      <c r="AB176" s="78">
        <v>160</v>
      </c>
      <c r="AC176" s="78">
        <v>9</v>
      </c>
      <c r="AD176" s="77">
        <v>234.3</v>
      </c>
      <c r="AE176" s="77">
        <v>218.1</v>
      </c>
      <c r="AF176" s="76">
        <v>515.6</v>
      </c>
      <c r="AG176" s="75">
        <v>12743</v>
      </c>
      <c r="AH176" s="79">
        <v>42.6</v>
      </c>
      <c r="AI176" s="79">
        <v>9.1</v>
      </c>
      <c r="AJ176" s="78">
        <v>165</v>
      </c>
      <c r="AK176" s="78">
        <v>7</v>
      </c>
      <c r="AL176" s="77">
        <v>222</v>
      </c>
      <c r="AM176" s="77">
        <v>211.2</v>
      </c>
      <c r="AN176" s="76">
        <v>389.1</v>
      </c>
      <c r="AO176" s="75">
        <v>10752</v>
      </c>
    </row>
    <row r="177" spans="1:41" s="74" customFormat="1" ht="13.5" hidden="1" customHeight="1">
      <c r="A177" s="83" t="s">
        <v>75</v>
      </c>
      <c r="B177" s="83" t="s">
        <v>74</v>
      </c>
      <c r="C177" s="83" t="s">
        <v>73</v>
      </c>
      <c r="D177" s="83" t="s">
        <v>72</v>
      </c>
      <c r="E177" s="83"/>
      <c r="F177" s="82">
        <v>164</v>
      </c>
      <c r="H177" s="85"/>
      <c r="I177" s="84" t="s">
        <v>58</v>
      </c>
      <c r="J177" s="79">
        <v>47.5</v>
      </c>
      <c r="K177" s="79">
        <v>11.8</v>
      </c>
      <c r="L177" s="78">
        <v>159</v>
      </c>
      <c r="M177" s="78">
        <v>8</v>
      </c>
      <c r="N177" s="77">
        <v>246.4</v>
      </c>
      <c r="O177" s="77">
        <v>230.1</v>
      </c>
      <c r="P177" s="76">
        <v>547.70000000000005</v>
      </c>
      <c r="Q177" s="75">
        <v>47991</v>
      </c>
      <c r="R177" s="79">
        <v>47.5</v>
      </c>
      <c r="S177" s="79">
        <v>13.3</v>
      </c>
      <c r="T177" s="78">
        <v>152</v>
      </c>
      <c r="U177" s="78">
        <v>9</v>
      </c>
      <c r="V177" s="77">
        <v>267.7</v>
      </c>
      <c r="W177" s="77">
        <v>247.9</v>
      </c>
      <c r="X177" s="76">
        <v>657.4</v>
      </c>
      <c r="Y177" s="75">
        <v>16012</v>
      </c>
      <c r="Z177" s="79">
        <v>47.5</v>
      </c>
      <c r="AA177" s="79">
        <v>12</v>
      </c>
      <c r="AB177" s="78">
        <v>161</v>
      </c>
      <c r="AC177" s="78">
        <v>9</v>
      </c>
      <c r="AD177" s="77">
        <v>242.6</v>
      </c>
      <c r="AE177" s="77">
        <v>225.8</v>
      </c>
      <c r="AF177" s="76">
        <v>557.9</v>
      </c>
      <c r="AG177" s="75">
        <v>17483</v>
      </c>
      <c r="AH177" s="79">
        <v>47.5</v>
      </c>
      <c r="AI177" s="79">
        <v>9.9</v>
      </c>
      <c r="AJ177" s="78">
        <v>166</v>
      </c>
      <c r="AK177" s="78">
        <v>7</v>
      </c>
      <c r="AL177" s="77">
        <v>227.6</v>
      </c>
      <c r="AM177" s="77">
        <v>215.7</v>
      </c>
      <c r="AN177" s="76">
        <v>414.3</v>
      </c>
      <c r="AO177" s="75">
        <v>14496</v>
      </c>
    </row>
    <row r="178" spans="1:41" s="74" customFormat="1" ht="13.5" hidden="1" customHeight="1">
      <c r="A178" s="83" t="s">
        <v>75</v>
      </c>
      <c r="B178" s="83" t="s">
        <v>74</v>
      </c>
      <c r="C178" s="83" t="s">
        <v>73</v>
      </c>
      <c r="D178" s="83" t="s">
        <v>72</v>
      </c>
      <c r="E178" s="83"/>
      <c r="F178" s="82">
        <v>165</v>
      </c>
      <c r="H178" s="85"/>
      <c r="I178" s="84" t="s">
        <v>57</v>
      </c>
      <c r="J178" s="79">
        <v>52.5</v>
      </c>
      <c r="K178" s="79">
        <v>13.1</v>
      </c>
      <c r="L178" s="78">
        <v>159</v>
      </c>
      <c r="M178" s="78">
        <v>8</v>
      </c>
      <c r="N178" s="77">
        <v>246.8</v>
      </c>
      <c r="O178" s="77">
        <v>231.3</v>
      </c>
      <c r="P178" s="76">
        <v>555.9</v>
      </c>
      <c r="Q178" s="75">
        <v>45675</v>
      </c>
      <c r="R178" s="79">
        <v>52.4</v>
      </c>
      <c r="S178" s="79">
        <v>14.7</v>
      </c>
      <c r="T178" s="78">
        <v>152</v>
      </c>
      <c r="U178" s="78">
        <v>10</v>
      </c>
      <c r="V178" s="77">
        <v>269.39999999999998</v>
      </c>
      <c r="W178" s="77">
        <v>250.5</v>
      </c>
      <c r="X178" s="76">
        <v>660.8</v>
      </c>
      <c r="Y178" s="75">
        <v>14992</v>
      </c>
      <c r="Z178" s="79">
        <v>52.5</v>
      </c>
      <c r="AA178" s="79">
        <v>13.1</v>
      </c>
      <c r="AB178" s="78">
        <v>160</v>
      </c>
      <c r="AC178" s="78">
        <v>8</v>
      </c>
      <c r="AD178" s="77">
        <v>243.3</v>
      </c>
      <c r="AE178" s="77">
        <v>227.3</v>
      </c>
      <c r="AF178" s="76">
        <v>579.1</v>
      </c>
      <c r="AG178" s="75">
        <v>17289</v>
      </c>
      <c r="AH178" s="79">
        <v>52.4</v>
      </c>
      <c r="AI178" s="79">
        <v>11.3</v>
      </c>
      <c r="AJ178" s="78">
        <v>166</v>
      </c>
      <c r="AK178" s="78">
        <v>7</v>
      </c>
      <c r="AL178" s="77">
        <v>226.1</v>
      </c>
      <c r="AM178" s="77">
        <v>215</v>
      </c>
      <c r="AN178" s="76">
        <v>408.6</v>
      </c>
      <c r="AO178" s="75">
        <v>13393</v>
      </c>
    </row>
    <row r="179" spans="1:41" s="74" customFormat="1" ht="13.5" hidden="1" customHeight="1">
      <c r="A179" s="83" t="s">
        <v>75</v>
      </c>
      <c r="B179" s="83" t="s">
        <v>74</v>
      </c>
      <c r="C179" s="83" t="s">
        <v>73</v>
      </c>
      <c r="D179" s="83" t="s">
        <v>72</v>
      </c>
      <c r="E179" s="83"/>
      <c r="F179" s="82">
        <v>166</v>
      </c>
      <c r="H179" s="85"/>
      <c r="I179" s="84" t="s">
        <v>56</v>
      </c>
      <c r="J179" s="79">
        <v>57.4</v>
      </c>
      <c r="K179" s="79">
        <v>15.4</v>
      </c>
      <c r="L179" s="78">
        <v>159</v>
      </c>
      <c r="M179" s="78">
        <v>7</v>
      </c>
      <c r="N179" s="77">
        <v>242.7</v>
      </c>
      <c r="O179" s="77">
        <v>228.4</v>
      </c>
      <c r="P179" s="76">
        <v>548.4</v>
      </c>
      <c r="Q179" s="75">
        <v>39371</v>
      </c>
      <c r="R179" s="79">
        <v>57.4</v>
      </c>
      <c r="S179" s="79">
        <v>16.899999999999999</v>
      </c>
      <c r="T179" s="78">
        <v>152</v>
      </c>
      <c r="U179" s="78">
        <v>9</v>
      </c>
      <c r="V179" s="77">
        <v>265.10000000000002</v>
      </c>
      <c r="W179" s="77">
        <v>247.4</v>
      </c>
      <c r="X179" s="76">
        <v>646.79999999999995</v>
      </c>
      <c r="Y179" s="75">
        <v>12532</v>
      </c>
      <c r="Z179" s="79">
        <v>57.4</v>
      </c>
      <c r="AA179" s="79">
        <v>15.4</v>
      </c>
      <c r="AB179" s="78">
        <v>160</v>
      </c>
      <c r="AC179" s="78">
        <v>7</v>
      </c>
      <c r="AD179" s="77">
        <v>237.4</v>
      </c>
      <c r="AE179" s="77">
        <v>222.6</v>
      </c>
      <c r="AF179" s="76">
        <v>571.4</v>
      </c>
      <c r="AG179" s="75">
        <v>15383</v>
      </c>
      <c r="AH179" s="79">
        <v>57.4</v>
      </c>
      <c r="AI179" s="79">
        <v>13.8</v>
      </c>
      <c r="AJ179" s="78">
        <v>165</v>
      </c>
      <c r="AK179" s="78">
        <v>6</v>
      </c>
      <c r="AL179" s="77">
        <v>225.4</v>
      </c>
      <c r="AM179" s="77">
        <v>215.5</v>
      </c>
      <c r="AN179" s="76">
        <v>409.8</v>
      </c>
      <c r="AO179" s="75">
        <v>11456</v>
      </c>
    </row>
    <row r="180" spans="1:41" s="74" customFormat="1" ht="13.5" hidden="1" customHeight="1">
      <c r="A180" s="83" t="s">
        <v>75</v>
      </c>
      <c r="B180" s="83" t="s">
        <v>74</v>
      </c>
      <c r="C180" s="83" t="s">
        <v>73</v>
      </c>
      <c r="D180" s="83" t="s">
        <v>72</v>
      </c>
      <c r="E180" s="83"/>
      <c r="F180" s="82">
        <v>167</v>
      </c>
      <c r="H180" s="85"/>
      <c r="I180" s="84" t="s">
        <v>55</v>
      </c>
      <c r="J180" s="79">
        <v>62.3</v>
      </c>
      <c r="K180" s="79">
        <v>16</v>
      </c>
      <c r="L180" s="78">
        <v>159</v>
      </c>
      <c r="M180" s="78">
        <v>6</v>
      </c>
      <c r="N180" s="77">
        <v>210.2</v>
      </c>
      <c r="O180" s="77">
        <v>200.4</v>
      </c>
      <c r="P180" s="76">
        <v>339.8</v>
      </c>
      <c r="Q180" s="75">
        <v>24027</v>
      </c>
      <c r="R180" s="79">
        <v>62.3</v>
      </c>
      <c r="S180" s="79">
        <v>17</v>
      </c>
      <c r="T180" s="78">
        <v>151</v>
      </c>
      <c r="U180" s="78">
        <v>7</v>
      </c>
      <c r="V180" s="77">
        <v>221.8</v>
      </c>
      <c r="W180" s="77">
        <v>210.8</v>
      </c>
      <c r="X180" s="76">
        <v>378</v>
      </c>
      <c r="Y180" s="75">
        <v>6909</v>
      </c>
      <c r="Z180" s="79">
        <v>62.3</v>
      </c>
      <c r="AA180" s="79">
        <v>15.8</v>
      </c>
      <c r="AB180" s="78">
        <v>160</v>
      </c>
      <c r="AC180" s="78">
        <v>5</v>
      </c>
      <c r="AD180" s="77">
        <v>202.7</v>
      </c>
      <c r="AE180" s="77">
        <v>192.9</v>
      </c>
      <c r="AF180" s="76">
        <v>352.9</v>
      </c>
      <c r="AG180" s="75">
        <v>9017</v>
      </c>
      <c r="AH180" s="79">
        <v>62.4</v>
      </c>
      <c r="AI180" s="79">
        <v>15.3</v>
      </c>
      <c r="AJ180" s="78">
        <v>165</v>
      </c>
      <c r="AK180" s="78">
        <v>6</v>
      </c>
      <c r="AL180" s="77">
        <v>208.6</v>
      </c>
      <c r="AM180" s="77">
        <v>199.9</v>
      </c>
      <c r="AN180" s="76">
        <v>292.7</v>
      </c>
      <c r="AO180" s="75">
        <v>8101</v>
      </c>
    </row>
    <row r="181" spans="1:41" s="74" customFormat="1" ht="13.5" hidden="1" customHeight="1">
      <c r="A181" s="83" t="s">
        <v>75</v>
      </c>
      <c r="B181" s="83" t="s">
        <v>74</v>
      </c>
      <c r="C181" s="83" t="s">
        <v>73</v>
      </c>
      <c r="D181" s="83" t="s">
        <v>72</v>
      </c>
      <c r="E181" s="83"/>
      <c r="F181" s="82">
        <v>168</v>
      </c>
      <c r="H181" s="85"/>
      <c r="I181" s="84" t="s">
        <v>76</v>
      </c>
      <c r="J181" s="79">
        <v>67.099999999999994</v>
      </c>
      <c r="K181" s="79">
        <v>15.6</v>
      </c>
      <c r="L181" s="78">
        <v>159</v>
      </c>
      <c r="M181" s="78">
        <v>7</v>
      </c>
      <c r="N181" s="77">
        <v>202.6</v>
      </c>
      <c r="O181" s="77">
        <v>192.2</v>
      </c>
      <c r="P181" s="76">
        <v>230.9</v>
      </c>
      <c r="Q181" s="75">
        <v>9357</v>
      </c>
      <c r="R181" s="79">
        <v>67.3</v>
      </c>
      <c r="S181" s="79">
        <v>16.5</v>
      </c>
      <c r="T181" s="78">
        <v>152</v>
      </c>
      <c r="U181" s="78">
        <v>10</v>
      </c>
      <c r="V181" s="77">
        <v>230.5</v>
      </c>
      <c r="W181" s="77">
        <v>216</v>
      </c>
      <c r="X181" s="76">
        <v>303.3</v>
      </c>
      <c r="Y181" s="75">
        <v>2495</v>
      </c>
      <c r="Z181" s="79">
        <v>67</v>
      </c>
      <c r="AA181" s="79">
        <v>14.7</v>
      </c>
      <c r="AB181" s="78">
        <v>161</v>
      </c>
      <c r="AC181" s="78">
        <v>6</v>
      </c>
      <c r="AD181" s="77">
        <v>186.1</v>
      </c>
      <c r="AE181" s="77">
        <v>176.4</v>
      </c>
      <c r="AF181" s="76">
        <v>167.3</v>
      </c>
      <c r="AG181" s="75">
        <v>3388</v>
      </c>
      <c r="AH181" s="79">
        <v>67.099999999999994</v>
      </c>
      <c r="AI181" s="79">
        <v>15.9</v>
      </c>
      <c r="AJ181" s="78">
        <v>162</v>
      </c>
      <c r="AK181" s="78">
        <v>5</v>
      </c>
      <c r="AL181" s="77">
        <v>198.7</v>
      </c>
      <c r="AM181" s="77">
        <v>190.5</v>
      </c>
      <c r="AN181" s="76">
        <v>240.8</v>
      </c>
      <c r="AO181" s="75">
        <v>3474</v>
      </c>
    </row>
    <row r="182" spans="1:41" s="74" customFormat="1" ht="13.5" hidden="1" customHeight="1">
      <c r="A182" s="83" t="s">
        <v>75</v>
      </c>
      <c r="B182" s="83" t="s">
        <v>74</v>
      </c>
      <c r="C182" s="83" t="s">
        <v>73</v>
      </c>
      <c r="D182" s="83" t="s">
        <v>72</v>
      </c>
      <c r="E182" s="83"/>
      <c r="F182" s="82">
        <v>169</v>
      </c>
      <c r="H182" s="85"/>
      <c r="I182" s="84" t="s">
        <v>71</v>
      </c>
      <c r="J182" s="79">
        <v>72.900000000000006</v>
      </c>
      <c r="K182" s="79">
        <v>18.899999999999999</v>
      </c>
      <c r="L182" s="78">
        <v>155</v>
      </c>
      <c r="M182" s="78">
        <v>5</v>
      </c>
      <c r="N182" s="77">
        <v>203.2</v>
      </c>
      <c r="O182" s="77">
        <v>196.1</v>
      </c>
      <c r="P182" s="76">
        <v>211.4</v>
      </c>
      <c r="Q182" s="75">
        <v>3736</v>
      </c>
      <c r="R182" s="79">
        <v>72.8</v>
      </c>
      <c r="S182" s="79">
        <v>19.7</v>
      </c>
      <c r="T182" s="78">
        <v>149</v>
      </c>
      <c r="U182" s="78">
        <v>8</v>
      </c>
      <c r="V182" s="77">
        <v>244.6</v>
      </c>
      <c r="W182" s="77">
        <v>233.7</v>
      </c>
      <c r="X182" s="76">
        <v>387.2</v>
      </c>
      <c r="Y182" s="75">
        <v>974</v>
      </c>
      <c r="Z182" s="79">
        <v>72.7</v>
      </c>
      <c r="AA182" s="79">
        <v>15.5</v>
      </c>
      <c r="AB182" s="78">
        <v>156</v>
      </c>
      <c r="AC182" s="78">
        <v>5</v>
      </c>
      <c r="AD182" s="77">
        <v>175.1</v>
      </c>
      <c r="AE182" s="77">
        <v>167.7</v>
      </c>
      <c r="AF182" s="76">
        <v>117.6</v>
      </c>
      <c r="AG182" s="75">
        <v>1103</v>
      </c>
      <c r="AH182" s="79">
        <v>73.2</v>
      </c>
      <c r="AI182" s="79">
        <v>20.6</v>
      </c>
      <c r="AJ182" s="78">
        <v>159</v>
      </c>
      <c r="AK182" s="78">
        <v>3</v>
      </c>
      <c r="AL182" s="77">
        <v>197.5</v>
      </c>
      <c r="AM182" s="77">
        <v>193</v>
      </c>
      <c r="AN182" s="76">
        <v>170.5</v>
      </c>
      <c r="AO182" s="75">
        <v>1659</v>
      </c>
    </row>
    <row r="183" spans="1:41" s="74" customFormat="1" ht="24" hidden="1" customHeight="1">
      <c r="A183" s="83" t="s">
        <v>75</v>
      </c>
      <c r="B183" s="83" t="s">
        <v>74</v>
      </c>
      <c r="C183" s="83" t="s">
        <v>73</v>
      </c>
      <c r="D183" s="83" t="s">
        <v>72</v>
      </c>
      <c r="E183" s="83"/>
      <c r="F183" s="82">
        <v>170</v>
      </c>
      <c r="H183" s="87"/>
      <c r="I183" s="86" t="s">
        <v>79</v>
      </c>
      <c r="J183" s="79">
        <v>42.2</v>
      </c>
      <c r="K183" s="79">
        <v>10.4</v>
      </c>
      <c r="L183" s="78">
        <v>158</v>
      </c>
      <c r="M183" s="78">
        <v>7</v>
      </c>
      <c r="N183" s="77">
        <v>279</v>
      </c>
      <c r="O183" s="77">
        <v>260.60000000000002</v>
      </c>
      <c r="P183" s="76">
        <v>717.5</v>
      </c>
      <c r="Q183" s="75">
        <v>239463</v>
      </c>
      <c r="R183" s="79">
        <v>42</v>
      </c>
      <c r="S183" s="79">
        <v>12.2</v>
      </c>
      <c r="T183" s="78">
        <v>151</v>
      </c>
      <c r="U183" s="78">
        <v>10</v>
      </c>
      <c r="V183" s="77">
        <v>307.60000000000002</v>
      </c>
      <c r="W183" s="77">
        <v>281</v>
      </c>
      <c r="X183" s="76">
        <v>883.9</v>
      </c>
      <c r="Y183" s="75">
        <v>70215</v>
      </c>
      <c r="Z183" s="79">
        <v>42.6</v>
      </c>
      <c r="AA183" s="79">
        <v>10</v>
      </c>
      <c r="AB183" s="78">
        <v>158</v>
      </c>
      <c r="AC183" s="78">
        <v>6</v>
      </c>
      <c r="AD183" s="77">
        <v>278.39999999999998</v>
      </c>
      <c r="AE183" s="77">
        <v>260.2</v>
      </c>
      <c r="AF183" s="76">
        <v>691</v>
      </c>
      <c r="AG183" s="75">
        <v>99921</v>
      </c>
      <c r="AH183" s="79">
        <v>41.7</v>
      </c>
      <c r="AI183" s="79">
        <v>9.1999999999999993</v>
      </c>
      <c r="AJ183" s="78">
        <v>164</v>
      </c>
      <c r="AK183" s="78">
        <v>5</v>
      </c>
      <c r="AL183" s="77">
        <v>250.9</v>
      </c>
      <c r="AM183" s="77">
        <v>240.5</v>
      </c>
      <c r="AN183" s="76">
        <v>587.20000000000005</v>
      </c>
      <c r="AO183" s="75">
        <v>69327</v>
      </c>
    </row>
    <row r="184" spans="1:41" s="74" customFormat="1" ht="20.25" hidden="1" customHeight="1">
      <c r="A184" s="83" t="s">
        <v>75</v>
      </c>
      <c r="B184" s="83" t="s">
        <v>74</v>
      </c>
      <c r="C184" s="83" t="s">
        <v>73</v>
      </c>
      <c r="D184" s="83" t="s">
        <v>72</v>
      </c>
      <c r="E184" s="83"/>
      <c r="F184" s="82">
        <v>171</v>
      </c>
      <c r="H184" s="85"/>
      <c r="I184" s="84" t="s">
        <v>64</v>
      </c>
      <c r="J184" s="79" t="s">
        <v>77</v>
      </c>
      <c r="K184" s="79" t="s">
        <v>77</v>
      </c>
      <c r="L184" s="78" t="s">
        <v>77</v>
      </c>
      <c r="M184" s="78" t="s">
        <v>77</v>
      </c>
      <c r="N184" s="77" t="s">
        <v>77</v>
      </c>
      <c r="O184" s="77" t="s">
        <v>77</v>
      </c>
      <c r="P184" s="76" t="s">
        <v>77</v>
      </c>
      <c r="Q184" s="75" t="s">
        <v>77</v>
      </c>
      <c r="R184" s="79" t="s">
        <v>77</v>
      </c>
      <c r="S184" s="79" t="s">
        <v>77</v>
      </c>
      <c r="T184" s="78" t="s">
        <v>77</v>
      </c>
      <c r="U184" s="78" t="s">
        <v>77</v>
      </c>
      <c r="V184" s="77" t="s">
        <v>77</v>
      </c>
      <c r="W184" s="77" t="s">
        <v>77</v>
      </c>
      <c r="X184" s="76" t="s">
        <v>77</v>
      </c>
      <c r="Y184" s="75" t="s">
        <v>77</v>
      </c>
      <c r="Z184" s="79" t="s">
        <v>77</v>
      </c>
      <c r="AA184" s="79" t="s">
        <v>77</v>
      </c>
      <c r="AB184" s="78" t="s">
        <v>77</v>
      </c>
      <c r="AC184" s="78" t="s">
        <v>77</v>
      </c>
      <c r="AD184" s="77" t="s">
        <v>77</v>
      </c>
      <c r="AE184" s="77" t="s">
        <v>77</v>
      </c>
      <c r="AF184" s="76" t="s">
        <v>77</v>
      </c>
      <c r="AG184" s="75" t="s">
        <v>77</v>
      </c>
      <c r="AH184" s="79" t="s">
        <v>77</v>
      </c>
      <c r="AI184" s="79" t="s">
        <v>77</v>
      </c>
      <c r="AJ184" s="78" t="s">
        <v>77</v>
      </c>
      <c r="AK184" s="78" t="s">
        <v>77</v>
      </c>
      <c r="AL184" s="77" t="s">
        <v>77</v>
      </c>
      <c r="AM184" s="77" t="s">
        <v>77</v>
      </c>
      <c r="AN184" s="76" t="s">
        <v>77</v>
      </c>
      <c r="AO184" s="75" t="s">
        <v>77</v>
      </c>
    </row>
    <row r="185" spans="1:41" s="74" customFormat="1" ht="13.5" hidden="1" customHeight="1">
      <c r="A185" s="83" t="s">
        <v>75</v>
      </c>
      <c r="B185" s="83" t="s">
        <v>74</v>
      </c>
      <c r="C185" s="83" t="s">
        <v>73</v>
      </c>
      <c r="D185" s="83" t="s">
        <v>72</v>
      </c>
      <c r="E185" s="83"/>
      <c r="F185" s="82">
        <v>172</v>
      </c>
      <c r="H185" s="85"/>
      <c r="I185" s="84" t="s">
        <v>63</v>
      </c>
      <c r="J185" s="79">
        <v>22.8</v>
      </c>
      <c r="K185" s="79">
        <v>1.9</v>
      </c>
      <c r="L185" s="78">
        <v>162</v>
      </c>
      <c r="M185" s="78">
        <v>7</v>
      </c>
      <c r="N185" s="77">
        <v>225.4</v>
      </c>
      <c r="O185" s="77">
        <v>210.2</v>
      </c>
      <c r="P185" s="76">
        <v>381.2</v>
      </c>
      <c r="Q185" s="75">
        <v>25162</v>
      </c>
      <c r="R185" s="79">
        <v>22.8</v>
      </c>
      <c r="S185" s="79">
        <v>1.8</v>
      </c>
      <c r="T185" s="78">
        <v>156</v>
      </c>
      <c r="U185" s="78">
        <v>10</v>
      </c>
      <c r="V185" s="77">
        <v>244.7</v>
      </c>
      <c r="W185" s="77">
        <v>220.6</v>
      </c>
      <c r="X185" s="76">
        <v>402.4</v>
      </c>
      <c r="Y185" s="75">
        <v>7319</v>
      </c>
      <c r="Z185" s="79">
        <v>22.8</v>
      </c>
      <c r="AA185" s="79">
        <v>1.9</v>
      </c>
      <c r="AB185" s="78">
        <v>162</v>
      </c>
      <c r="AC185" s="78">
        <v>6</v>
      </c>
      <c r="AD185" s="77">
        <v>226.1</v>
      </c>
      <c r="AE185" s="77">
        <v>211.4</v>
      </c>
      <c r="AF185" s="76">
        <v>374.2</v>
      </c>
      <c r="AG185" s="75">
        <v>9352</v>
      </c>
      <c r="AH185" s="79">
        <v>22.7</v>
      </c>
      <c r="AI185" s="79">
        <v>2.1</v>
      </c>
      <c r="AJ185" s="78">
        <v>167</v>
      </c>
      <c r="AK185" s="78">
        <v>5</v>
      </c>
      <c r="AL185" s="77">
        <v>207.9</v>
      </c>
      <c r="AM185" s="77">
        <v>200</v>
      </c>
      <c r="AN185" s="76">
        <v>370.7</v>
      </c>
      <c r="AO185" s="75">
        <v>8491</v>
      </c>
    </row>
    <row r="186" spans="1:41" s="74" customFormat="1" ht="13.5" hidden="1" customHeight="1">
      <c r="A186" s="83" t="s">
        <v>75</v>
      </c>
      <c r="B186" s="83" t="s">
        <v>74</v>
      </c>
      <c r="C186" s="83" t="s">
        <v>73</v>
      </c>
      <c r="D186" s="83" t="s">
        <v>72</v>
      </c>
      <c r="E186" s="83"/>
      <c r="F186" s="82">
        <v>173</v>
      </c>
      <c r="H186" s="85"/>
      <c r="I186" s="86" t="s">
        <v>62</v>
      </c>
      <c r="J186" s="79">
        <v>27.4</v>
      </c>
      <c r="K186" s="79">
        <v>4.4000000000000004</v>
      </c>
      <c r="L186" s="78">
        <v>159</v>
      </c>
      <c r="M186" s="78">
        <v>7</v>
      </c>
      <c r="N186" s="77">
        <v>252.1</v>
      </c>
      <c r="O186" s="77">
        <v>232.4</v>
      </c>
      <c r="P186" s="76">
        <v>564.1</v>
      </c>
      <c r="Q186" s="75">
        <v>24066</v>
      </c>
      <c r="R186" s="79">
        <v>27.3</v>
      </c>
      <c r="S186" s="79">
        <v>4.5</v>
      </c>
      <c r="T186" s="78">
        <v>153</v>
      </c>
      <c r="U186" s="78">
        <v>11</v>
      </c>
      <c r="V186" s="77">
        <v>279.10000000000002</v>
      </c>
      <c r="W186" s="77">
        <v>247.7</v>
      </c>
      <c r="X186" s="76">
        <v>666.7</v>
      </c>
      <c r="Y186" s="75">
        <v>6726</v>
      </c>
      <c r="Z186" s="79">
        <v>27.4</v>
      </c>
      <c r="AA186" s="79">
        <v>4.2</v>
      </c>
      <c r="AB186" s="78">
        <v>159</v>
      </c>
      <c r="AC186" s="78">
        <v>7</v>
      </c>
      <c r="AD186" s="77">
        <v>252.9</v>
      </c>
      <c r="AE186" s="77">
        <v>234.1</v>
      </c>
      <c r="AF186" s="76">
        <v>524.4</v>
      </c>
      <c r="AG186" s="75">
        <v>9935</v>
      </c>
      <c r="AH186" s="79">
        <v>27.4</v>
      </c>
      <c r="AI186" s="79">
        <v>4.5</v>
      </c>
      <c r="AJ186" s="78">
        <v>165</v>
      </c>
      <c r="AK186" s="78">
        <v>6</v>
      </c>
      <c r="AL186" s="77">
        <v>226.5</v>
      </c>
      <c r="AM186" s="77">
        <v>216.2</v>
      </c>
      <c r="AN186" s="76">
        <v>524.20000000000005</v>
      </c>
      <c r="AO186" s="75">
        <v>7404</v>
      </c>
    </row>
    <row r="187" spans="1:41" s="74" customFormat="1" ht="13.5" hidden="1" customHeight="1">
      <c r="A187" s="83" t="s">
        <v>75</v>
      </c>
      <c r="B187" s="83" t="s">
        <v>74</v>
      </c>
      <c r="C187" s="83" t="s">
        <v>73</v>
      </c>
      <c r="D187" s="83" t="s">
        <v>72</v>
      </c>
      <c r="E187" s="83"/>
      <c r="F187" s="82">
        <v>174</v>
      </c>
      <c r="H187" s="85"/>
      <c r="I187" s="84" t="s">
        <v>61</v>
      </c>
      <c r="J187" s="79">
        <v>32.5</v>
      </c>
      <c r="K187" s="79">
        <v>6.8</v>
      </c>
      <c r="L187" s="78">
        <v>158</v>
      </c>
      <c r="M187" s="78">
        <v>7</v>
      </c>
      <c r="N187" s="77">
        <v>259.7</v>
      </c>
      <c r="O187" s="77">
        <v>241.5</v>
      </c>
      <c r="P187" s="76">
        <v>614.1</v>
      </c>
      <c r="Q187" s="75">
        <v>22805</v>
      </c>
      <c r="R187" s="79">
        <v>32.6</v>
      </c>
      <c r="S187" s="79">
        <v>7.5</v>
      </c>
      <c r="T187" s="78">
        <v>152</v>
      </c>
      <c r="U187" s="78">
        <v>10</v>
      </c>
      <c r="V187" s="77">
        <v>283.3</v>
      </c>
      <c r="W187" s="77">
        <v>256.5</v>
      </c>
      <c r="X187" s="76">
        <v>726.3</v>
      </c>
      <c r="Y187" s="75">
        <v>6556</v>
      </c>
      <c r="Z187" s="79">
        <v>32.5</v>
      </c>
      <c r="AA187" s="79">
        <v>6.6</v>
      </c>
      <c r="AB187" s="78">
        <v>158</v>
      </c>
      <c r="AC187" s="78">
        <v>7</v>
      </c>
      <c r="AD187" s="77">
        <v>260</v>
      </c>
      <c r="AE187" s="77">
        <v>241.7</v>
      </c>
      <c r="AF187" s="76">
        <v>594</v>
      </c>
      <c r="AG187" s="75">
        <v>9277</v>
      </c>
      <c r="AH187" s="79">
        <v>32.5</v>
      </c>
      <c r="AI187" s="79">
        <v>6.6</v>
      </c>
      <c r="AJ187" s="78">
        <v>164</v>
      </c>
      <c r="AK187" s="78">
        <v>5</v>
      </c>
      <c r="AL187" s="77">
        <v>237.1</v>
      </c>
      <c r="AM187" s="77">
        <v>227.1</v>
      </c>
      <c r="AN187" s="76">
        <v>535.29999999999995</v>
      </c>
      <c r="AO187" s="75">
        <v>6973</v>
      </c>
    </row>
    <row r="188" spans="1:41" s="74" customFormat="1" ht="13.5" hidden="1" customHeight="1">
      <c r="A188" s="83" t="s">
        <v>75</v>
      </c>
      <c r="B188" s="83" t="s">
        <v>74</v>
      </c>
      <c r="C188" s="83" t="s">
        <v>73</v>
      </c>
      <c r="D188" s="83" t="s">
        <v>72</v>
      </c>
      <c r="E188" s="83"/>
      <c r="F188" s="82">
        <v>175</v>
      </c>
      <c r="H188" s="85"/>
      <c r="I188" s="84" t="s">
        <v>60</v>
      </c>
      <c r="J188" s="79">
        <v>37.6</v>
      </c>
      <c r="K188" s="79">
        <v>9</v>
      </c>
      <c r="L188" s="78">
        <v>157</v>
      </c>
      <c r="M188" s="78">
        <v>7</v>
      </c>
      <c r="N188" s="77">
        <v>270.2</v>
      </c>
      <c r="O188" s="77">
        <v>253</v>
      </c>
      <c r="P188" s="76">
        <v>696.5</v>
      </c>
      <c r="Q188" s="75">
        <v>25303</v>
      </c>
      <c r="R188" s="79">
        <v>37.5</v>
      </c>
      <c r="S188" s="79">
        <v>10.1</v>
      </c>
      <c r="T188" s="78">
        <v>151</v>
      </c>
      <c r="U188" s="78">
        <v>10</v>
      </c>
      <c r="V188" s="77">
        <v>295.89999999999998</v>
      </c>
      <c r="W188" s="77">
        <v>269.8</v>
      </c>
      <c r="X188" s="76">
        <v>808</v>
      </c>
      <c r="Y188" s="75">
        <v>7302</v>
      </c>
      <c r="Z188" s="79">
        <v>37.6</v>
      </c>
      <c r="AA188" s="79">
        <v>8.6999999999999993</v>
      </c>
      <c r="AB188" s="78">
        <v>157</v>
      </c>
      <c r="AC188" s="78">
        <v>6</v>
      </c>
      <c r="AD188" s="77">
        <v>268.3</v>
      </c>
      <c r="AE188" s="77">
        <v>252.1</v>
      </c>
      <c r="AF188" s="76">
        <v>684.2</v>
      </c>
      <c r="AG188" s="75">
        <v>10599</v>
      </c>
      <c r="AH188" s="79">
        <v>37.6</v>
      </c>
      <c r="AI188" s="79">
        <v>8.3000000000000007</v>
      </c>
      <c r="AJ188" s="78">
        <v>163</v>
      </c>
      <c r="AK188" s="78">
        <v>5</v>
      </c>
      <c r="AL188" s="77">
        <v>247.6</v>
      </c>
      <c r="AM188" s="77">
        <v>237.6</v>
      </c>
      <c r="AN188" s="76">
        <v>604</v>
      </c>
      <c r="AO188" s="75">
        <v>7402</v>
      </c>
    </row>
    <row r="189" spans="1:41" s="74" customFormat="1" ht="13.5" hidden="1" customHeight="1">
      <c r="A189" s="83" t="s">
        <v>75</v>
      </c>
      <c r="B189" s="83" t="s">
        <v>74</v>
      </c>
      <c r="C189" s="83" t="s">
        <v>73</v>
      </c>
      <c r="D189" s="83" t="s">
        <v>72</v>
      </c>
      <c r="E189" s="83"/>
      <c r="F189" s="82">
        <v>176</v>
      </c>
      <c r="H189" s="85"/>
      <c r="I189" s="84" t="s">
        <v>59</v>
      </c>
      <c r="J189" s="79">
        <v>42.6</v>
      </c>
      <c r="K189" s="79">
        <v>11.2</v>
      </c>
      <c r="L189" s="78">
        <v>156</v>
      </c>
      <c r="M189" s="78">
        <v>7</v>
      </c>
      <c r="N189" s="77">
        <v>289</v>
      </c>
      <c r="O189" s="77">
        <v>269.7</v>
      </c>
      <c r="P189" s="76">
        <v>782.2</v>
      </c>
      <c r="Q189" s="75">
        <v>36758</v>
      </c>
      <c r="R189" s="79">
        <v>42.6</v>
      </c>
      <c r="S189" s="79">
        <v>12.9</v>
      </c>
      <c r="T189" s="78">
        <v>150</v>
      </c>
      <c r="U189" s="78">
        <v>9</v>
      </c>
      <c r="V189" s="77">
        <v>320.60000000000002</v>
      </c>
      <c r="W189" s="77">
        <v>294.39999999999998</v>
      </c>
      <c r="X189" s="76">
        <v>978</v>
      </c>
      <c r="Y189" s="75">
        <v>10941</v>
      </c>
      <c r="Z189" s="79">
        <v>42.6</v>
      </c>
      <c r="AA189" s="79">
        <v>10.7</v>
      </c>
      <c r="AB189" s="78">
        <v>157</v>
      </c>
      <c r="AC189" s="78">
        <v>7</v>
      </c>
      <c r="AD189" s="77">
        <v>286.89999999999998</v>
      </c>
      <c r="AE189" s="77">
        <v>267.3</v>
      </c>
      <c r="AF189" s="76">
        <v>756.7</v>
      </c>
      <c r="AG189" s="75">
        <v>16313</v>
      </c>
      <c r="AH189" s="79">
        <v>42.6</v>
      </c>
      <c r="AI189" s="79">
        <v>10</v>
      </c>
      <c r="AJ189" s="78">
        <v>162</v>
      </c>
      <c r="AK189" s="78">
        <v>5</v>
      </c>
      <c r="AL189" s="77">
        <v>256.39999999999998</v>
      </c>
      <c r="AM189" s="77">
        <v>245.4</v>
      </c>
      <c r="AN189" s="76">
        <v>600.4</v>
      </c>
      <c r="AO189" s="75">
        <v>9505</v>
      </c>
    </row>
    <row r="190" spans="1:41" s="74" customFormat="1" ht="13.5" hidden="1" customHeight="1">
      <c r="A190" s="83" t="s">
        <v>75</v>
      </c>
      <c r="B190" s="83" t="s">
        <v>74</v>
      </c>
      <c r="C190" s="83" t="s">
        <v>73</v>
      </c>
      <c r="D190" s="83" t="s">
        <v>72</v>
      </c>
      <c r="E190" s="83"/>
      <c r="F190" s="82">
        <v>177</v>
      </c>
      <c r="H190" s="85"/>
      <c r="I190" s="84" t="s">
        <v>58</v>
      </c>
      <c r="J190" s="79">
        <v>47.4</v>
      </c>
      <c r="K190" s="79">
        <v>13.2</v>
      </c>
      <c r="L190" s="78">
        <v>156</v>
      </c>
      <c r="M190" s="78">
        <v>8</v>
      </c>
      <c r="N190" s="77">
        <v>302.89999999999998</v>
      </c>
      <c r="O190" s="77">
        <v>281.89999999999998</v>
      </c>
      <c r="P190" s="76">
        <v>887.2</v>
      </c>
      <c r="Q190" s="75">
        <v>38769</v>
      </c>
      <c r="R190" s="79">
        <v>47.5</v>
      </c>
      <c r="S190" s="79">
        <v>16.2</v>
      </c>
      <c r="T190" s="78">
        <v>150</v>
      </c>
      <c r="U190" s="78">
        <v>11</v>
      </c>
      <c r="V190" s="77">
        <v>337.7</v>
      </c>
      <c r="W190" s="77">
        <v>307.89999999999998</v>
      </c>
      <c r="X190" s="76">
        <v>1128.7</v>
      </c>
      <c r="Y190" s="75">
        <v>12665</v>
      </c>
      <c r="Z190" s="79">
        <v>47.4</v>
      </c>
      <c r="AA190" s="79">
        <v>12.5</v>
      </c>
      <c r="AB190" s="78">
        <v>157</v>
      </c>
      <c r="AC190" s="78">
        <v>6</v>
      </c>
      <c r="AD190" s="77">
        <v>298.3</v>
      </c>
      <c r="AE190" s="77">
        <v>278.5</v>
      </c>
      <c r="AF190" s="76">
        <v>847.5</v>
      </c>
      <c r="AG190" s="75">
        <v>15678</v>
      </c>
      <c r="AH190" s="79">
        <v>47.4</v>
      </c>
      <c r="AI190" s="79">
        <v>10.7</v>
      </c>
      <c r="AJ190" s="78">
        <v>163</v>
      </c>
      <c r="AK190" s="78">
        <v>6</v>
      </c>
      <c r="AL190" s="77">
        <v>267.5</v>
      </c>
      <c r="AM190" s="77">
        <v>255.5</v>
      </c>
      <c r="AN190" s="76">
        <v>653.29999999999995</v>
      </c>
      <c r="AO190" s="75">
        <v>10427</v>
      </c>
    </row>
    <row r="191" spans="1:41" s="74" customFormat="1" ht="13.5" hidden="1" customHeight="1">
      <c r="A191" s="83" t="s">
        <v>75</v>
      </c>
      <c r="B191" s="83" t="s">
        <v>74</v>
      </c>
      <c r="C191" s="83" t="s">
        <v>73</v>
      </c>
      <c r="D191" s="83" t="s">
        <v>72</v>
      </c>
      <c r="E191" s="83"/>
      <c r="F191" s="82">
        <v>178</v>
      </c>
      <c r="H191" s="85"/>
      <c r="I191" s="84" t="s">
        <v>57</v>
      </c>
      <c r="J191" s="79">
        <v>52.4</v>
      </c>
      <c r="K191" s="79">
        <v>14.6</v>
      </c>
      <c r="L191" s="78">
        <v>157</v>
      </c>
      <c r="M191" s="78">
        <v>7</v>
      </c>
      <c r="N191" s="77">
        <v>311.89999999999998</v>
      </c>
      <c r="O191" s="77">
        <v>291.5</v>
      </c>
      <c r="P191" s="76">
        <v>897.8</v>
      </c>
      <c r="Q191" s="75">
        <v>29554</v>
      </c>
      <c r="R191" s="79">
        <v>52.4</v>
      </c>
      <c r="S191" s="79">
        <v>17.399999999999999</v>
      </c>
      <c r="T191" s="78">
        <v>150</v>
      </c>
      <c r="U191" s="78">
        <v>10</v>
      </c>
      <c r="V191" s="77">
        <v>343.4</v>
      </c>
      <c r="W191" s="77">
        <v>316.60000000000002</v>
      </c>
      <c r="X191" s="76">
        <v>1131.2</v>
      </c>
      <c r="Y191" s="75">
        <v>9351</v>
      </c>
      <c r="Z191" s="79">
        <v>52.4</v>
      </c>
      <c r="AA191" s="79">
        <v>13.7</v>
      </c>
      <c r="AB191" s="78">
        <v>158</v>
      </c>
      <c r="AC191" s="78">
        <v>7</v>
      </c>
      <c r="AD191" s="77">
        <v>308</v>
      </c>
      <c r="AE191" s="77">
        <v>287</v>
      </c>
      <c r="AF191" s="76">
        <v>837.8</v>
      </c>
      <c r="AG191" s="75">
        <v>12194</v>
      </c>
      <c r="AH191" s="79">
        <v>52.4</v>
      </c>
      <c r="AI191" s="79">
        <v>12.8</v>
      </c>
      <c r="AJ191" s="78">
        <v>163</v>
      </c>
      <c r="AK191" s="78">
        <v>5</v>
      </c>
      <c r="AL191" s="77">
        <v>280.8</v>
      </c>
      <c r="AM191" s="77">
        <v>269.10000000000002</v>
      </c>
      <c r="AN191" s="76">
        <v>716.7</v>
      </c>
      <c r="AO191" s="75">
        <v>8009</v>
      </c>
    </row>
    <row r="192" spans="1:41" s="74" customFormat="1" ht="13.5" hidden="1" customHeight="1">
      <c r="A192" s="83" t="s">
        <v>75</v>
      </c>
      <c r="B192" s="83" t="s">
        <v>74</v>
      </c>
      <c r="C192" s="83" t="s">
        <v>73</v>
      </c>
      <c r="D192" s="83" t="s">
        <v>72</v>
      </c>
      <c r="E192" s="83"/>
      <c r="F192" s="82">
        <v>179</v>
      </c>
      <c r="H192" s="85"/>
      <c r="I192" s="84" t="s">
        <v>56</v>
      </c>
      <c r="J192" s="79">
        <v>57.4</v>
      </c>
      <c r="K192" s="79">
        <v>16.2</v>
      </c>
      <c r="L192" s="78">
        <v>157</v>
      </c>
      <c r="M192" s="78">
        <v>6</v>
      </c>
      <c r="N192" s="77">
        <v>308</v>
      </c>
      <c r="O192" s="77">
        <v>290</v>
      </c>
      <c r="P192" s="76">
        <v>862.2</v>
      </c>
      <c r="Q192" s="75">
        <v>22188</v>
      </c>
      <c r="R192" s="79">
        <v>57.3</v>
      </c>
      <c r="S192" s="79">
        <v>19.899999999999999</v>
      </c>
      <c r="T192" s="78">
        <v>150</v>
      </c>
      <c r="U192" s="78">
        <v>9</v>
      </c>
      <c r="V192" s="77">
        <v>339.1</v>
      </c>
      <c r="W192" s="77">
        <v>315.10000000000002</v>
      </c>
      <c r="X192" s="76">
        <v>1068.2</v>
      </c>
      <c r="Y192" s="75">
        <v>5974</v>
      </c>
      <c r="Z192" s="79">
        <v>57.4</v>
      </c>
      <c r="AA192" s="79">
        <v>14.8</v>
      </c>
      <c r="AB192" s="78">
        <v>158</v>
      </c>
      <c r="AC192" s="78">
        <v>6</v>
      </c>
      <c r="AD192" s="77">
        <v>306.60000000000002</v>
      </c>
      <c r="AE192" s="77">
        <v>287.89999999999998</v>
      </c>
      <c r="AF192" s="76">
        <v>831.9</v>
      </c>
      <c r="AG192" s="75">
        <v>9762</v>
      </c>
      <c r="AH192" s="79">
        <v>57.4</v>
      </c>
      <c r="AI192" s="79">
        <v>14.9</v>
      </c>
      <c r="AJ192" s="78">
        <v>163</v>
      </c>
      <c r="AK192" s="78">
        <v>5</v>
      </c>
      <c r="AL192" s="77">
        <v>281.2</v>
      </c>
      <c r="AM192" s="77">
        <v>270</v>
      </c>
      <c r="AN192" s="76">
        <v>717.4</v>
      </c>
      <c r="AO192" s="75">
        <v>6452</v>
      </c>
    </row>
    <row r="193" spans="1:41" s="74" customFormat="1" ht="13.5" hidden="1" customHeight="1">
      <c r="A193" s="83" t="s">
        <v>75</v>
      </c>
      <c r="B193" s="83" t="s">
        <v>74</v>
      </c>
      <c r="C193" s="83" t="s">
        <v>73</v>
      </c>
      <c r="D193" s="83" t="s">
        <v>72</v>
      </c>
      <c r="E193" s="83"/>
      <c r="F193" s="82">
        <v>180</v>
      </c>
      <c r="H193" s="85"/>
      <c r="I193" s="84" t="s">
        <v>55</v>
      </c>
      <c r="J193" s="79">
        <v>62.1</v>
      </c>
      <c r="K193" s="79">
        <v>15.5</v>
      </c>
      <c r="L193" s="78">
        <v>157</v>
      </c>
      <c r="M193" s="78">
        <v>5</v>
      </c>
      <c r="N193" s="77">
        <v>264.2</v>
      </c>
      <c r="O193" s="77">
        <v>251.7</v>
      </c>
      <c r="P193" s="76">
        <v>583.70000000000005</v>
      </c>
      <c r="Q193" s="75">
        <v>11383</v>
      </c>
      <c r="R193" s="79">
        <v>62</v>
      </c>
      <c r="S193" s="79">
        <v>17.8</v>
      </c>
      <c r="T193" s="78">
        <v>150</v>
      </c>
      <c r="U193" s="78">
        <v>7</v>
      </c>
      <c r="V193" s="77">
        <v>260.8</v>
      </c>
      <c r="W193" s="77">
        <v>245.3</v>
      </c>
      <c r="X193" s="76">
        <v>615.20000000000005</v>
      </c>
      <c r="Y193" s="75">
        <v>2707</v>
      </c>
      <c r="Z193" s="79">
        <v>62.1</v>
      </c>
      <c r="AA193" s="79">
        <v>14.9</v>
      </c>
      <c r="AB193" s="78">
        <v>157</v>
      </c>
      <c r="AC193" s="78">
        <v>5</v>
      </c>
      <c r="AD193" s="77">
        <v>274.5</v>
      </c>
      <c r="AE193" s="77">
        <v>261.10000000000002</v>
      </c>
      <c r="AF193" s="76">
        <v>567.5</v>
      </c>
      <c r="AG193" s="75">
        <v>5259</v>
      </c>
      <c r="AH193" s="79">
        <v>62</v>
      </c>
      <c r="AI193" s="79">
        <v>14.5</v>
      </c>
      <c r="AJ193" s="78">
        <v>162</v>
      </c>
      <c r="AK193" s="78">
        <v>4</v>
      </c>
      <c r="AL193" s="77">
        <v>251.2</v>
      </c>
      <c r="AM193" s="77">
        <v>242.1</v>
      </c>
      <c r="AN193" s="76">
        <v>583.6</v>
      </c>
      <c r="AO193" s="75">
        <v>3417</v>
      </c>
    </row>
    <row r="194" spans="1:41" s="74" customFormat="1" ht="13.5" hidden="1" customHeight="1">
      <c r="A194" s="83" t="s">
        <v>75</v>
      </c>
      <c r="B194" s="83" t="s">
        <v>74</v>
      </c>
      <c r="C194" s="83" t="s">
        <v>73</v>
      </c>
      <c r="D194" s="83" t="s">
        <v>72</v>
      </c>
      <c r="E194" s="83"/>
      <c r="F194" s="82">
        <v>181</v>
      </c>
      <c r="H194" s="85"/>
      <c r="I194" s="84" t="s">
        <v>76</v>
      </c>
      <c r="J194" s="79">
        <v>67</v>
      </c>
      <c r="K194" s="79">
        <v>17</v>
      </c>
      <c r="L194" s="78">
        <v>157</v>
      </c>
      <c r="M194" s="78">
        <v>3</v>
      </c>
      <c r="N194" s="77">
        <v>253.7</v>
      </c>
      <c r="O194" s="77">
        <v>242.9</v>
      </c>
      <c r="P194" s="76">
        <v>424.6</v>
      </c>
      <c r="Q194" s="75">
        <v>2670</v>
      </c>
      <c r="R194" s="79">
        <v>67</v>
      </c>
      <c r="S194" s="79">
        <v>19.600000000000001</v>
      </c>
      <c r="T194" s="78">
        <v>147</v>
      </c>
      <c r="U194" s="78">
        <v>5</v>
      </c>
      <c r="V194" s="77">
        <v>258.60000000000002</v>
      </c>
      <c r="W194" s="77">
        <v>248.1</v>
      </c>
      <c r="X194" s="76">
        <v>436.8</v>
      </c>
      <c r="Y194" s="75">
        <v>551</v>
      </c>
      <c r="Z194" s="79">
        <v>66.900000000000006</v>
      </c>
      <c r="AA194" s="79">
        <v>15.6</v>
      </c>
      <c r="AB194" s="78">
        <v>158</v>
      </c>
      <c r="AC194" s="78">
        <v>3</v>
      </c>
      <c r="AD194" s="77">
        <v>251.7</v>
      </c>
      <c r="AE194" s="77">
        <v>237.5</v>
      </c>
      <c r="AF194" s="76">
        <v>394.5</v>
      </c>
      <c r="AG194" s="75">
        <v>1237</v>
      </c>
      <c r="AH194" s="79">
        <v>67.2</v>
      </c>
      <c r="AI194" s="79">
        <v>17.2</v>
      </c>
      <c r="AJ194" s="78">
        <v>162</v>
      </c>
      <c r="AK194" s="78">
        <v>2</v>
      </c>
      <c r="AL194" s="77">
        <v>253.4</v>
      </c>
      <c r="AM194" s="77">
        <v>247.3</v>
      </c>
      <c r="AN194" s="76">
        <v>459.2</v>
      </c>
      <c r="AO194" s="75">
        <v>882</v>
      </c>
    </row>
    <row r="195" spans="1:41" s="74" customFormat="1" ht="13.5" hidden="1" customHeight="1">
      <c r="A195" s="83" t="s">
        <v>75</v>
      </c>
      <c r="B195" s="83" t="s">
        <v>74</v>
      </c>
      <c r="C195" s="83" t="s">
        <v>73</v>
      </c>
      <c r="D195" s="83" t="s">
        <v>72</v>
      </c>
      <c r="E195" s="83"/>
      <c r="F195" s="82">
        <v>182</v>
      </c>
      <c r="H195" s="85"/>
      <c r="I195" s="84" t="s">
        <v>71</v>
      </c>
      <c r="J195" s="79">
        <v>73.3</v>
      </c>
      <c r="K195" s="79">
        <v>22.1</v>
      </c>
      <c r="L195" s="78">
        <v>155</v>
      </c>
      <c r="M195" s="78">
        <v>3</v>
      </c>
      <c r="N195" s="77">
        <v>264.10000000000002</v>
      </c>
      <c r="O195" s="77">
        <v>256.7</v>
      </c>
      <c r="P195" s="76">
        <v>539.4</v>
      </c>
      <c r="Q195" s="75">
        <v>804</v>
      </c>
      <c r="R195" s="79">
        <v>71.7</v>
      </c>
      <c r="S195" s="79">
        <v>26.7</v>
      </c>
      <c r="T195" s="78">
        <v>142</v>
      </c>
      <c r="U195" s="78">
        <v>5</v>
      </c>
      <c r="V195" s="77">
        <v>309.7</v>
      </c>
      <c r="W195" s="77">
        <v>302.3</v>
      </c>
      <c r="X195" s="76">
        <v>885.3</v>
      </c>
      <c r="Y195" s="75">
        <v>124</v>
      </c>
      <c r="Z195" s="79">
        <v>72.3</v>
      </c>
      <c r="AA195" s="79">
        <v>14.9</v>
      </c>
      <c r="AB195" s="78">
        <v>151</v>
      </c>
      <c r="AC195" s="78">
        <v>2</v>
      </c>
      <c r="AD195" s="77">
        <v>245.6</v>
      </c>
      <c r="AE195" s="77">
        <v>235</v>
      </c>
      <c r="AF195" s="76">
        <v>432.7</v>
      </c>
      <c r="AG195" s="75">
        <v>315</v>
      </c>
      <c r="AH195" s="79">
        <v>74.7</v>
      </c>
      <c r="AI195" s="79">
        <v>26.8</v>
      </c>
      <c r="AJ195" s="78">
        <v>162</v>
      </c>
      <c r="AK195" s="78">
        <v>3</v>
      </c>
      <c r="AL195" s="77">
        <v>264.60000000000002</v>
      </c>
      <c r="AM195" s="77">
        <v>259.89999999999998</v>
      </c>
      <c r="AN195" s="76">
        <v>514.20000000000005</v>
      </c>
      <c r="AO195" s="75">
        <v>365</v>
      </c>
    </row>
    <row r="196" spans="1:41" s="74" customFormat="1" ht="24" hidden="1" customHeight="1">
      <c r="A196" s="83" t="s">
        <v>75</v>
      </c>
      <c r="B196" s="83" t="s">
        <v>74</v>
      </c>
      <c r="C196" s="83" t="s">
        <v>73</v>
      </c>
      <c r="D196" s="83" t="s">
        <v>72</v>
      </c>
      <c r="E196" s="83"/>
      <c r="F196" s="82">
        <v>183</v>
      </c>
      <c r="H196" s="87"/>
      <c r="I196" s="86" t="s">
        <v>78</v>
      </c>
      <c r="J196" s="79">
        <v>36.299999999999997</v>
      </c>
      <c r="K196" s="79">
        <v>7.8</v>
      </c>
      <c r="L196" s="78">
        <v>155</v>
      </c>
      <c r="M196" s="78">
        <v>10</v>
      </c>
      <c r="N196" s="77">
        <v>318.60000000000002</v>
      </c>
      <c r="O196" s="77">
        <v>296.39999999999998</v>
      </c>
      <c r="P196" s="76">
        <v>897.2</v>
      </c>
      <c r="Q196" s="75">
        <v>213028</v>
      </c>
      <c r="R196" s="79">
        <v>35.1</v>
      </c>
      <c r="S196" s="79">
        <v>8.1</v>
      </c>
      <c r="T196" s="78">
        <v>151</v>
      </c>
      <c r="U196" s="78">
        <v>12</v>
      </c>
      <c r="V196" s="77">
        <v>336.1</v>
      </c>
      <c r="W196" s="77">
        <v>307.2</v>
      </c>
      <c r="X196" s="76">
        <v>1054.4000000000001</v>
      </c>
      <c r="Y196" s="75">
        <v>98884</v>
      </c>
      <c r="Z196" s="79">
        <v>36.799999999999997</v>
      </c>
      <c r="AA196" s="79">
        <v>7.8</v>
      </c>
      <c r="AB196" s="78">
        <v>157</v>
      </c>
      <c r="AC196" s="78">
        <v>8</v>
      </c>
      <c r="AD196" s="77">
        <v>312.39999999999998</v>
      </c>
      <c r="AE196" s="77">
        <v>293.89999999999998</v>
      </c>
      <c r="AF196" s="76">
        <v>824.8</v>
      </c>
      <c r="AG196" s="75">
        <v>76856</v>
      </c>
      <c r="AH196" s="79">
        <v>38.299999999999997</v>
      </c>
      <c r="AI196" s="79">
        <v>7.3</v>
      </c>
      <c r="AJ196" s="78">
        <v>162</v>
      </c>
      <c r="AK196" s="78">
        <v>6</v>
      </c>
      <c r="AL196" s="77">
        <v>284.89999999999998</v>
      </c>
      <c r="AM196" s="77">
        <v>272.89999999999998</v>
      </c>
      <c r="AN196" s="76">
        <v>629.6</v>
      </c>
      <c r="AO196" s="75">
        <v>37288</v>
      </c>
    </row>
    <row r="197" spans="1:41" s="74" customFormat="1" ht="20.25" hidden="1" customHeight="1">
      <c r="A197" s="83" t="s">
        <v>75</v>
      </c>
      <c r="B197" s="83" t="s">
        <v>74</v>
      </c>
      <c r="C197" s="83" t="s">
        <v>73</v>
      </c>
      <c r="D197" s="83" t="s">
        <v>72</v>
      </c>
      <c r="E197" s="83"/>
      <c r="F197" s="82">
        <v>184</v>
      </c>
      <c r="H197" s="85"/>
      <c r="I197" s="84" t="s">
        <v>64</v>
      </c>
      <c r="J197" s="79" t="s">
        <v>77</v>
      </c>
      <c r="K197" s="79" t="s">
        <v>77</v>
      </c>
      <c r="L197" s="78" t="s">
        <v>77</v>
      </c>
      <c r="M197" s="78" t="s">
        <v>77</v>
      </c>
      <c r="N197" s="77" t="s">
        <v>77</v>
      </c>
      <c r="O197" s="77" t="s">
        <v>77</v>
      </c>
      <c r="P197" s="76" t="s">
        <v>77</v>
      </c>
      <c r="Q197" s="75" t="s">
        <v>77</v>
      </c>
      <c r="R197" s="79" t="s">
        <v>77</v>
      </c>
      <c r="S197" s="79" t="s">
        <v>77</v>
      </c>
      <c r="T197" s="78" t="s">
        <v>77</v>
      </c>
      <c r="U197" s="78" t="s">
        <v>77</v>
      </c>
      <c r="V197" s="77" t="s">
        <v>77</v>
      </c>
      <c r="W197" s="77" t="s">
        <v>77</v>
      </c>
      <c r="X197" s="76" t="s">
        <v>77</v>
      </c>
      <c r="Y197" s="75" t="s">
        <v>77</v>
      </c>
      <c r="Z197" s="79" t="s">
        <v>77</v>
      </c>
      <c r="AA197" s="79" t="s">
        <v>77</v>
      </c>
      <c r="AB197" s="78" t="s">
        <v>77</v>
      </c>
      <c r="AC197" s="78" t="s">
        <v>77</v>
      </c>
      <c r="AD197" s="77" t="s">
        <v>77</v>
      </c>
      <c r="AE197" s="77" t="s">
        <v>77</v>
      </c>
      <c r="AF197" s="76" t="s">
        <v>77</v>
      </c>
      <c r="AG197" s="75" t="s">
        <v>77</v>
      </c>
      <c r="AH197" s="79" t="s">
        <v>77</v>
      </c>
      <c r="AI197" s="79" t="s">
        <v>77</v>
      </c>
      <c r="AJ197" s="78" t="s">
        <v>77</v>
      </c>
      <c r="AK197" s="78" t="s">
        <v>77</v>
      </c>
      <c r="AL197" s="77" t="s">
        <v>77</v>
      </c>
      <c r="AM197" s="77" t="s">
        <v>77</v>
      </c>
      <c r="AN197" s="76" t="s">
        <v>77</v>
      </c>
      <c r="AO197" s="75" t="s">
        <v>77</v>
      </c>
    </row>
    <row r="198" spans="1:41" s="74" customFormat="1" ht="13.5" hidden="1" customHeight="1">
      <c r="A198" s="83" t="s">
        <v>75</v>
      </c>
      <c r="B198" s="83" t="s">
        <v>74</v>
      </c>
      <c r="C198" s="83" t="s">
        <v>73</v>
      </c>
      <c r="D198" s="83" t="s">
        <v>72</v>
      </c>
      <c r="E198" s="83"/>
      <c r="F198" s="82">
        <v>185</v>
      </c>
      <c r="H198" s="85"/>
      <c r="I198" s="84" t="s">
        <v>63</v>
      </c>
      <c r="J198" s="79">
        <v>23.7</v>
      </c>
      <c r="K198" s="79">
        <v>1.3</v>
      </c>
      <c r="L198" s="78">
        <v>157</v>
      </c>
      <c r="M198" s="78">
        <v>10</v>
      </c>
      <c r="N198" s="77">
        <v>243.4</v>
      </c>
      <c r="O198" s="77">
        <v>224.8</v>
      </c>
      <c r="P198" s="76">
        <v>356.7</v>
      </c>
      <c r="Q198" s="75">
        <v>29343</v>
      </c>
      <c r="R198" s="79">
        <v>23.7</v>
      </c>
      <c r="S198" s="79">
        <v>1.3</v>
      </c>
      <c r="T198" s="78">
        <v>154</v>
      </c>
      <c r="U198" s="78">
        <v>12</v>
      </c>
      <c r="V198" s="77">
        <v>252.4</v>
      </c>
      <c r="W198" s="77">
        <v>228.4</v>
      </c>
      <c r="X198" s="76">
        <v>407.1</v>
      </c>
      <c r="Y198" s="75">
        <v>15834</v>
      </c>
      <c r="Z198" s="79">
        <v>23.6</v>
      </c>
      <c r="AA198" s="79">
        <v>1.3</v>
      </c>
      <c r="AB198" s="78">
        <v>160</v>
      </c>
      <c r="AC198" s="78">
        <v>7</v>
      </c>
      <c r="AD198" s="77">
        <v>236.4</v>
      </c>
      <c r="AE198" s="77">
        <v>222.9</v>
      </c>
      <c r="AF198" s="76">
        <v>314.2</v>
      </c>
      <c r="AG198" s="75">
        <v>9814</v>
      </c>
      <c r="AH198" s="79">
        <v>23.7</v>
      </c>
      <c r="AI198" s="79">
        <v>1.3</v>
      </c>
      <c r="AJ198" s="78">
        <v>165</v>
      </c>
      <c r="AK198" s="78">
        <v>6</v>
      </c>
      <c r="AL198" s="77">
        <v>223.2</v>
      </c>
      <c r="AM198" s="77">
        <v>214</v>
      </c>
      <c r="AN198" s="76">
        <v>254.1</v>
      </c>
      <c r="AO198" s="75">
        <v>3695</v>
      </c>
    </row>
    <row r="199" spans="1:41" s="74" customFormat="1" ht="13.5" hidden="1" customHeight="1">
      <c r="A199" s="83" t="s">
        <v>75</v>
      </c>
      <c r="B199" s="83" t="s">
        <v>74</v>
      </c>
      <c r="C199" s="83" t="s">
        <v>73</v>
      </c>
      <c r="D199" s="83" t="s">
        <v>72</v>
      </c>
      <c r="E199" s="83"/>
      <c r="F199" s="82">
        <v>186</v>
      </c>
      <c r="H199" s="85"/>
      <c r="I199" s="86" t="s">
        <v>62</v>
      </c>
      <c r="J199" s="79">
        <v>27.3</v>
      </c>
      <c r="K199" s="79">
        <v>3.7</v>
      </c>
      <c r="L199" s="78">
        <v>156</v>
      </c>
      <c r="M199" s="78">
        <v>12</v>
      </c>
      <c r="N199" s="77">
        <v>275.8</v>
      </c>
      <c r="O199" s="77">
        <v>249.9</v>
      </c>
      <c r="P199" s="76">
        <v>766.3</v>
      </c>
      <c r="Q199" s="75">
        <v>49895</v>
      </c>
      <c r="R199" s="79">
        <v>27.2</v>
      </c>
      <c r="S199" s="79">
        <v>3.8</v>
      </c>
      <c r="T199" s="78">
        <v>152</v>
      </c>
      <c r="U199" s="78">
        <v>16</v>
      </c>
      <c r="V199" s="77">
        <v>293.3</v>
      </c>
      <c r="W199" s="77">
        <v>259.3</v>
      </c>
      <c r="X199" s="76">
        <v>906.4</v>
      </c>
      <c r="Y199" s="75">
        <v>24900</v>
      </c>
      <c r="Z199" s="79">
        <v>27.4</v>
      </c>
      <c r="AA199" s="79">
        <v>3.6</v>
      </c>
      <c r="AB199" s="78">
        <v>158</v>
      </c>
      <c r="AC199" s="78">
        <v>10</v>
      </c>
      <c r="AD199" s="77">
        <v>264.60000000000002</v>
      </c>
      <c r="AE199" s="77">
        <v>244.3</v>
      </c>
      <c r="AF199" s="76">
        <v>682.3</v>
      </c>
      <c r="AG199" s="75">
        <v>17102</v>
      </c>
      <c r="AH199" s="79">
        <v>27.5</v>
      </c>
      <c r="AI199" s="79">
        <v>3.2</v>
      </c>
      <c r="AJ199" s="78">
        <v>164</v>
      </c>
      <c r="AK199" s="78">
        <v>7</v>
      </c>
      <c r="AL199" s="77">
        <v>244.7</v>
      </c>
      <c r="AM199" s="77">
        <v>232.6</v>
      </c>
      <c r="AN199" s="76">
        <v>506.1</v>
      </c>
      <c r="AO199" s="75">
        <v>7893</v>
      </c>
    </row>
    <row r="200" spans="1:41" s="74" customFormat="1" ht="13.5" hidden="1" customHeight="1">
      <c r="A200" s="83" t="s">
        <v>75</v>
      </c>
      <c r="B200" s="83" t="s">
        <v>74</v>
      </c>
      <c r="C200" s="83" t="s">
        <v>73</v>
      </c>
      <c r="D200" s="83" t="s">
        <v>72</v>
      </c>
      <c r="E200" s="83"/>
      <c r="F200" s="82">
        <v>187</v>
      </c>
      <c r="H200" s="85"/>
      <c r="I200" s="84" t="s">
        <v>61</v>
      </c>
      <c r="J200" s="79">
        <v>32.4</v>
      </c>
      <c r="K200" s="79">
        <v>6.5</v>
      </c>
      <c r="L200" s="78">
        <v>154</v>
      </c>
      <c r="M200" s="78">
        <v>10</v>
      </c>
      <c r="N200" s="77">
        <v>305.8</v>
      </c>
      <c r="O200" s="77">
        <v>280.39999999999998</v>
      </c>
      <c r="P200" s="76">
        <v>879.6</v>
      </c>
      <c r="Q200" s="75">
        <v>35106</v>
      </c>
      <c r="R200" s="79">
        <v>32.5</v>
      </c>
      <c r="S200" s="79">
        <v>7.2</v>
      </c>
      <c r="T200" s="78">
        <v>150</v>
      </c>
      <c r="U200" s="78">
        <v>13</v>
      </c>
      <c r="V200" s="77">
        <v>331.5</v>
      </c>
      <c r="W200" s="77">
        <v>297.60000000000002</v>
      </c>
      <c r="X200" s="76">
        <v>1052.9000000000001</v>
      </c>
      <c r="Y200" s="75">
        <v>16669</v>
      </c>
      <c r="Z200" s="79">
        <v>32.299999999999997</v>
      </c>
      <c r="AA200" s="79">
        <v>6.2</v>
      </c>
      <c r="AB200" s="78">
        <v>156</v>
      </c>
      <c r="AC200" s="78">
        <v>8</v>
      </c>
      <c r="AD200" s="77">
        <v>289.3</v>
      </c>
      <c r="AE200" s="77">
        <v>269.10000000000002</v>
      </c>
      <c r="AF200" s="76">
        <v>773.5</v>
      </c>
      <c r="AG200" s="75">
        <v>12824</v>
      </c>
      <c r="AH200" s="79">
        <v>32.299999999999997</v>
      </c>
      <c r="AI200" s="79">
        <v>5.2</v>
      </c>
      <c r="AJ200" s="78">
        <v>163</v>
      </c>
      <c r="AK200" s="78">
        <v>6</v>
      </c>
      <c r="AL200" s="77">
        <v>267.39999999999998</v>
      </c>
      <c r="AM200" s="77">
        <v>255.2</v>
      </c>
      <c r="AN200" s="76">
        <v>607.20000000000005</v>
      </c>
      <c r="AO200" s="75">
        <v>5613</v>
      </c>
    </row>
    <row r="201" spans="1:41" s="74" customFormat="1" ht="13.5" hidden="1" customHeight="1">
      <c r="A201" s="83" t="s">
        <v>75</v>
      </c>
      <c r="B201" s="83" t="s">
        <v>74</v>
      </c>
      <c r="C201" s="83" t="s">
        <v>73</v>
      </c>
      <c r="D201" s="83" t="s">
        <v>72</v>
      </c>
      <c r="E201" s="83"/>
      <c r="F201" s="82">
        <v>188</v>
      </c>
      <c r="H201" s="85"/>
      <c r="I201" s="84" t="s">
        <v>60</v>
      </c>
      <c r="J201" s="79">
        <v>37.5</v>
      </c>
      <c r="K201" s="79">
        <v>9.1999999999999993</v>
      </c>
      <c r="L201" s="78">
        <v>153</v>
      </c>
      <c r="M201" s="78">
        <v>9</v>
      </c>
      <c r="N201" s="77">
        <v>326.39999999999998</v>
      </c>
      <c r="O201" s="77">
        <v>303.8</v>
      </c>
      <c r="P201" s="76">
        <v>971.3</v>
      </c>
      <c r="Q201" s="75">
        <v>27483</v>
      </c>
      <c r="R201" s="79">
        <v>37.4</v>
      </c>
      <c r="S201" s="79">
        <v>10.1</v>
      </c>
      <c r="T201" s="78">
        <v>148</v>
      </c>
      <c r="U201" s="78">
        <v>11</v>
      </c>
      <c r="V201" s="77">
        <v>352.1</v>
      </c>
      <c r="W201" s="77">
        <v>322.8</v>
      </c>
      <c r="X201" s="76">
        <v>1180</v>
      </c>
      <c r="Y201" s="75">
        <v>12531</v>
      </c>
      <c r="Z201" s="79">
        <v>37.5</v>
      </c>
      <c r="AA201" s="79">
        <v>8.9</v>
      </c>
      <c r="AB201" s="78">
        <v>156</v>
      </c>
      <c r="AC201" s="78">
        <v>8</v>
      </c>
      <c r="AD201" s="77">
        <v>313.39999999999998</v>
      </c>
      <c r="AE201" s="77">
        <v>294.39999999999998</v>
      </c>
      <c r="AF201" s="76">
        <v>867.2</v>
      </c>
      <c r="AG201" s="75">
        <v>10103</v>
      </c>
      <c r="AH201" s="79">
        <v>37.5</v>
      </c>
      <c r="AI201" s="79">
        <v>7.6</v>
      </c>
      <c r="AJ201" s="78">
        <v>161</v>
      </c>
      <c r="AK201" s="78">
        <v>6</v>
      </c>
      <c r="AL201" s="77">
        <v>287</v>
      </c>
      <c r="AM201" s="77">
        <v>274.60000000000002</v>
      </c>
      <c r="AN201" s="76">
        <v>648.9</v>
      </c>
      <c r="AO201" s="75">
        <v>4848</v>
      </c>
    </row>
    <row r="202" spans="1:41" s="74" customFormat="1" ht="13.5" hidden="1" customHeight="1">
      <c r="A202" s="83" t="s">
        <v>75</v>
      </c>
      <c r="B202" s="83" t="s">
        <v>74</v>
      </c>
      <c r="C202" s="83" t="s">
        <v>73</v>
      </c>
      <c r="D202" s="83" t="s">
        <v>72</v>
      </c>
      <c r="E202" s="83"/>
      <c r="F202" s="82">
        <v>189</v>
      </c>
      <c r="H202" s="85"/>
      <c r="I202" s="84" t="s">
        <v>59</v>
      </c>
      <c r="J202" s="79">
        <v>42.5</v>
      </c>
      <c r="K202" s="79">
        <v>11.2</v>
      </c>
      <c r="L202" s="78">
        <v>154</v>
      </c>
      <c r="M202" s="78">
        <v>8</v>
      </c>
      <c r="N202" s="77">
        <v>360.7</v>
      </c>
      <c r="O202" s="77">
        <v>339.6</v>
      </c>
      <c r="P202" s="76">
        <v>1115.3</v>
      </c>
      <c r="Q202" s="75">
        <v>23978</v>
      </c>
      <c r="R202" s="79">
        <v>42.4</v>
      </c>
      <c r="S202" s="79">
        <v>12.3</v>
      </c>
      <c r="T202" s="78">
        <v>149</v>
      </c>
      <c r="U202" s="78">
        <v>10</v>
      </c>
      <c r="V202" s="77">
        <v>391.4</v>
      </c>
      <c r="W202" s="77">
        <v>364.6</v>
      </c>
      <c r="X202" s="76">
        <v>1359.9</v>
      </c>
      <c r="Y202" s="75">
        <v>9940</v>
      </c>
      <c r="Z202" s="79">
        <v>42.5</v>
      </c>
      <c r="AA202" s="79">
        <v>11</v>
      </c>
      <c r="AB202" s="78">
        <v>155</v>
      </c>
      <c r="AC202" s="78">
        <v>8</v>
      </c>
      <c r="AD202" s="77">
        <v>354.8</v>
      </c>
      <c r="AE202" s="77">
        <v>335.5</v>
      </c>
      <c r="AF202" s="76">
        <v>1032.7</v>
      </c>
      <c r="AG202" s="75">
        <v>8990</v>
      </c>
      <c r="AH202" s="79">
        <v>42.5</v>
      </c>
      <c r="AI202" s="79">
        <v>9.1</v>
      </c>
      <c r="AJ202" s="78">
        <v>160</v>
      </c>
      <c r="AK202" s="78">
        <v>6</v>
      </c>
      <c r="AL202" s="77">
        <v>310.8</v>
      </c>
      <c r="AM202" s="77">
        <v>298</v>
      </c>
      <c r="AN202" s="76">
        <v>780.6</v>
      </c>
      <c r="AO202" s="75">
        <v>5048</v>
      </c>
    </row>
    <row r="203" spans="1:41" s="74" customFormat="1" ht="13.5" hidden="1" customHeight="1">
      <c r="A203" s="83" t="s">
        <v>75</v>
      </c>
      <c r="B203" s="83" t="s">
        <v>74</v>
      </c>
      <c r="C203" s="83" t="s">
        <v>73</v>
      </c>
      <c r="D203" s="83" t="s">
        <v>72</v>
      </c>
      <c r="E203" s="83"/>
      <c r="F203" s="82">
        <v>190</v>
      </c>
      <c r="H203" s="85"/>
      <c r="I203" s="84" t="s">
        <v>58</v>
      </c>
      <c r="J203" s="79">
        <v>47.4</v>
      </c>
      <c r="K203" s="79">
        <v>12.8</v>
      </c>
      <c r="L203" s="78">
        <v>154</v>
      </c>
      <c r="M203" s="78">
        <v>8</v>
      </c>
      <c r="N203" s="77">
        <v>381</v>
      </c>
      <c r="O203" s="77">
        <v>359.7</v>
      </c>
      <c r="P203" s="76">
        <v>1208.4000000000001</v>
      </c>
      <c r="Q203" s="75">
        <v>19265</v>
      </c>
      <c r="R203" s="79">
        <v>47.4</v>
      </c>
      <c r="S203" s="79">
        <v>14.2</v>
      </c>
      <c r="T203" s="78">
        <v>150</v>
      </c>
      <c r="U203" s="78">
        <v>9</v>
      </c>
      <c r="V203" s="77">
        <v>413.4</v>
      </c>
      <c r="W203" s="77">
        <v>386.5</v>
      </c>
      <c r="X203" s="76">
        <v>1495.2</v>
      </c>
      <c r="Y203" s="75">
        <v>8235</v>
      </c>
      <c r="Z203" s="79">
        <v>47.4</v>
      </c>
      <c r="AA203" s="79">
        <v>12.4</v>
      </c>
      <c r="AB203" s="78">
        <v>155</v>
      </c>
      <c r="AC203" s="78">
        <v>7</v>
      </c>
      <c r="AD203" s="77">
        <v>373</v>
      </c>
      <c r="AE203" s="77">
        <v>353.5</v>
      </c>
      <c r="AF203" s="76">
        <v>1109.7</v>
      </c>
      <c r="AG203" s="75">
        <v>7153</v>
      </c>
      <c r="AH203" s="79">
        <v>47.3</v>
      </c>
      <c r="AI203" s="79">
        <v>10.4</v>
      </c>
      <c r="AJ203" s="78">
        <v>161</v>
      </c>
      <c r="AK203" s="78">
        <v>6</v>
      </c>
      <c r="AL203" s="77">
        <v>327</v>
      </c>
      <c r="AM203" s="77">
        <v>314.10000000000002</v>
      </c>
      <c r="AN203" s="76">
        <v>781.2</v>
      </c>
      <c r="AO203" s="75">
        <v>3877</v>
      </c>
    </row>
    <row r="204" spans="1:41" s="74" customFormat="1" ht="13.5" hidden="1" customHeight="1">
      <c r="A204" s="83" t="s">
        <v>75</v>
      </c>
      <c r="B204" s="83" t="s">
        <v>74</v>
      </c>
      <c r="C204" s="83" t="s">
        <v>73</v>
      </c>
      <c r="D204" s="83" t="s">
        <v>72</v>
      </c>
      <c r="E204" s="83"/>
      <c r="F204" s="82">
        <v>191</v>
      </c>
      <c r="H204" s="85"/>
      <c r="I204" s="84" t="s">
        <v>57</v>
      </c>
      <c r="J204" s="79">
        <v>52.3</v>
      </c>
      <c r="K204" s="79">
        <v>15.3</v>
      </c>
      <c r="L204" s="78">
        <v>154</v>
      </c>
      <c r="M204" s="78">
        <v>7</v>
      </c>
      <c r="N204" s="77">
        <v>418.3</v>
      </c>
      <c r="O204" s="77">
        <v>399.2</v>
      </c>
      <c r="P204" s="76">
        <v>1356.7</v>
      </c>
      <c r="Q204" s="75">
        <v>13423</v>
      </c>
      <c r="R204" s="79">
        <v>52.3</v>
      </c>
      <c r="S204" s="79">
        <v>17.7</v>
      </c>
      <c r="T204" s="78">
        <v>150</v>
      </c>
      <c r="U204" s="78">
        <v>8</v>
      </c>
      <c r="V204" s="77">
        <v>453.2</v>
      </c>
      <c r="W204" s="77">
        <v>432</v>
      </c>
      <c r="X204" s="76">
        <v>1693.4</v>
      </c>
      <c r="Y204" s="75">
        <v>5815</v>
      </c>
      <c r="Z204" s="79">
        <v>52.3</v>
      </c>
      <c r="AA204" s="79">
        <v>14.1</v>
      </c>
      <c r="AB204" s="78">
        <v>156</v>
      </c>
      <c r="AC204" s="78">
        <v>7</v>
      </c>
      <c r="AD204" s="77">
        <v>419.3</v>
      </c>
      <c r="AE204" s="77">
        <v>400.4</v>
      </c>
      <c r="AF204" s="76">
        <v>1244.2</v>
      </c>
      <c r="AG204" s="75">
        <v>4914</v>
      </c>
      <c r="AH204" s="79">
        <v>52.4</v>
      </c>
      <c r="AI204" s="79">
        <v>12.2</v>
      </c>
      <c r="AJ204" s="78">
        <v>160</v>
      </c>
      <c r="AK204" s="78">
        <v>7</v>
      </c>
      <c r="AL204" s="77">
        <v>341.3</v>
      </c>
      <c r="AM204" s="77">
        <v>326.3</v>
      </c>
      <c r="AN204" s="76">
        <v>835</v>
      </c>
      <c r="AO204" s="75">
        <v>2694</v>
      </c>
    </row>
    <row r="205" spans="1:41" s="74" customFormat="1" ht="13.5" hidden="1" customHeight="1">
      <c r="A205" s="83" t="s">
        <v>75</v>
      </c>
      <c r="B205" s="83" t="s">
        <v>74</v>
      </c>
      <c r="C205" s="83" t="s">
        <v>73</v>
      </c>
      <c r="D205" s="83" t="s">
        <v>72</v>
      </c>
      <c r="E205" s="83"/>
      <c r="F205" s="82">
        <v>192</v>
      </c>
      <c r="H205" s="85"/>
      <c r="I205" s="84" t="s">
        <v>56</v>
      </c>
      <c r="J205" s="79">
        <v>57.3</v>
      </c>
      <c r="K205" s="79">
        <v>17.100000000000001</v>
      </c>
      <c r="L205" s="78">
        <v>155</v>
      </c>
      <c r="M205" s="78">
        <v>6</v>
      </c>
      <c r="N205" s="77">
        <v>409.2</v>
      </c>
      <c r="O205" s="77">
        <v>391.2</v>
      </c>
      <c r="P205" s="76">
        <v>1289.0999999999999</v>
      </c>
      <c r="Q205" s="75">
        <v>8544</v>
      </c>
      <c r="R205" s="79">
        <v>57.3</v>
      </c>
      <c r="S205" s="79">
        <v>19.2</v>
      </c>
      <c r="T205" s="78">
        <v>151</v>
      </c>
      <c r="U205" s="78">
        <v>8</v>
      </c>
      <c r="V205" s="77">
        <v>431.1</v>
      </c>
      <c r="W205" s="77">
        <v>409.1</v>
      </c>
      <c r="X205" s="76">
        <v>1550.3</v>
      </c>
      <c r="Y205" s="75">
        <v>3228</v>
      </c>
      <c r="Z205" s="79">
        <v>57.4</v>
      </c>
      <c r="AA205" s="79">
        <v>16.600000000000001</v>
      </c>
      <c r="AB205" s="78">
        <v>157</v>
      </c>
      <c r="AC205" s="78">
        <v>5</v>
      </c>
      <c r="AD205" s="77">
        <v>422</v>
      </c>
      <c r="AE205" s="77">
        <v>404.2</v>
      </c>
      <c r="AF205" s="76">
        <v>1281.8</v>
      </c>
      <c r="AG205" s="75">
        <v>3346</v>
      </c>
      <c r="AH205" s="79">
        <v>57.4</v>
      </c>
      <c r="AI205" s="79">
        <v>14.5</v>
      </c>
      <c r="AJ205" s="78">
        <v>160</v>
      </c>
      <c r="AK205" s="78">
        <v>5</v>
      </c>
      <c r="AL205" s="77">
        <v>351.6</v>
      </c>
      <c r="AM205" s="77">
        <v>339.8</v>
      </c>
      <c r="AN205" s="76">
        <v>873.6</v>
      </c>
      <c r="AO205" s="75">
        <v>1970</v>
      </c>
    </row>
    <row r="206" spans="1:41" s="74" customFormat="1" ht="13.5" hidden="1" customHeight="1">
      <c r="A206" s="83" t="s">
        <v>75</v>
      </c>
      <c r="B206" s="83" t="s">
        <v>74</v>
      </c>
      <c r="C206" s="83" t="s">
        <v>73</v>
      </c>
      <c r="D206" s="83" t="s">
        <v>72</v>
      </c>
      <c r="E206" s="83"/>
      <c r="F206" s="82">
        <v>193</v>
      </c>
      <c r="H206" s="85"/>
      <c r="I206" s="84" t="s">
        <v>55</v>
      </c>
      <c r="J206" s="79">
        <v>62.2</v>
      </c>
      <c r="K206" s="79">
        <v>17.100000000000001</v>
      </c>
      <c r="L206" s="78">
        <v>154</v>
      </c>
      <c r="M206" s="78">
        <v>4</v>
      </c>
      <c r="N206" s="77">
        <v>355</v>
      </c>
      <c r="O206" s="77">
        <v>344.3</v>
      </c>
      <c r="P206" s="76">
        <v>960.8</v>
      </c>
      <c r="Q206" s="75">
        <v>4542</v>
      </c>
      <c r="R206" s="79">
        <v>62.1</v>
      </c>
      <c r="S206" s="79">
        <v>18</v>
      </c>
      <c r="T206" s="78">
        <v>150</v>
      </c>
      <c r="U206" s="78">
        <v>5</v>
      </c>
      <c r="V206" s="77">
        <v>388</v>
      </c>
      <c r="W206" s="77">
        <v>375</v>
      </c>
      <c r="X206" s="76">
        <v>1281.2</v>
      </c>
      <c r="Y206" s="75">
        <v>1399</v>
      </c>
      <c r="Z206" s="79">
        <v>62.3</v>
      </c>
      <c r="AA206" s="79">
        <v>17</v>
      </c>
      <c r="AB206" s="78">
        <v>155</v>
      </c>
      <c r="AC206" s="78">
        <v>4</v>
      </c>
      <c r="AD206" s="77">
        <v>355</v>
      </c>
      <c r="AE206" s="77">
        <v>344</v>
      </c>
      <c r="AF206" s="76">
        <v>929.6</v>
      </c>
      <c r="AG206" s="75">
        <v>2110</v>
      </c>
      <c r="AH206" s="79">
        <v>62.1</v>
      </c>
      <c r="AI206" s="79">
        <v>15.9</v>
      </c>
      <c r="AJ206" s="78">
        <v>159</v>
      </c>
      <c r="AK206" s="78">
        <v>4</v>
      </c>
      <c r="AL206" s="77">
        <v>310.2</v>
      </c>
      <c r="AM206" s="77">
        <v>303.2</v>
      </c>
      <c r="AN206" s="76">
        <v>590.6</v>
      </c>
      <c r="AO206" s="75">
        <v>1032</v>
      </c>
    </row>
    <row r="207" spans="1:41" s="74" customFormat="1" ht="13.5" hidden="1" customHeight="1">
      <c r="A207" s="83" t="s">
        <v>75</v>
      </c>
      <c r="B207" s="83" t="s">
        <v>74</v>
      </c>
      <c r="C207" s="83" t="s">
        <v>73</v>
      </c>
      <c r="D207" s="83" t="s">
        <v>72</v>
      </c>
      <c r="E207" s="83"/>
      <c r="F207" s="82">
        <v>194</v>
      </c>
      <c r="H207" s="85"/>
      <c r="I207" s="84" t="s">
        <v>76</v>
      </c>
      <c r="J207" s="79">
        <v>67</v>
      </c>
      <c r="K207" s="79">
        <v>15.4</v>
      </c>
      <c r="L207" s="78">
        <v>158</v>
      </c>
      <c r="M207" s="78">
        <v>2</v>
      </c>
      <c r="N207" s="77">
        <v>373.4</v>
      </c>
      <c r="O207" s="77">
        <v>367.7</v>
      </c>
      <c r="P207" s="76">
        <v>881.2</v>
      </c>
      <c r="Q207" s="75">
        <v>1080</v>
      </c>
      <c r="R207" s="79">
        <v>67.099999999999994</v>
      </c>
      <c r="S207" s="79">
        <v>16.100000000000001</v>
      </c>
      <c r="T207" s="78">
        <v>150</v>
      </c>
      <c r="U207" s="78">
        <v>2</v>
      </c>
      <c r="V207" s="77">
        <v>437.2</v>
      </c>
      <c r="W207" s="77">
        <v>430.7</v>
      </c>
      <c r="X207" s="76">
        <v>1536.6</v>
      </c>
      <c r="Y207" s="75">
        <v>255</v>
      </c>
      <c r="Z207" s="79">
        <v>66.900000000000006</v>
      </c>
      <c r="AA207" s="79">
        <v>14.4</v>
      </c>
      <c r="AB207" s="78">
        <v>156</v>
      </c>
      <c r="AC207" s="78">
        <v>2</v>
      </c>
      <c r="AD207" s="77">
        <v>415.7</v>
      </c>
      <c r="AE207" s="77">
        <v>409</v>
      </c>
      <c r="AF207" s="76">
        <v>746.6</v>
      </c>
      <c r="AG207" s="75">
        <v>405</v>
      </c>
      <c r="AH207" s="79">
        <v>67.2</v>
      </c>
      <c r="AI207" s="79">
        <v>15.9</v>
      </c>
      <c r="AJ207" s="78">
        <v>163</v>
      </c>
      <c r="AK207" s="78">
        <v>3</v>
      </c>
      <c r="AL207" s="77">
        <v>293.89999999999998</v>
      </c>
      <c r="AM207" s="77">
        <v>289.8</v>
      </c>
      <c r="AN207" s="76">
        <v>612.9</v>
      </c>
      <c r="AO207" s="75">
        <v>420</v>
      </c>
    </row>
    <row r="208" spans="1:41" s="74" customFormat="1" ht="13.5" hidden="1" customHeight="1">
      <c r="A208" s="83" t="s">
        <v>75</v>
      </c>
      <c r="B208" s="83" t="s">
        <v>74</v>
      </c>
      <c r="C208" s="83" t="s">
        <v>73</v>
      </c>
      <c r="D208" s="83" t="s">
        <v>72</v>
      </c>
      <c r="E208" s="83"/>
      <c r="F208" s="82">
        <v>195</v>
      </c>
      <c r="H208" s="81"/>
      <c r="I208" s="80" t="s">
        <v>71</v>
      </c>
      <c r="J208" s="79">
        <v>75.400000000000006</v>
      </c>
      <c r="K208" s="79">
        <v>21.1</v>
      </c>
      <c r="L208" s="78">
        <v>163</v>
      </c>
      <c r="M208" s="78">
        <v>1</v>
      </c>
      <c r="N208" s="77">
        <v>396.7</v>
      </c>
      <c r="O208" s="77">
        <v>393.9</v>
      </c>
      <c r="P208" s="76">
        <v>782.6</v>
      </c>
      <c r="Q208" s="75">
        <v>370</v>
      </c>
      <c r="R208" s="79">
        <v>72.400000000000006</v>
      </c>
      <c r="S208" s="79">
        <v>19.7</v>
      </c>
      <c r="T208" s="78">
        <v>149</v>
      </c>
      <c r="U208" s="78">
        <v>1</v>
      </c>
      <c r="V208" s="77">
        <v>292.60000000000002</v>
      </c>
      <c r="W208" s="77">
        <v>291.3</v>
      </c>
      <c r="X208" s="76">
        <v>527.79999999999995</v>
      </c>
      <c r="Y208" s="75">
        <v>77</v>
      </c>
      <c r="Z208" s="79">
        <v>75</v>
      </c>
      <c r="AA208" s="79">
        <v>15.6</v>
      </c>
      <c r="AB208" s="78">
        <v>162</v>
      </c>
      <c r="AC208" s="78">
        <v>0</v>
      </c>
      <c r="AD208" s="77">
        <v>442.2</v>
      </c>
      <c r="AE208" s="77">
        <v>437.3</v>
      </c>
      <c r="AF208" s="76">
        <v>716.1</v>
      </c>
      <c r="AG208" s="75">
        <v>95</v>
      </c>
      <c r="AH208" s="79">
        <v>76.7</v>
      </c>
      <c r="AI208" s="79">
        <v>24.3</v>
      </c>
      <c r="AJ208" s="78">
        <v>168</v>
      </c>
      <c r="AK208" s="78">
        <v>1</v>
      </c>
      <c r="AL208" s="77">
        <v>415.5</v>
      </c>
      <c r="AM208" s="77">
        <v>413.1</v>
      </c>
      <c r="AN208" s="76">
        <v>914.2</v>
      </c>
      <c r="AO208" s="75">
        <v>198</v>
      </c>
    </row>
    <row r="209" spans="6:6">
      <c r="F209" s="73"/>
    </row>
  </sheetData>
  <mergeCells count="33">
    <mergeCell ref="AJ11:AJ12"/>
    <mergeCell ref="AK11:AK12"/>
    <mergeCell ref="AL11:AL12"/>
    <mergeCell ref="AN11:AN12"/>
    <mergeCell ref="AO11:AO12"/>
    <mergeCell ref="AC11:AC12"/>
    <mergeCell ref="AD11:AD12"/>
    <mergeCell ref="AF11:AF12"/>
    <mergeCell ref="AG11:AG12"/>
    <mergeCell ref="AH11:AH12"/>
    <mergeCell ref="AI11:AI12"/>
    <mergeCell ref="V11:V12"/>
    <mergeCell ref="X11:X12"/>
    <mergeCell ref="Y11:Y12"/>
    <mergeCell ref="Z11:Z12"/>
    <mergeCell ref="AA11:AA12"/>
    <mergeCell ref="AB11:AB12"/>
    <mergeCell ref="P11:P12"/>
    <mergeCell ref="Q11:Q12"/>
    <mergeCell ref="R11:R12"/>
    <mergeCell ref="S11:S12"/>
    <mergeCell ref="T11:T12"/>
    <mergeCell ref="U11:U12"/>
    <mergeCell ref="H10:I12"/>
    <mergeCell ref="J10:Q10"/>
    <mergeCell ref="R10:Y10"/>
    <mergeCell ref="Z10:AG10"/>
    <mergeCell ref="AH10:AO10"/>
    <mergeCell ref="J11:J12"/>
    <mergeCell ref="K11:K12"/>
    <mergeCell ref="L11:L12"/>
    <mergeCell ref="M11:M12"/>
    <mergeCell ref="N11:N12"/>
  </mergeCells>
  <phoneticPr fontId="1"/>
  <pageMargins left="0.39370078740157483" right="0" top="0.78740157480314965" bottom="0" header="0.51181102362204722" footer="0.51181102362204722"/>
  <pageSetup paperSize="12" scale="85" pageOrder="overThenDown" orientation="portrait" useFirstPageNumber="1"/>
  <headerFooter alignWithMargins="0"/>
  <rowBreaks count="3" manualBreakCount="3">
    <brk id="78" max="16383" man="1"/>
    <brk id="143" max="16383" man="1"/>
    <brk id="209" max="16383" man="1"/>
  </rowBreaks>
  <colBreaks count="2" manualBreakCount="2">
    <brk id="25" max="1048575" man="1"/>
    <brk id="4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社会的収益率の推計  (2)IRR関数を使う場合</vt:lpstr>
      <vt:lpstr>政府補助</vt:lpstr>
      <vt:lpstr>私的収益率の推計(2)IRR関数を使う場合</vt:lpstr>
      <vt:lpstr>年齢別・奨学金及び税引き後賃金の推計値</vt:lpstr>
      <vt:lpstr>学費の推計</vt:lpstr>
      <vt:lpstr>年齢別・税引後賃金の推計値</vt:lpstr>
      <vt:lpstr>年齢別・税引前賃金の推計値</vt:lpstr>
      <vt:lpstr>産業計・企業規模計による税引前賃金関数の推計</vt:lpstr>
      <vt:lpstr>産業計</vt:lpstr>
      <vt:lpstr>産業計!Print_Titles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2022-11-01T16:54:49Z</dcterms:created>
  <dcterms:modified xsi:type="dcterms:W3CDTF">2022-11-01T17:33:45Z</dcterms:modified>
</cp:coreProperties>
</file>