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kano\Dropbox\Research\template\"/>
    </mc:Choice>
  </mc:AlternateContent>
  <bookViews>
    <workbookView xWindow="0" yWindow="0" windowWidth="33795" windowHeight="16215"/>
  </bookViews>
  <sheets>
    <sheet name="Building - Sample Cities_templa" sheetId="1" r:id="rId1"/>
  </sheets>
  <externalReferences>
    <externalReference r:id="rId2"/>
  </externalReferences>
  <definedNames>
    <definedName name="in" localSheetId="0">'Building - Sample Cities_templa'!$M$1</definedName>
    <definedName name="in">'[1]Building - Sample Cities'!$N$1</definedName>
    <definedName name="K">'[1]Table 3 Parameters_Boston'!$B$1</definedName>
    <definedName name="_xlnm.Print_Area" localSheetId="0">'Building - Sample Cities_templa'!$C$1:$I$92</definedName>
    <definedName name="_xlnm.Print_Titles" localSheetId="0">'Building - Sample Cities_templa'!$1:$6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I86" i="1" l="1"/>
  <c r="H86" i="1"/>
  <c r="G86" i="1"/>
  <c r="F86" i="1"/>
  <c r="E86" i="1"/>
  <c r="D86" i="1"/>
  <c r="D83" i="1"/>
  <c r="D87" i="1" s="1"/>
  <c r="H82" i="1"/>
  <c r="H83" i="1" s="1"/>
  <c r="H87" i="1" s="1"/>
  <c r="G82" i="1"/>
  <c r="G83" i="1" s="1"/>
  <c r="G87" i="1" s="1"/>
  <c r="D82" i="1"/>
  <c r="H81" i="1"/>
  <c r="G81" i="1"/>
  <c r="F81" i="1"/>
  <c r="F82" i="1" s="1"/>
  <c r="F83" i="1" s="1"/>
  <c r="F87" i="1" s="1"/>
  <c r="E81" i="1"/>
  <c r="E82" i="1" s="1"/>
  <c r="E83" i="1" s="1"/>
  <c r="E87" i="1" s="1"/>
  <c r="D81" i="1"/>
  <c r="H79" i="1"/>
  <c r="I79" i="1" s="1"/>
  <c r="I81" i="1" s="1"/>
  <c r="I82" i="1" s="1"/>
  <c r="I83" i="1" s="1"/>
  <c r="I87" i="1" s="1"/>
  <c r="J71" i="1"/>
  <c r="F71" i="1"/>
  <c r="E71" i="1"/>
  <c r="D71" i="1"/>
  <c r="J70" i="1"/>
  <c r="F70" i="1"/>
  <c r="E70" i="1"/>
  <c r="D70" i="1"/>
  <c r="J69" i="1"/>
  <c r="F69" i="1"/>
  <c r="E69" i="1"/>
  <c r="D69" i="1"/>
  <c r="J68" i="1"/>
  <c r="F68" i="1"/>
  <c r="E68" i="1"/>
  <c r="D68" i="1"/>
  <c r="G65" i="1"/>
  <c r="H65" i="1" s="1"/>
  <c r="I65" i="1" s="1"/>
  <c r="E65" i="1"/>
  <c r="F65" i="1" s="1"/>
  <c r="D65" i="1"/>
  <c r="G59" i="1"/>
  <c r="H59" i="1" s="1"/>
  <c r="I59" i="1" s="1"/>
  <c r="D59" i="1"/>
  <c r="E59" i="1" s="1"/>
  <c r="F59" i="1" s="1"/>
  <c r="G53" i="1"/>
  <c r="H53" i="1" s="1"/>
  <c r="I53" i="1" s="1"/>
  <c r="D53" i="1"/>
  <c r="E53" i="1" s="1"/>
  <c r="F53" i="1" s="1"/>
  <c r="G52" i="1"/>
  <c r="H52" i="1" s="1"/>
  <c r="I52" i="1" s="1"/>
  <c r="D52" i="1"/>
  <c r="E52" i="1" s="1"/>
  <c r="F52" i="1" s="1"/>
  <c r="G51" i="1"/>
  <c r="H51" i="1" s="1"/>
  <c r="I51" i="1" s="1"/>
  <c r="E51" i="1"/>
  <c r="F51" i="1" s="1"/>
  <c r="D51" i="1"/>
  <c r="G50" i="1"/>
  <c r="H50" i="1" s="1"/>
  <c r="I50" i="1" s="1"/>
  <c r="D50" i="1"/>
  <c r="E50" i="1" s="1"/>
  <c r="F50" i="1" s="1"/>
  <c r="I40" i="1"/>
  <c r="H40" i="1"/>
  <c r="G40" i="1"/>
  <c r="F40" i="1"/>
  <c r="E40" i="1"/>
  <c r="D40" i="1"/>
  <c r="I35" i="1"/>
  <c r="H35" i="1"/>
  <c r="G35" i="1"/>
  <c r="I31" i="1"/>
  <c r="H31" i="1"/>
  <c r="G31" i="1"/>
  <c r="F31" i="1"/>
  <c r="E31" i="1"/>
  <c r="I27" i="1"/>
  <c r="H27" i="1"/>
  <c r="G27" i="1"/>
  <c r="F27" i="1"/>
  <c r="E27" i="1"/>
  <c r="D27" i="1"/>
  <c r="F22" i="1"/>
  <c r="D22" i="1"/>
  <c r="I18" i="1"/>
  <c r="H18" i="1"/>
  <c r="G18" i="1"/>
  <c r="F18" i="1"/>
  <c r="E18" i="1"/>
  <c r="D18" i="1"/>
  <c r="I14" i="1"/>
  <c r="H14" i="1"/>
  <c r="G14" i="1"/>
  <c r="F14" i="1"/>
  <c r="E14" i="1"/>
  <c r="D14" i="1"/>
  <c r="F12" i="1"/>
  <c r="I10" i="1"/>
  <c r="H10" i="1"/>
  <c r="G10" i="1"/>
  <c r="F10" i="1"/>
  <c r="E10" i="1"/>
  <c r="D10" i="1"/>
  <c r="M1" i="1"/>
  <c r="F20" i="1" s="1"/>
  <c r="D8" i="1" l="1"/>
  <c r="E8" i="1"/>
  <c r="F8" i="1"/>
  <c r="D12" i="1"/>
  <c r="D20" i="1"/>
  <c r="E12" i="1"/>
  <c r="E16" i="1"/>
</calcChain>
</file>

<file path=xl/comments1.xml><?xml version="1.0" encoding="utf-8"?>
<comments xmlns="http://schemas.openxmlformats.org/spreadsheetml/2006/main">
  <authors>
    <author>aiko</author>
  </authors>
  <commentList>
    <comment ref="C85" authorId="0" shapeId="0">
      <text>
        <r>
          <rPr>
            <b/>
            <sz val="9"/>
            <color indexed="81"/>
            <rFont val="Tahoma"/>
            <family val="2"/>
          </rPr>
          <t>aiko:</t>
        </r>
        <r>
          <rPr>
            <sz val="9"/>
            <color indexed="81"/>
            <rFont val="Tahoma"/>
            <family val="2"/>
          </rPr>
          <t xml:space="preserve">
From excel file within 
Version 1.3_5.0
updated 9/27/10</t>
        </r>
      </text>
    </comment>
  </commentList>
</comments>
</file>

<file path=xl/sharedStrings.xml><?xml version="1.0" encoding="utf-8"?>
<sst xmlns="http://schemas.openxmlformats.org/spreadsheetml/2006/main" count="195" uniqueCount="125">
  <si>
    <t>Table 1 Parameters for Sample Cities - Elements and Param Values</t>
  </si>
  <si>
    <t>In to m</t>
  </si>
  <si>
    <t>DOE Benchmarks Buildings</t>
  </si>
  <si>
    <t>Commercial and Residential: Small Office and Midrise Apartment (New,2004)</t>
  </si>
  <si>
    <t>XML</t>
  </si>
  <si>
    <t>Key</t>
  </si>
  <si>
    <t>Cities</t>
  </si>
  <si>
    <t>Boston C</t>
  </si>
  <si>
    <t>Phoenix C</t>
  </si>
  <si>
    <t>Fairbanks C</t>
  </si>
  <si>
    <t>Boston R</t>
  </si>
  <si>
    <t>Phoenix R</t>
  </si>
  <si>
    <t>Fairbanks R</t>
  </si>
  <si>
    <t>Types</t>
  </si>
  <si>
    <t>Commercial</t>
  </si>
  <si>
    <t>Residential</t>
  </si>
  <si>
    <t>Building</t>
  </si>
  <si>
    <t>Exterior Walls&gt; Construction</t>
  </si>
  <si>
    <t>Wall_Layer1_Material</t>
  </si>
  <si>
    <t>Stucco</t>
  </si>
  <si>
    <t>Wood Siding</t>
  </si>
  <si>
    <t>Wall_Layer1_Thickness</t>
  </si>
  <si>
    <t>Wall_Layer1_K</t>
  </si>
  <si>
    <t>Wall_Layer1_VHC</t>
  </si>
  <si>
    <t>Wall_Layer2_Material</t>
  </si>
  <si>
    <t>Concrete HW</t>
  </si>
  <si>
    <t>Steel Frame Insulation</t>
  </si>
  <si>
    <t>Wall_Layer2_Thickness</t>
  </si>
  <si>
    <t>Wall_Layer2_K</t>
  </si>
  <si>
    <t>Wall_Layer2_VHC</t>
  </si>
  <si>
    <t>Wall_Layer3_Material</t>
  </si>
  <si>
    <t>Insulation</t>
  </si>
  <si>
    <t>Gypsum</t>
  </si>
  <si>
    <t>Wall_Layer3_Thickness</t>
  </si>
  <si>
    <t>Wall_Layer3_K</t>
  </si>
  <si>
    <t>Wall_Layer3_VHC</t>
  </si>
  <si>
    <t>Wall_Layer4_Material</t>
  </si>
  <si>
    <t>Wall_Layer4_Thickness</t>
  </si>
  <si>
    <t>Wall_Layer4_K</t>
  </si>
  <si>
    <t>Wall_Layer4_VHC</t>
  </si>
  <si>
    <t>x</t>
  </si>
  <si>
    <t>Roof&gt; Construction</t>
  </si>
  <si>
    <t>Roof_Layer1_Material</t>
  </si>
  <si>
    <t>Roof Membrane</t>
  </si>
  <si>
    <t>Roof_Layer1_Thickness</t>
  </si>
  <si>
    <t>Roof_Layer1_K</t>
  </si>
  <si>
    <t>Roof_Layer1_VHC</t>
  </si>
  <si>
    <t>Roof_Layer2_Material</t>
  </si>
  <si>
    <t>Metal Decking</t>
  </si>
  <si>
    <t>Roof_Layer2_Thickness</t>
  </si>
  <si>
    <t>Roof_Layer2_K</t>
  </si>
  <si>
    <t>Roof_Layer2_VHC</t>
  </si>
  <si>
    <t>Roof_Layer3_Material</t>
  </si>
  <si>
    <t>Roof_Layer3_Thickness</t>
  </si>
  <si>
    <t>Roof_Layer3_K</t>
  </si>
  <si>
    <t>Roof_Layer3_VHC</t>
  </si>
  <si>
    <t>Slab on grade, unheated &gt; Construction</t>
  </si>
  <si>
    <t>Mass_Layer1_Material</t>
  </si>
  <si>
    <t>HW Concrete</t>
  </si>
  <si>
    <t>MAT-CC05 4 HW CONCRETE</t>
  </si>
  <si>
    <t>Mass_Layer1_Thickness</t>
  </si>
  <si>
    <t>Mass_Layer1_K</t>
  </si>
  <si>
    <t>Mass_Layer1_VHC</t>
  </si>
  <si>
    <t>Mass_Layer2_Material</t>
  </si>
  <si>
    <t>CPO2 Carpet pad</t>
  </si>
  <si>
    <t>CP02 CARPET PAD</t>
  </si>
  <si>
    <t>Mass_Layer2_Thickness</t>
  </si>
  <si>
    <t>Mass_Layer2_K</t>
  </si>
  <si>
    <t>Mass_Layer2_VHC</t>
  </si>
  <si>
    <t>WWR</t>
  </si>
  <si>
    <t>Wndow_U_Value [W/m2-K]</t>
  </si>
  <si>
    <t>Window_SHGC</t>
  </si>
  <si>
    <r>
      <t>Infiltration</t>
    </r>
    <r>
      <rPr>
        <sz val="12"/>
        <color theme="1"/>
        <rFont val="Calibri"/>
        <family val="2"/>
      </rPr>
      <t>³</t>
    </r>
  </si>
  <si>
    <t>Ventilation</t>
  </si>
  <si>
    <r>
      <t>DayInternalHeatGain</t>
    </r>
    <r>
      <rPr>
        <sz val="12"/>
        <color theme="1"/>
        <rFont val="Calibri"/>
        <family val="2"/>
      </rPr>
      <t>⁴</t>
    </r>
  </si>
  <si>
    <r>
      <t>NIghtInternalHeatGain</t>
    </r>
    <r>
      <rPr>
        <sz val="12"/>
        <color theme="1"/>
        <rFont val="Calibri"/>
        <family val="2"/>
      </rPr>
      <t>⁴</t>
    </r>
  </si>
  <si>
    <t>Radiative Fraction</t>
  </si>
  <si>
    <t xml:space="preserve">  People</t>
  </si>
  <si>
    <t xml:space="preserve">  Lights</t>
  </si>
  <si>
    <t xml:space="preserve">  Equipments</t>
  </si>
  <si>
    <r>
      <t>Average Radiative Fraction</t>
    </r>
    <r>
      <rPr>
        <sz val="12"/>
        <color theme="1"/>
        <rFont val="Calibri"/>
        <family val="2"/>
      </rPr>
      <t>⁷</t>
    </r>
  </si>
  <si>
    <t>Latent Fraction</t>
  </si>
  <si>
    <t>Average Latent Fraction⁷</t>
  </si>
  <si>
    <t>Daytime Cooling Setpoint</t>
  </si>
  <si>
    <t>Nighttime Cooling Setpoint</t>
  </si>
  <si>
    <t>Daytime Heating Setpoint</t>
  </si>
  <si>
    <t>Nighttime Heating Setpoint</t>
  </si>
  <si>
    <t>Cooling COP</t>
  </si>
  <si>
    <t>Gas Burner Efficiency</t>
  </si>
  <si>
    <t>Latitude</t>
  </si>
  <si>
    <t>Longitude</t>
  </si>
  <si>
    <t>Geometry parameters for Sensitivity Analysis</t>
  </si>
  <si>
    <t>FloorArea (m2)</t>
  </si>
  <si>
    <t>AspectRatio</t>
  </si>
  <si>
    <t xml:space="preserve">  Width</t>
  </si>
  <si>
    <t xml:space="preserve">  Length</t>
  </si>
  <si>
    <t xml:space="preserve">  Perimeter</t>
  </si>
  <si>
    <t>Number of Stories</t>
  </si>
  <si>
    <t>31 apartments with office</t>
  </si>
  <si>
    <t>FloorHeight (m)</t>
  </si>
  <si>
    <t xml:space="preserve">  AvgBldgHeight</t>
  </si>
  <si>
    <t xml:space="preserve">  Façade Area</t>
  </si>
  <si>
    <t>Notes:</t>
  </si>
  <si>
    <t xml:space="preserve">1  Weighted average based on hourly schedule. Cooling for April through Septermber, and heating from October to March. Daytime and nighttime determined  </t>
  </si>
  <si>
    <t xml:space="preserve">    based on Climate Consultant's sun path chart</t>
  </si>
  <si>
    <t>2  Assumed that of the apartments, as it is 89.5% of the total volume (apartments, corridor, and office).</t>
  </si>
  <si>
    <t>3  Weighted average of each of hourly schedule and energy use for all programs including apartments, corridor, and office. Weighted by floor area</t>
  </si>
  <si>
    <t>4  Includes internal gain from occupants, lights, and equipments. Assumed 100W per occupant. Weighted average of each of hourly schedule and energy use</t>
  </si>
  <si>
    <t xml:space="preserve">     for all programs including apartments, corridor, and office. Weighted by floor area. Day and night time split based on Boston settings</t>
  </si>
  <si>
    <t>5  Does not take into account the attic</t>
  </si>
  <si>
    <t xml:space="preserve">6  Heat Gain from People, page 1017 of EnergyPlus Engineering Reference </t>
  </si>
  <si>
    <t>7  Weighted average by the hourly internal load from people, lighting, and equipment</t>
  </si>
  <si>
    <t>Infiltration</t>
  </si>
  <si>
    <t>Occupancy</t>
  </si>
  <si>
    <t>Lights</t>
  </si>
  <si>
    <t>Equip</t>
  </si>
  <si>
    <t>Building Schedules</t>
  </si>
  <si>
    <t>Weekday</t>
  </si>
  <si>
    <t>Sat</t>
  </si>
  <si>
    <t>Sun</t>
  </si>
  <si>
    <t>Elec</t>
  </si>
  <si>
    <t>Building Schedule</t>
  </si>
  <si>
    <t>Office</t>
  </si>
  <si>
    <t>Other days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</si>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</sst>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000"/>
    <numFmt numFmtId="167" formatCode="0.0%"/>
    <numFmt numFmtId="168" formatCode="#,##0.00_)\⁵;\(#,##0.00\)\⁵;\-\-_);@_)"/>
    <numFmt numFmtId="169" formatCode="#,##0.00_);\(#,##0.00\);\-\-_);@_)"/>
    <numFmt numFmtId="170" formatCode="_(* #,##0.0_)\¹;_(* \(#,##0.0\)\¹;_(* &quot;-&quot;??_)\¹;_(@_)"/>
    <numFmt numFmtId="171" formatCode="_(* #,##0.0_)\²;_(* \(#,##0.0\)\²;_(* &quot;-&quot;??_)\²;_(@_)"/>
    <numFmt numFmtId="172" formatCode="#,##0.0_);\(#,##0.0\);\-\-_);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b/>
      <u/>
      <sz val="12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0" fillId="0" borderId="2" xfId="0" applyBorder="1"/>
    <xf numFmtId="43" fontId="0" fillId="0" borderId="2" xfId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4" fontId="0" fillId="0" borderId="2" xfId="0" applyNumberFormat="1" applyBorder="1"/>
    <xf numFmtId="43" fontId="0" fillId="3" borderId="2" xfId="1" applyFont="1" applyFill="1" applyBorder="1" applyAlignment="1">
      <alignment horizontal="right"/>
    </xf>
    <xf numFmtId="2" fontId="0" fillId="3" borderId="2" xfId="0" applyNumberFormat="1" applyFill="1" applyBorder="1" applyAlignment="1">
      <alignment horizontal="right"/>
    </xf>
    <xf numFmtId="43" fontId="0" fillId="3" borderId="2" xfId="1" applyNumberFormat="1" applyFont="1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165" fontId="0" fillId="3" borderId="2" xfId="1" applyNumberFormat="1" applyFont="1" applyFill="1" applyBorder="1" applyAlignment="1">
      <alignment horizontal="right"/>
    </xf>
    <xf numFmtId="166" fontId="0" fillId="3" borderId="2" xfId="0" applyNumberFormat="1" applyFill="1" applyBorder="1" applyAlignment="1">
      <alignment horizontal="right"/>
    </xf>
    <xf numFmtId="0" fontId="0" fillId="0" borderId="2" xfId="0" applyFill="1" applyBorder="1"/>
    <xf numFmtId="43" fontId="0" fillId="0" borderId="2" xfId="1" applyFont="1" applyFill="1" applyBorder="1" applyAlignment="1">
      <alignment horizontal="right"/>
    </xf>
    <xf numFmtId="164" fontId="0" fillId="0" borderId="2" xfId="1" applyNumberFormat="1" applyFont="1" applyFill="1" applyBorder="1" applyAlignment="1">
      <alignment horizontal="right"/>
    </xf>
    <xf numFmtId="167" fontId="0" fillId="0" borderId="2" xfId="2" applyNumberFormat="1" applyFont="1" applyBorder="1" applyAlignment="1">
      <alignment horizontal="right"/>
    </xf>
    <xf numFmtId="0" fontId="0" fillId="3" borderId="2" xfId="0" applyFill="1" applyBorder="1" applyAlignment="1">
      <alignment horizontal="right"/>
    </xf>
    <xf numFmtId="168" fontId="0" fillId="0" borderId="2" xfId="1" applyNumberFormat="1" applyFont="1" applyFill="1" applyBorder="1" applyAlignment="1">
      <alignment horizontal="right"/>
    </xf>
    <xf numFmtId="169" fontId="0" fillId="0" borderId="2" xfId="0" applyNumberFormat="1" applyFill="1" applyBorder="1"/>
    <xf numFmtId="170" fontId="0" fillId="0" borderId="2" xfId="1" applyNumberFormat="1" applyFont="1" applyBorder="1" applyAlignment="1">
      <alignment horizontal="right"/>
    </xf>
    <xf numFmtId="171" fontId="0" fillId="0" borderId="2" xfId="1" applyNumberFormat="1" applyFont="1" applyFill="1" applyBorder="1" applyAlignment="1">
      <alignment horizontal="right"/>
    </xf>
    <xf numFmtId="4" fontId="0" fillId="0" borderId="2" xfId="1" applyNumberFormat="1" applyFont="1" applyFill="1" applyBorder="1" applyAlignment="1">
      <alignment horizontal="right"/>
    </xf>
    <xf numFmtId="169" fontId="0" fillId="0" borderId="2" xfId="1" applyNumberFormat="1" applyFont="1" applyBorder="1" applyAlignment="1">
      <alignment horizontal="right"/>
    </xf>
    <xf numFmtId="43" fontId="6" fillId="0" borderId="2" xfId="1" applyFont="1" applyFill="1" applyBorder="1" applyAlignment="1">
      <alignment horizontal="right"/>
    </xf>
    <xf numFmtId="169" fontId="0" fillId="0" borderId="2" xfId="0" applyNumberFormat="1" applyBorder="1" applyAlignment="1">
      <alignment horizontal="right"/>
    </xf>
    <xf numFmtId="4" fontId="0" fillId="0" borderId="2" xfId="1" applyNumberFormat="1" applyFont="1" applyBorder="1" applyAlignment="1">
      <alignment horizontal="right"/>
    </xf>
    <xf numFmtId="0" fontId="7" fillId="0" borderId="2" xfId="0" applyFont="1" applyFill="1" applyBorder="1"/>
    <xf numFmtId="43" fontId="0" fillId="0" borderId="0" xfId="1" applyFont="1" applyBorder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4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4" borderId="1" xfId="0" applyFill="1" applyBorder="1"/>
    <xf numFmtId="172" fontId="0" fillId="4" borderId="0" xfId="0" applyNumberFormat="1" applyFill="1" applyBorder="1"/>
    <xf numFmtId="169" fontId="0" fillId="4" borderId="0" xfId="0" applyNumberFormat="1" applyFill="1" applyBorder="1"/>
    <xf numFmtId="0" fontId="2" fillId="4" borderId="0" xfId="0" applyFont="1" applyFill="1"/>
    <xf numFmtId="0" fontId="0" fillId="4" borderId="0" xfId="0" applyFill="1"/>
    <xf numFmtId="0" fontId="0" fillId="4" borderId="0" xfId="0" applyFont="1" applyFill="1"/>
    <xf numFmtId="169" fontId="0" fillId="4" borderId="0" xfId="0" applyNumberFormat="1" applyFill="1"/>
    <xf numFmtId="0" fontId="0" fillId="0" borderId="0" xfId="0" applyAlignment="1">
      <alignment horizontal="left" wrapText="1"/>
    </xf>
    <xf numFmtId="0" fontId="8" fillId="4" borderId="0" xfId="0" applyFont="1" applyFill="1" applyAlignment="1">
      <alignment horizontal="center"/>
    </xf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kano/Desktop/Required%20Parameters%20for%20Sample%20Cities_07.04.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3 Parameters_Boston"/>
      <sheetName val="Table 3 Parameters_Punggol"/>
      <sheetName val="SensitivityTest-Comm-Punggol"/>
      <sheetName val="SensitivityTest-Comm-Boston"/>
      <sheetName val="Stewart LCZ"/>
      <sheetName val="Building - Sample Cities"/>
      <sheetName val="City_BuildingType"/>
      <sheetName val="SensitivityTest-Comm-Bedford"/>
      <sheetName val="SensitivityTest-Resi"/>
      <sheetName val="Kept Constant"/>
      <sheetName val="Others&gt;&gt;"/>
      <sheetName val="Building - Sample Cities_templa"/>
      <sheetName val="Backup Calc"/>
      <sheetName val="RefBuilding_Inputs"/>
      <sheetName val="Classifications&gt;&gt;"/>
      <sheetName val="City-Climate Zone"/>
      <sheetName val="Bruno Sensitivity Test"/>
      <sheetName val="initial test with e+"/>
    </sheetNames>
    <sheetDataSet>
      <sheetData sheetId="0">
        <row r="1">
          <cell r="B1">
            <v>273.14999999999998</v>
          </cell>
        </row>
      </sheetData>
      <sheetData sheetId="1"/>
      <sheetData sheetId="2"/>
      <sheetData sheetId="3"/>
      <sheetData sheetId="4"/>
      <sheetData sheetId="5">
        <row r="1">
          <cell r="N1">
            <v>2.5399999999999999E-2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31">
          <cell r="S31">
            <v>0.29239434904396544</v>
          </cell>
          <cell r="V31">
            <v>6.3023055164113888</v>
          </cell>
          <cell r="W31">
            <v>6.9679300910330708</v>
          </cell>
        </row>
        <row r="36">
          <cell r="D36">
            <v>0.49255724276549251</v>
          </cell>
          <cell r="E36">
            <v>5.151884312555699E-2</v>
          </cell>
        </row>
        <row r="100">
          <cell r="R100">
            <v>0.53004166375320894</v>
          </cell>
        </row>
        <row r="232">
          <cell r="O232">
            <v>0.2640924369747899</v>
          </cell>
          <cell r="R232">
            <v>21.720439560439559</v>
          </cell>
          <cell r="S232">
            <v>5.5342077922077921</v>
          </cell>
        </row>
        <row r="238">
          <cell r="D238">
            <v>0.47622135819209599</v>
          </cell>
          <cell r="E238">
            <v>9.1635888714917499E-2</v>
          </cell>
        </row>
        <row r="248">
          <cell r="R248">
            <v>0.63566082873316432</v>
          </cell>
        </row>
        <row r="331">
          <cell r="AE331">
            <v>24.769830508474573</v>
          </cell>
          <cell r="AM331">
            <v>26.079661016949146</v>
          </cell>
        </row>
        <row r="332">
          <cell r="AE332">
            <v>19.994680851063826</v>
          </cell>
          <cell r="AM332">
            <v>17.060474631751227</v>
          </cell>
        </row>
        <row r="365">
          <cell r="AE365">
            <v>24.769830508474573</v>
          </cell>
          <cell r="AM365">
            <v>26.079661016949146</v>
          </cell>
        </row>
        <row r="366">
          <cell r="AE366">
            <v>19.994680851063826</v>
          </cell>
          <cell r="AM366">
            <v>17.060474631751227</v>
          </cell>
        </row>
        <row r="399">
          <cell r="AE399">
            <v>24.890466101694916</v>
          </cell>
          <cell r="AM399">
            <v>26.002118644067792</v>
          </cell>
        </row>
        <row r="400">
          <cell r="AE400">
            <v>19.994680851063826</v>
          </cell>
          <cell r="AM400">
            <v>17.750876095118901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abSelected="1" topLeftCell="E51" zoomScale="85" zoomScaleNormal="85" zoomScalePageLayoutView="85" workbookViewId="0">
      <selection activeCell="J103" sqref="J103"/>
    </sheetView>
  </sheetViews>
  <sheetFormatPr defaultColWidth="8.875" defaultRowHeight="15.75" outlineLevelRow="1" outlineLevelCol="1" x14ac:dyDescent="0.25"/>
  <cols>
    <col min="1" max="1" width="17.125" customWidth="1"/>
    <col min="2" max="2" width="25.625" customWidth="1"/>
    <col min="3" max="3" width="25.125" customWidth="1"/>
    <col min="4" max="6" width="15.5" bestFit="1" customWidth="1"/>
    <col min="7" max="7" width="20" bestFit="1" customWidth="1"/>
    <col min="8" max="8" width="19.875" customWidth="1"/>
    <col min="9" max="9" width="19.625" customWidth="1"/>
    <col min="10" max="10" width="19.625" customWidth="1" outlineLevel="1"/>
    <col min="11" max="11" width="24" customWidth="1" outlineLevel="1"/>
    <col min="12" max="13" width="8.875" customWidth="1" outlineLevel="1"/>
  </cols>
  <sheetData>
    <row r="1" spans="1:13" s="1" customFormat="1" x14ac:dyDescent="0.25">
      <c r="C1" s="2" t="s">
        <v>0</v>
      </c>
      <c r="L1" s="1" t="s">
        <v>1</v>
      </c>
      <c r="M1" s="1">
        <f>2.54/100</f>
        <v>2.5399999999999999E-2</v>
      </c>
    </row>
    <row r="2" spans="1:13" x14ac:dyDescent="0.25">
      <c r="C2" s="3" t="s">
        <v>2</v>
      </c>
    </row>
    <row r="3" spans="1:13" x14ac:dyDescent="0.25">
      <c r="C3" s="3" t="s">
        <v>3</v>
      </c>
    </row>
    <row r="4" spans="1:13" x14ac:dyDescent="0.25">
      <c r="B4" s="3"/>
    </row>
    <row r="5" spans="1:13" s="4" customFormat="1" x14ac:dyDescent="0.2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</row>
    <row r="6" spans="1:13" s="5" customFormat="1" x14ac:dyDescent="0.25">
      <c r="C6" s="5" t="s">
        <v>13</v>
      </c>
      <c r="D6" s="5" t="s">
        <v>14</v>
      </c>
      <c r="E6" s="5" t="s">
        <v>14</v>
      </c>
      <c r="F6" s="5" t="s">
        <v>14</v>
      </c>
      <c r="G6" s="5" t="s">
        <v>15</v>
      </c>
      <c r="H6" s="5" t="s">
        <v>15</v>
      </c>
      <c r="I6" s="5" t="s">
        <v>15</v>
      </c>
    </row>
    <row r="7" spans="1:13" s="6" customFormat="1" x14ac:dyDescent="0.25">
      <c r="A7" s="6" t="s">
        <v>16</v>
      </c>
      <c r="B7" s="6" t="s">
        <v>17</v>
      </c>
      <c r="C7" s="6" t="s">
        <v>18</v>
      </c>
      <c r="D7" s="7" t="s">
        <v>19</v>
      </c>
      <c r="E7" s="7" t="s">
        <v>19</v>
      </c>
      <c r="F7" s="7" t="s">
        <v>19</v>
      </c>
      <c r="G7" s="7" t="s">
        <v>20</v>
      </c>
      <c r="H7" s="7" t="s">
        <v>20</v>
      </c>
      <c r="I7" s="7" t="s">
        <v>20</v>
      </c>
      <c r="J7" s="7"/>
    </row>
    <row r="8" spans="1:13" s="6" customFormat="1" x14ac:dyDescent="0.25">
      <c r="C8" s="6" t="s">
        <v>21</v>
      </c>
      <c r="D8" s="7">
        <f>1*in</f>
        <v>2.5399999999999999E-2</v>
      </c>
      <c r="E8" s="7">
        <f>1*in</f>
        <v>2.5399999999999999E-2</v>
      </c>
      <c r="F8" s="7">
        <f>1*in</f>
        <v>2.5399999999999999E-2</v>
      </c>
      <c r="G8" s="7">
        <v>0.01</v>
      </c>
      <c r="H8" s="7">
        <v>0.01</v>
      </c>
      <c r="I8" s="7">
        <v>0.01</v>
      </c>
      <c r="J8" s="7"/>
    </row>
    <row r="9" spans="1:13" s="6" customFormat="1" x14ac:dyDescent="0.25">
      <c r="C9" s="6" t="s">
        <v>22</v>
      </c>
      <c r="D9" s="7">
        <v>0.69179999999999997</v>
      </c>
      <c r="E9" s="7">
        <v>0.69179999999999997</v>
      </c>
      <c r="F9" s="7">
        <v>0.69179999999999997</v>
      </c>
      <c r="G9" s="7">
        <v>0.11</v>
      </c>
      <c r="H9" s="7">
        <v>0.11</v>
      </c>
      <c r="I9" s="7">
        <v>0.11</v>
      </c>
      <c r="J9" s="7"/>
    </row>
    <row r="10" spans="1:13" s="6" customFormat="1" x14ac:dyDescent="0.25">
      <c r="C10" s="6" t="s">
        <v>23</v>
      </c>
      <c r="D10" s="8">
        <f>1858*837</f>
        <v>1555146</v>
      </c>
      <c r="E10" s="8">
        <f>1858*837</f>
        <v>1555146</v>
      </c>
      <c r="F10" s="8">
        <f>1858*837</f>
        <v>1555146</v>
      </c>
      <c r="G10" s="8">
        <f>544.62*1210</f>
        <v>658990.19999999995</v>
      </c>
      <c r="H10" s="8">
        <f>544.62*1210</f>
        <v>658990.19999999995</v>
      </c>
      <c r="I10" s="8">
        <f>544.62*1210</f>
        <v>658990.19999999995</v>
      </c>
      <c r="J10" s="8"/>
      <c r="K10" s="9"/>
    </row>
    <row r="11" spans="1:13" s="6" customFormat="1" x14ac:dyDescent="0.25">
      <c r="C11" s="6" t="s">
        <v>24</v>
      </c>
      <c r="D11" s="7" t="s">
        <v>25</v>
      </c>
      <c r="E11" s="7" t="s">
        <v>25</v>
      </c>
      <c r="F11" s="7" t="s">
        <v>25</v>
      </c>
      <c r="G11" s="7" t="s">
        <v>26</v>
      </c>
      <c r="H11" s="7" t="s">
        <v>26</v>
      </c>
      <c r="I11" s="7" t="s">
        <v>26</v>
      </c>
      <c r="J11" s="7"/>
    </row>
    <row r="12" spans="1:13" s="6" customFormat="1" x14ac:dyDescent="0.25">
      <c r="C12" s="6" t="s">
        <v>27</v>
      </c>
      <c r="D12" s="7">
        <f>8*in</f>
        <v>0.20319999999999999</v>
      </c>
      <c r="E12" s="7">
        <f>8*in</f>
        <v>0.20319999999999999</v>
      </c>
      <c r="F12" s="7">
        <f>8*in</f>
        <v>0.20319999999999999</v>
      </c>
      <c r="G12" s="10">
        <v>0.11916136309600101</v>
      </c>
      <c r="H12" s="10">
        <v>5.39159052450989E-2</v>
      </c>
      <c r="I12" s="11">
        <v>0.14122619066012401</v>
      </c>
      <c r="J12" s="11"/>
    </row>
    <row r="13" spans="1:13" s="6" customFormat="1" x14ac:dyDescent="0.25">
      <c r="C13" s="6" t="s">
        <v>28</v>
      </c>
      <c r="D13" s="7">
        <v>1.3109999999999999</v>
      </c>
      <c r="E13" s="7">
        <v>1.3109999999999999</v>
      </c>
      <c r="F13" s="7">
        <v>1.3109999999999999</v>
      </c>
      <c r="G13" s="7">
        <v>4.9000000000000002E-2</v>
      </c>
      <c r="H13" s="7">
        <v>4.9000000000000002E-2</v>
      </c>
      <c r="I13" s="7">
        <v>4.9000000000000002E-2</v>
      </c>
      <c r="J13" s="7"/>
    </row>
    <row r="14" spans="1:13" s="6" customFormat="1" x14ac:dyDescent="0.25">
      <c r="C14" s="6" t="s">
        <v>29</v>
      </c>
      <c r="D14" s="8">
        <f>2240*836.8</f>
        <v>1874432</v>
      </c>
      <c r="E14" s="8">
        <f>2240*836.8</f>
        <v>1874432</v>
      </c>
      <c r="F14" s="8">
        <f>2240*836.8</f>
        <v>1874432</v>
      </c>
      <c r="G14" s="8">
        <f>265*836.8</f>
        <v>221752</v>
      </c>
      <c r="H14" s="8">
        <f>265*836.8</f>
        <v>221752</v>
      </c>
      <c r="I14" s="8">
        <f>265*836.8</f>
        <v>221752</v>
      </c>
      <c r="J14" s="8"/>
    </row>
    <row r="15" spans="1:13" s="6" customFormat="1" x14ac:dyDescent="0.25">
      <c r="C15" s="6" t="s">
        <v>30</v>
      </c>
      <c r="D15" s="7" t="s">
        <v>31</v>
      </c>
      <c r="E15" s="7" t="s">
        <v>32</v>
      </c>
      <c r="F15" s="7" t="s">
        <v>31</v>
      </c>
      <c r="G15" s="7" t="s">
        <v>32</v>
      </c>
      <c r="H15" s="7" t="s">
        <v>32</v>
      </c>
      <c r="I15" s="7" t="s">
        <v>32</v>
      </c>
      <c r="J15" s="7"/>
    </row>
    <row r="16" spans="1:13" s="6" customFormat="1" x14ac:dyDescent="0.25">
      <c r="C16" s="6" t="s">
        <v>33</v>
      </c>
      <c r="D16" s="10">
        <v>4.95494599433393E-2</v>
      </c>
      <c r="E16" s="12">
        <f>0.5*in</f>
        <v>1.2699999999999999E-2</v>
      </c>
      <c r="F16" s="10">
        <v>8.7260980947242495E-2</v>
      </c>
      <c r="G16" s="7">
        <v>1.2699999999999999E-2</v>
      </c>
      <c r="H16" s="7">
        <v>1.2699999999999999E-2</v>
      </c>
      <c r="I16" s="7">
        <v>1.2699999999999999E-2</v>
      </c>
      <c r="J16" s="7"/>
    </row>
    <row r="17" spans="1:11" s="6" customFormat="1" x14ac:dyDescent="0.25">
      <c r="C17" s="6" t="s">
        <v>34</v>
      </c>
      <c r="D17" s="7">
        <v>4.9000000000000002E-2</v>
      </c>
      <c r="E17" s="10">
        <v>0.16</v>
      </c>
      <c r="F17" s="7">
        <v>4.9000000000000002E-2</v>
      </c>
      <c r="G17" s="7">
        <v>0.16</v>
      </c>
      <c r="H17" s="7">
        <v>0.16</v>
      </c>
      <c r="I17" s="7">
        <v>0.16</v>
      </c>
      <c r="J17" s="7"/>
    </row>
    <row r="18" spans="1:11" s="6" customFormat="1" x14ac:dyDescent="0.25">
      <c r="C18" s="6" t="s">
        <v>35</v>
      </c>
      <c r="D18" s="8">
        <f>265*836.8</f>
        <v>221752</v>
      </c>
      <c r="E18" s="13">
        <f>784.9*830</f>
        <v>651467</v>
      </c>
      <c r="F18" s="8">
        <f>265*836.8</f>
        <v>221752</v>
      </c>
      <c r="G18" s="8">
        <f>784.9*830</f>
        <v>651467</v>
      </c>
      <c r="H18" s="8">
        <f>784.9*830</f>
        <v>651467</v>
      </c>
      <c r="I18" s="8">
        <f>784.9*830</f>
        <v>651467</v>
      </c>
      <c r="J18" s="8"/>
    </row>
    <row r="19" spans="1:11" s="6" customFormat="1" x14ac:dyDescent="0.25">
      <c r="C19" s="6" t="s">
        <v>36</v>
      </c>
      <c r="D19" s="7" t="s">
        <v>32</v>
      </c>
      <c r="E19" s="7"/>
      <c r="F19" s="7" t="s">
        <v>32</v>
      </c>
      <c r="G19" s="7"/>
      <c r="H19" s="7"/>
      <c r="I19" s="14"/>
      <c r="J19" s="14"/>
    </row>
    <row r="20" spans="1:11" s="6" customFormat="1" x14ac:dyDescent="0.25">
      <c r="C20" s="6" t="s">
        <v>37</v>
      </c>
      <c r="D20" s="7">
        <f>0.5*in</f>
        <v>1.2699999999999999E-2</v>
      </c>
      <c r="E20" s="7"/>
      <c r="F20" s="7">
        <f>0.5*in</f>
        <v>1.2699999999999999E-2</v>
      </c>
      <c r="G20" s="7"/>
      <c r="H20" s="7"/>
      <c r="I20" s="14"/>
      <c r="J20" s="14"/>
    </row>
    <row r="21" spans="1:11" s="6" customFormat="1" x14ac:dyDescent="0.25">
      <c r="C21" s="6" t="s">
        <v>38</v>
      </c>
      <c r="D21" s="7">
        <v>0.16</v>
      </c>
      <c r="E21" s="7"/>
      <c r="F21" s="7">
        <v>0.16</v>
      </c>
      <c r="G21" s="7"/>
      <c r="H21" s="7"/>
      <c r="I21" s="14"/>
      <c r="J21" s="14"/>
    </row>
    <row r="22" spans="1:11" s="6" customFormat="1" x14ac:dyDescent="0.25">
      <c r="C22" s="6" t="s">
        <v>39</v>
      </c>
      <c r="D22" s="8">
        <f>784.9*830</f>
        <v>651467</v>
      </c>
      <c r="E22" s="8"/>
      <c r="F22" s="8">
        <f>784.9*830</f>
        <v>651467</v>
      </c>
      <c r="G22" s="8"/>
      <c r="H22" s="8"/>
      <c r="I22" s="14"/>
      <c r="J22" s="14"/>
    </row>
    <row r="23" spans="1:11" s="6" customFormat="1" x14ac:dyDescent="0.25">
      <c r="D23" s="8"/>
      <c r="E23" s="8"/>
      <c r="F23" s="8"/>
      <c r="G23" s="8"/>
      <c r="H23" s="8"/>
      <c r="I23" s="14"/>
      <c r="J23" s="14"/>
    </row>
    <row r="24" spans="1:11" s="6" customFormat="1" x14ac:dyDescent="0.25">
      <c r="A24" s="6" t="s">
        <v>40</v>
      </c>
      <c r="B24" s="6" t="s">
        <v>41</v>
      </c>
      <c r="C24" s="6" t="s">
        <v>42</v>
      </c>
      <c r="D24" s="7" t="s">
        <v>43</v>
      </c>
      <c r="E24" s="7" t="s">
        <v>43</v>
      </c>
      <c r="F24" s="7" t="s">
        <v>43</v>
      </c>
      <c r="G24" s="7" t="s">
        <v>43</v>
      </c>
      <c r="H24" s="7" t="s">
        <v>43</v>
      </c>
      <c r="I24" s="7" t="s">
        <v>43</v>
      </c>
      <c r="J24" s="7"/>
    </row>
    <row r="25" spans="1:11" s="6" customFormat="1" x14ac:dyDescent="0.25">
      <c r="C25" s="6" t="s">
        <v>44</v>
      </c>
      <c r="D25" s="7">
        <v>9.4999999999999998E-3</v>
      </c>
      <c r="E25" s="7">
        <v>9.4999999999999998E-3</v>
      </c>
      <c r="F25" s="7">
        <v>9.4999999999999998E-3</v>
      </c>
      <c r="G25" s="7">
        <v>9.4999999999999998E-3</v>
      </c>
      <c r="H25" s="7">
        <v>9.4999999999999998E-3</v>
      </c>
      <c r="I25" s="7">
        <v>9.4999999999999998E-3</v>
      </c>
      <c r="J25" s="7"/>
    </row>
    <row r="26" spans="1:11" s="6" customFormat="1" x14ac:dyDescent="0.25">
      <c r="C26" s="6" t="s">
        <v>45</v>
      </c>
      <c r="D26" s="7">
        <v>0.16</v>
      </c>
      <c r="E26" s="7">
        <v>0.16</v>
      </c>
      <c r="F26" s="7">
        <v>0.16</v>
      </c>
      <c r="G26" s="7">
        <v>0.16</v>
      </c>
      <c r="H26" s="7">
        <v>0.16</v>
      </c>
      <c r="I26" s="7">
        <v>0.16</v>
      </c>
      <c r="J26" s="7"/>
    </row>
    <row r="27" spans="1:11" s="6" customFormat="1" x14ac:dyDescent="0.25">
      <c r="C27" s="6" t="s">
        <v>46</v>
      </c>
      <c r="D27" s="8">
        <f t="shared" ref="D27:I27" si="0">1121.29*1460</f>
        <v>1637083.4</v>
      </c>
      <c r="E27" s="8">
        <f t="shared" si="0"/>
        <v>1637083.4</v>
      </c>
      <c r="F27" s="8">
        <f t="shared" si="0"/>
        <v>1637083.4</v>
      </c>
      <c r="G27" s="8">
        <f t="shared" si="0"/>
        <v>1637083.4</v>
      </c>
      <c r="H27" s="8">
        <f t="shared" si="0"/>
        <v>1637083.4</v>
      </c>
      <c r="I27" s="8">
        <f t="shared" si="0"/>
        <v>1637083.4</v>
      </c>
      <c r="J27" s="8"/>
    </row>
    <row r="28" spans="1:11" s="6" customFormat="1" x14ac:dyDescent="0.25">
      <c r="C28" s="6" t="s">
        <v>47</v>
      </c>
      <c r="D28" s="7" t="s">
        <v>48</v>
      </c>
      <c r="E28" s="7" t="s">
        <v>48</v>
      </c>
      <c r="F28" s="7" t="s">
        <v>48</v>
      </c>
      <c r="G28" s="7" t="s">
        <v>31</v>
      </c>
      <c r="H28" s="7" t="s">
        <v>31</v>
      </c>
      <c r="I28" s="7" t="s">
        <v>31</v>
      </c>
      <c r="J28" s="7"/>
    </row>
    <row r="29" spans="1:11" s="6" customFormat="1" x14ac:dyDescent="0.25">
      <c r="C29" s="6" t="s">
        <v>49</v>
      </c>
      <c r="D29" s="15">
        <v>1.5E-3</v>
      </c>
      <c r="E29" s="15">
        <v>1.5E-3</v>
      </c>
      <c r="F29" s="15">
        <v>1.5E-3</v>
      </c>
      <c r="G29" s="16">
        <v>0.127338688569477</v>
      </c>
      <c r="H29" s="16">
        <v>0.12466345080970199</v>
      </c>
      <c r="I29" s="17">
        <v>0.17014523234467099</v>
      </c>
      <c r="J29" s="17"/>
    </row>
    <row r="30" spans="1:11" s="6" customFormat="1" x14ac:dyDescent="0.25">
      <c r="C30" s="6" t="s">
        <v>50</v>
      </c>
      <c r="D30" s="7">
        <v>45.006</v>
      </c>
      <c r="E30" s="7">
        <v>45.006</v>
      </c>
      <c r="F30" s="7">
        <v>45.006</v>
      </c>
      <c r="G30" s="7">
        <v>4.9000000000000002E-2</v>
      </c>
      <c r="H30" s="7">
        <v>4.9000000000000002E-2</v>
      </c>
      <c r="I30" s="7">
        <v>4.9000000000000002E-2</v>
      </c>
      <c r="J30" s="7"/>
    </row>
    <row r="31" spans="1:11" s="6" customFormat="1" x14ac:dyDescent="0.25">
      <c r="C31" s="6" t="s">
        <v>51</v>
      </c>
      <c r="D31" s="8">
        <f>7680*418.4</f>
        <v>3213312</v>
      </c>
      <c r="E31" s="8">
        <f>7680*418.4</f>
        <v>3213312</v>
      </c>
      <c r="F31" s="8">
        <f>7680*418.4</f>
        <v>3213312</v>
      </c>
      <c r="G31" s="8">
        <f>265*836.8</f>
        <v>221752</v>
      </c>
      <c r="H31" s="8">
        <f>265*836.8</f>
        <v>221752</v>
      </c>
      <c r="I31" s="8">
        <f>265*836.8</f>
        <v>221752</v>
      </c>
      <c r="J31" s="8"/>
      <c r="K31" s="18"/>
    </row>
    <row r="32" spans="1:11" s="6" customFormat="1" x14ac:dyDescent="0.25">
      <c r="C32" s="18" t="s">
        <v>52</v>
      </c>
      <c r="D32" s="7"/>
      <c r="E32" s="7"/>
      <c r="F32" s="7"/>
      <c r="G32" s="7" t="s">
        <v>48</v>
      </c>
      <c r="H32" s="7" t="s">
        <v>48</v>
      </c>
      <c r="I32" s="7" t="s">
        <v>48</v>
      </c>
      <c r="J32" s="7"/>
      <c r="K32" s="18"/>
    </row>
    <row r="33" spans="2:11" s="6" customFormat="1" x14ac:dyDescent="0.25">
      <c r="C33" s="18" t="s">
        <v>53</v>
      </c>
      <c r="D33" s="7"/>
      <c r="E33" s="7"/>
      <c r="F33" s="7"/>
      <c r="G33" s="15">
        <v>1.5E-3</v>
      </c>
      <c r="H33" s="15">
        <v>1.5E-3</v>
      </c>
      <c r="I33" s="15">
        <v>1.5E-3</v>
      </c>
      <c r="J33" s="15"/>
      <c r="K33" s="18"/>
    </row>
    <row r="34" spans="2:11" s="6" customFormat="1" x14ac:dyDescent="0.25">
      <c r="C34" s="18" t="s">
        <v>54</v>
      </c>
      <c r="D34" s="7"/>
      <c r="E34" s="7"/>
      <c r="F34" s="7"/>
      <c r="G34" s="7">
        <v>45.006</v>
      </c>
      <c r="H34" s="7">
        <v>45.006</v>
      </c>
      <c r="I34" s="7">
        <v>45.006</v>
      </c>
      <c r="J34" s="7"/>
      <c r="K34" s="18"/>
    </row>
    <row r="35" spans="2:11" s="6" customFormat="1" x14ac:dyDescent="0.25">
      <c r="C35" s="18" t="s">
        <v>55</v>
      </c>
      <c r="D35" s="8"/>
      <c r="E35" s="8"/>
      <c r="F35" s="8"/>
      <c r="G35" s="8">
        <f>7680*418.4</f>
        <v>3213312</v>
      </c>
      <c r="H35" s="8">
        <f>7680*418.4</f>
        <v>3213312</v>
      </c>
      <c r="I35" s="8">
        <f>7680*418.4</f>
        <v>3213312</v>
      </c>
      <c r="J35" s="8"/>
      <c r="K35" s="18"/>
    </row>
    <row r="36" spans="2:11" s="6" customFormat="1" x14ac:dyDescent="0.25">
      <c r="D36" s="7"/>
      <c r="E36" s="7"/>
      <c r="F36" s="7"/>
      <c r="G36" s="7"/>
      <c r="H36" s="7"/>
      <c r="I36" s="14"/>
      <c r="J36" s="14"/>
    </row>
    <row r="37" spans="2:11" s="18" customFormat="1" x14ac:dyDescent="0.25">
      <c r="B37" s="18" t="s">
        <v>56</v>
      </c>
      <c r="C37" s="18" t="s">
        <v>57</v>
      </c>
      <c r="D37" s="19" t="s">
        <v>58</v>
      </c>
      <c r="E37" s="19" t="s">
        <v>58</v>
      </c>
      <c r="F37" s="19" t="s">
        <v>58</v>
      </c>
      <c r="G37" s="19" t="s">
        <v>58</v>
      </c>
      <c r="H37" s="19" t="s">
        <v>59</v>
      </c>
      <c r="I37" s="19" t="s">
        <v>58</v>
      </c>
      <c r="J37" s="19"/>
    </row>
    <row r="38" spans="2:11" s="18" customFormat="1" x14ac:dyDescent="0.25">
      <c r="C38" s="18" t="s">
        <v>60</v>
      </c>
      <c r="D38" s="19">
        <v>0.1016</v>
      </c>
      <c r="E38" s="19">
        <v>0.1016</v>
      </c>
      <c r="F38" s="19">
        <v>0.1016</v>
      </c>
      <c r="G38" s="19">
        <v>0.1016</v>
      </c>
      <c r="H38" s="19">
        <v>0.1016</v>
      </c>
      <c r="I38" s="19">
        <v>0.1016</v>
      </c>
      <c r="J38" s="19"/>
    </row>
    <row r="39" spans="2:11" s="18" customFormat="1" x14ac:dyDescent="0.25">
      <c r="C39" s="18" t="s">
        <v>61</v>
      </c>
      <c r="D39" s="19">
        <v>1.3109999999999999</v>
      </c>
      <c r="E39" s="19">
        <v>1.3109999999999999</v>
      </c>
      <c r="F39" s="19">
        <v>1.3109999999999999</v>
      </c>
      <c r="G39" s="19">
        <v>1.3109999999999999</v>
      </c>
      <c r="H39" s="19">
        <v>1.3109999999999999</v>
      </c>
      <c r="I39" s="19">
        <v>1.3109999999999999</v>
      </c>
      <c r="J39" s="7"/>
    </row>
    <row r="40" spans="2:11" s="18" customFormat="1" x14ac:dyDescent="0.25">
      <c r="C40" s="18" t="s">
        <v>62</v>
      </c>
      <c r="D40" s="20">
        <f t="shared" ref="D40:I40" si="1">2240*836.8</f>
        <v>1874432</v>
      </c>
      <c r="E40" s="20">
        <f t="shared" si="1"/>
        <v>1874432</v>
      </c>
      <c r="F40" s="20">
        <f t="shared" si="1"/>
        <v>1874432</v>
      </c>
      <c r="G40" s="20">
        <f t="shared" si="1"/>
        <v>1874432</v>
      </c>
      <c r="H40" s="20">
        <f t="shared" si="1"/>
        <v>1874432</v>
      </c>
      <c r="I40" s="20">
        <f t="shared" si="1"/>
        <v>1874432</v>
      </c>
      <c r="J40" s="8"/>
    </row>
    <row r="41" spans="2:11" s="18" customFormat="1" x14ac:dyDescent="0.25">
      <c r="C41" s="18" t="s">
        <v>63</v>
      </c>
      <c r="D41" s="19" t="s">
        <v>64</v>
      </c>
      <c r="E41" s="19" t="s">
        <v>64</v>
      </c>
      <c r="F41" s="19" t="s">
        <v>64</v>
      </c>
      <c r="G41" s="19" t="s">
        <v>65</v>
      </c>
      <c r="H41" s="19" t="s">
        <v>65</v>
      </c>
      <c r="I41" s="19" t="s">
        <v>65</v>
      </c>
      <c r="J41" s="19"/>
    </row>
    <row r="42" spans="2:11" s="6" customFormat="1" hidden="1" outlineLevel="1" x14ac:dyDescent="0.25">
      <c r="C42" s="6" t="s">
        <v>66</v>
      </c>
      <c r="D42" s="7"/>
      <c r="E42" s="7"/>
      <c r="F42" s="7"/>
      <c r="G42" s="7"/>
      <c r="H42" s="7"/>
      <c r="I42" s="14"/>
      <c r="J42" s="14"/>
    </row>
    <row r="43" spans="2:11" s="6" customFormat="1" hidden="1" outlineLevel="1" x14ac:dyDescent="0.25">
      <c r="C43" s="6" t="s">
        <v>67</v>
      </c>
      <c r="D43" s="7"/>
      <c r="E43" s="7"/>
      <c r="F43" s="7"/>
      <c r="G43" s="7"/>
      <c r="H43" s="7"/>
      <c r="I43" s="14"/>
      <c r="J43" s="14"/>
    </row>
    <row r="44" spans="2:11" s="6" customFormat="1" hidden="1" outlineLevel="1" x14ac:dyDescent="0.25">
      <c r="C44" s="6" t="s">
        <v>68</v>
      </c>
      <c r="D44" s="7"/>
      <c r="E44" s="7"/>
      <c r="F44" s="7"/>
      <c r="G44" s="7"/>
      <c r="H44" s="7"/>
      <c r="I44" s="14"/>
      <c r="J44" s="14"/>
    </row>
    <row r="45" spans="2:11" s="6" customFormat="1" collapsed="1" x14ac:dyDescent="0.25">
      <c r="D45" s="7"/>
      <c r="E45" s="7"/>
      <c r="F45" s="7"/>
      <c r="G45" s="7"/>
      <c r="H45" s="7"/>
      <c r="I45" s="14"/>
      <c r="J45" s="14"/>
    </row>
    <row r="46" spans="2:11" s="6" customFormat="1" x14ac:dyDescent="0.25">
      <c r="B46" s="6" t="s">
        <v>124</v>
      </c>
      <c r="C46" s="6" t="s">
        <v>69</v>
      </c>
      <c r="D46" s="21">
        <v>0.21199999999999999</v>
      </c>
      <c r="E46" s="21">
        <v>0.21199999999999999</v>
      </c>
      <c r="F46" s="21">
        <v>0.21199999999999999</v>
      </c>
      <c r="G46" s="21">
        <v>0.15</v>
      </c>
      <c r="H46" s="21">
        <v>0.15</v>
      </c>
      <c r="I46" s="21">
        <v>0.15</v>
      </c>
      <c r="J46" s="21"/>
    </row>
    <row r="47" spans="2:11" s="6" customFormat="1" x14ac:dyDescent="0.25">
      <c r="C47" s="6" t="s">
        <v>70</v>
      </c>
      <c r="D47" s="10">
        <v>3.2364600000000001</v>
      </c>
      <c r="E47" s="10">
        <v>6.9271599999999998</v>
      </c>
      <c r="F47" s="10">
        <v>2.6118800000000002</v>
      </c>
      <c r="G47" s="10">
        <v>3.8042600000000002</v>
      </c>
      <c r="H47" s="10">
        <v>7</v>
      </c>
      <c r="I47" s="10">
        <v>2.66866</v>
      </c>
      <c r="J47" s="10"/>
    </row>
    <row r="48" spans="2:11" s="6" customFormat="1" x14ac:dyDescent="0.25">
      <c r="C48" s="6" t="s">
        <v>71</v>
      </c>
      <c r="D48" s="10">
        <v>0.39</v>
      </c>
      <c r="E48" s="10">
        <v>0.25</v>
      </c>
      <c r="F48" s="10">
        <v>0.3</v>
      </c>
      <c r="G48" s="10">
        <v>0.39</v>
      </c>
      <c r="H48" s="10">
        <v>0.25</v>
      </c>
      <c r="I48" s="22">
        <v>0.3</v>
      </c>
      <c r="J48" s="22"/>
    </row>
    <row r="49" spans="2:11" s="6" customFormat="1" x14ac:dyDescent="0.25">
      <c r="D49" s="7"/>
      <c r="E49" s="7"/>
      <c r="F49" s="7"/>
      <c r="G49" s="7"/>
      <c r="H49" s="7"/>
      <c r="I49" s="14"/>
      <c r="J49" s="14"/>
    </row>
    <row r="50" spans="2:11" s="6" customFormat="1" ht="15" customHeight="1" x14ac:dyDescent="0.25">
      <c r="B50" s="6" t="s">
        <v>16</v>
      </c>
      <c r="C50" s="18" t="s">
        <v>72</v>
      </c>
      <c r="D50" s="23">
        <f>'[1]Backup Calc'!O232</f>
        <v>0.2640924369747899</v>
      </c>
      <c r="E50" s="23">
        <f t="shared" ref="E50:F53" si="2">D50</f>
        <v>0.2640924369747899</v>
      </c>
      <c r="F50" s="23">
        <f t="shared" si="2"/>
        <v>0.2640924369747899</v>
      </c>
      <c r="G50" s="19">
        <f>'[1]Backup Calc'!S31</f>
        <v>0.29239434904396544</v>
      </c>
      <c r="H50" s="19">
        <f t="shared" ref="H50:I53" si="3">G50</f>
        <v>0.29239434904396544</v>
      </c>
      <c r="I50" s="19">
        <f t="shared" si="3"/>
        <v>0.29239434904396544</v>
      </c>
      <c r="J50" s="19"/>
    </row>
    <row r="51" spans="2:11" s="18" customFormat="1" x14ac:dyDescent="0.25">
      <c r="C51" s="18" t="s">
        <v>73</v>
      </c>
      <c r="D51" s="23">
        <f>'[1]Backup Calc'!R248</f>
        <v>0.63566082873316432</v>
      </c>
      <c r="E51" s="23">
        <f t="shared" si="2"/>
        <v>0.63566082873316432</v>
      </c>
      <c r="F51" s="23">
        <f t="shared" si="2"/>
        <v>0.63566082873316432</v>
      </c>
      <c r="G51" s="19">
        <f>'[1]Backup Calc'!R100</f>
        <v>0.53004166375320894</v>
      </c>
      <c r="H51" s="19">
        <f t="shared" si="3"/>
        <v>0.53004166375320894</v>
      </c>
      <c r="I51" s="19">
        <f t="shared" si="3"/>
        <v>0.53004166375320894</v>
      </c>
      <c r="J51" s="19"/>
    </row>
    <row r="52" spans="2:11" s="18" customFormat="1" x14ac:dyDescent="0.25">
      <c r="C52" s="18" t="s">
        <v>74</v>
      </c>
      <c r="D52" s="23">
        <f>'[1]Backup Calc'!R232</f>
        <v>21.720439560439559</v>
      </c>
      <c r="E52" s="23">
        <f t="shared" si="2"/>
        <v>21.720439560439559</v>
      </c>
      <c r="F52" s="23">
        <f t="shared" si="2"/>
        <v>21.720439560439559</v>
      </c>
      <c r="G52" s="19">
        <f>'[1]Backup Calc'!V31</f>
        <v>6.3023055164113888</v>
      </c>
      <c r="H52" s="19">
        <f t="shared" si="3"/>
        <v>6.3023055164113888</v>
      </c>
      <c r="I52" s="19">
        <f t="shared" si="3"/>
        <v>6.3023055164113888</v>
      </c>
      <c r="J52" s="19"/>
    </row>
    <row r="53" spans="2:11" s="18" customFormat="1" x14ac:dyDescent="0.25">
      <c r="C53" s="18" t="s">
        <v>75</v>
      </c>
      <c r="D53" s="23">
        <f>'[1]Backup Calc'!S232</f>
        <v>5.5342077922077921</v>
      </c>
      <c r="E53" s="23">
        <f t="shared" si="2"/>
        <v>5.5342077922077921</v>
      </c>
      <c r="F53" s="23">
        <f t="shared" si="2"/>
        <v>5.5342077922077921</v>
      </c>
      <c r="G53" s="19">
        <f>'[1]Backup Calc'!W31</f>
        <v>6.9679300910330708</v>
      </c>
      <c r="H53" s="19">
        <f t="shared" si="3"/>
        <v>6.9679300910330708</v>
      </c>
      <c r="I53" s="19">
        <f t="shared" si="3"/>
        <v>6.9679300910330708</v>
      </c>
      <c r="J53" s="19"/>
    </row>
    <row r="54" spans="2:11" s="18" customFormat="1" x14ac:dyDescent="0.25">
      <c r="D54" s="19"/>
      <c r="E54" s="19"/>
      <c r="F54" s="19"/>
      <c r="G54" s="19"/>
      <c r="H54" s="19"/>
      <c r="I54" s="19"/>
      <c r="J54" s="19"/>
    </row>
    <row r="55" spans="2:11" s="18" customFormat="1" hidden="1" outlineLevel="1" x14ac:dyDescent="0.25">
      <c r="C55" s="18" t="s">
        <v>76</v>
      </c>
      <c r="D55" s="19"/>
      <c r="E55" s="19"/>
      <c r="F55" s="19"/>
      <c r="G55" s="19"/>
      <c r="H55" s="19"/>
      <c r="I55" s="19"/>
      <c r="J55" s="19"/>
    </row>
    <row r="56" spans="2:11" s="18" customFormat="1" hidden="1" outlineLevel="1" x14ac:dyDescent="0.25">
      <c r="C56" s="18" t="s">
        <v>77</v>
      </c>
      <c r="D56" s="18">
        <v>0.3</v>
      </c>
      <c r="E56" s="19">
        <v>0.3</v>
      </c>
      <c r="F56" s="19">
        <v>0.3</v>
      </c>
      <c r="G56" s="19">
        <v>0.3</v>
      </c>
      <c r="H56" s="19">
        <v>0.3</v>
      </c>
      <c r="I56" s="19">
        <v>0.3</v>
      </c>
      <c r="J56" s="19"/>
      <c r="K56" s="18">
        <v>0.3</v>
      </c>
    </row>
    <row r="57" spans="2:11" s="18" customFormat="1" hidden="1" outlineLevel="1" x14ac:dyDescent="0.25">
      <c r="C57" s="18" t="s">
        <v>78</v>
      </c>
      <c r="D57" s="18">
        <v>0.7</v>
      </c>
      <c r="E57" s="19">
        <v>0.7</v>
      </c>
      <c r="F57" s="19">
        <v>0.7</v>
      </c>
      <c r="G57" s="19">
        <v>0.7</v>
      </c>
      <c r="H57" s="19">
        <v>0.7</v>
      </c>
      <c r="I57" s="19">
        <v>0.7</v>
      </c>
      <c r="J57" s="19"/>
      <c r="K57" s="18">
        <v>0.7</v>
      </c>
    </row>
    <row r="58" spans="2:11" s="18" customFormat="1" hidden="1" outlineLevel="1" x14ac:dyDescent="0.25">
      <c r="C58" s="18" t="s">
        <v>79</v>
      </c>
      <c r="D58" s="18">
        <v>0.5</v>
      </c>
      <c r="E58" s="19">
        <v>0.5</v>
      </c>
      <c r="F58" s="19">
        <v>0.5</v>
      </c>
      <c r="G58" s="19">
        <v>0.5</v>
      </c>
      <c r="H58" s="19">
        <v>0.5</v>
      </c>
      <c r="I58" s="19">
        <v>0.5</v>
      </c>
      <c r="J58" s="19"/>
      <c r="K58" s="18">
        <v>0.5</v>
      </c>
    </row>
    <row r="59" spans="2:11" s="18" customFormat="1" hidden="1" outlineLevel="1" x14ac:dyDescent="0.25">
      <c r="C59" s="18" t="s">
        <v>80</v>
      </c>
      <c r="D59" s="24">
        <f>'[1]Backup Calc'!D238</f>
        <v>0.47622135819209599</v>
      </c>
      <c r="E59" s="19">
        <f>D59</f>
        <v>0.47622135819209599</v>
      </c>
      <c r="F59" s="19">
        <f>E59</f>
        <v>0.47622135819209599</v>
      </c>
      <c r="G59" s="19">
        <f>'[1]Backup Calc'!D36</f>
        <v>0.49255724276549251</v>
      </c>
      <c r="H59" s="19">
        <f>G59</f>
        <v>0.49255724276549251</v>
      </c>
      <c r="I59" s="19">
        <f>H59</f>
        <v>0.49255724276549251</v>
      </c>
      <c r="J59" s="19">
        <v>0.2</v>
      </c>
    </row>
    <row r="60" spans="2:11" s="18" customFormat="1" hidden="1" outlineLevel="1" x14ac:dyDescent="0.25">
      <c r="E60" s="19"/>
      <c r="F60" s="19"/>
      <c r="G60" s="19"/>
      <c r="H60" s="19"/>
      <c r="I60" s="19"/>
      <c r="J60" s="19"/>
    </row>
    <row r="61" spans="2:11" s="18" customFormat="1" hidden="1" outlineLevel="1" x14ac:dyDescent="0.25">
      <c r="C61" s="18" t="s">
        <v>81</v>
      </c>
      <c r="D61" s="19"/>
      <c r="E61" s="19"/>
      <c r="F61" s="19"/>
      <c r="G61" s="19"/>
      <c r="H61" s="19"/>
      <c r="I61" s="19"/>
      <c r="J61" s="19"/>
    </row>
    <row r="62" spans="2:11" s="18" customFormat="1" hidden="1" outlineLevel="1" x14ac:dyDescent="0.25">
      <c r="C62" s="18" t="s">
        <v>77</v>
      </c>
      <c r="D62" s="19">
        <v>0.25</v>
      </c>
      <c r="E62" s="19">
        <v>0.25</v>
      </c>
      <c r="F62" s="19">
        <v>0.25</v>
      </c>
      <c r="G62" s="19">
        <v>0.25</v>
      </c>
      <c r="H62" s="19">
        <v>0.25</v>
      </c>
      <c r="I62" s="19">
        <v>0.25</v>
      </c>
      <c r="J62" s="19"/>
    </row>
    <row r="63" spans="2:11" s="18" customFormat="1" hidden="1" outlineLevel="1" x14ac:dyDescent="0.25">
      <c r="C63" s="18" t="s">
        <v>78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/>
    </row>
    <row r="64" spans="2:11" s="18" customFormat="1" hidden="1" outlineLevel="1" x14ac:dyDescent="0.25">
      <c r="C64" s="18" t="s">
        <v>79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/>
    </row>
    <row r="65" spans="2:10" s="18" customFormat="1" hidden="1" outlineLevel="1" x14ac:dyDescent="0.25">
      <c r="C65" s="18" t="s">
        <v>82</v>
      </c>
      <c r="D65" s="19">
        <f>'[1]Backup Calc'!E238</f>
        <v>9.1635888714917499E-2</v>
      </c>
      <c r="E65" s="19">
        <f>D65</f>
        <v>9.1635888714917499E-2</v>
      </c>
      <c r="F65" s="19">
        <f>E65</f>
        <v>9.1635888714917499E-2</v>
      </c>
      <c r="G65" s="19">
        <f>'[1]Backup Calc'!E36</f>
        <v>5.151884312555699E-2</v>
      </c>
      <c r="H65" s="19">
        <f>G65</f>
        <v>5.151884312555699E-2</v>
      </c>
      <c r="I65" s="19">
        <f>H65</f>
        <v>5.151884312555699E-2</v>
      </c>
      <c r="J65" s="19">
        <v>0.2</v>
      </c>
    </row>
    <row r="66" spans="2:10" s="18" customFormat="1" hidden="1" outlineLevel="1" x14ac:dyDescent="0.25">
      <c r="D66" s="19"/>
      <c r="E66" s="19"/>
      <c r="F66" s="19"/>
      <c r="G66" s="19"/>
      <c r="H66" s="19"/>
      <c r="I66" s="19"/>
      <c r="J66" s="19"/>
    </row>
    <row r="67" spans="2:10" s="18" customFormat="1" hidden="1" outlineLevel="1" x14ac:dyDescent="0.25">
      <c r="D67" s="19"/>
      <c r="E67" s="19"/>
      <c r="F67" s="19"/>
      <c r="G67" s="19"/>
      <c r="H67" s="19"/>
      <c r="I67" s="19"/>
      <c r="J67" s="19"/>
    </row>
    <row r="68" spans="2:10" s="18" customFormat="1" hidden="1" outlineLevel="1" x14ac:dyDescent="0.25">
      <c r="C68" s="6" t="s">
        <v>83</v>
      </c>
      <c r="D68" s="25">
        <f>'[1]Backup Calc'!AE331</f>
        <v>24.769830508474573</v>
      </c>
      <c r="E68" s="25">
        <f>'[1]Backup Calc'!AE365</f>
        <v>24.769830508474573</v>
      </c>
      <c r="F68" s="25">
        <f>'[1]Backup Calc'!AE399</f>
        <v>24.890466101694916</v>
      </c>
      <c r="G68" s="26">
        <v>23.9</v>
      </c>
      <c r="H68" s="26">
        <v>23.9</v>
      </c>
      <c r="I68" s="26">
        <v>23.9</v>
      </c>
      <c r="J68" s="27">
        <f>325-273</f>
        <v>52</v>
      </c>
    </row>
    <row r="69" spans="2:10" s="18" customFormat="1" hidden="1" outlineLevel="1" x14ac:dyDescent="0.25">
      <c r="C69" s="6" t="s">
        <v>84</v>
      </c>
      <c r="D69" s="25">
        <f>'[1]Backup Calc'!AM331</f>
        <v>26.079661016949146</v>
      </c>
      <c r="E69" s="25">
        <f>'[1]Backup Calc'!AM365</f>
        <v>26.079661016949146</v>
      </c>
      <c r="F69" s="25">
        <f>'[1]Backup Calc'!AM399</f>
        <v>26.002118644067792</v>
      </c>
      <c r="G69" s="26">
        <v>23.9</v>
      </c>
      <c r="H69" s="26">
        <v>23.9</v>
      </c>
      <c r="I69" s="26">
        <v>23.9</v>
      </c>
      <c r="J69" s="27">
        <f>297-273</f>
        <v>24</v>
      </c>
    </row>
    <row r="70" spans="2:10" s="18" customFormat="1" hidden="1" outlineLevel="1" x14ac:dyDescent="0.25">
      <c r="C70" s="6" t="s">
        <v>85</v>
      </c>
      <c r="D70" s="25">
        <f>'[1]Backup Calc'!AE332</f>
        <v>19.994680851063826</v>
      </c>
      <c r="E70" s="25">
        <f>'[1]Backup Calc'!AE366</f>
        <v>19.994680851063826</v>
      </c>
      <c r="F70" s="25">
        <f>'[1]Backup Calc'!AE400</f>
        <v>19.994680851063826</v>
      </c>
      <c r="G70" s="26">
        <v>21.1</v>
      </c>
      <c r="H70" s="26">
        <v>21.1</v>
      </c>
      <c r="I70" s="26">
        <v>21.1</v>
      </c>
      <c r="J70" s="27">
        <f>293-273</f>
        <v>20</v>
      </c>
    </row>
    <row r="71" spans="2:10" s="18" customFormat="1" hidden="1" outlineLevel="1" x14ac:dyDescent="0.25">
      <c r="C71" s="6" t="s">
        <v>86</v>
      </c>
      <c r="D71" s="25">
        <f>'[1]Backup Calc'!AM332</f>
        <v>17.060474631751227</v>
      </c>
      <c r="E71" s="25">
        <f>'[1]Backup Calc'!AM366</f>
        <v>17.060474631751227</v>
      </c>
      <c r="F71" s="25">
        <f>'[1]Backup Calc'!AM400</f>
        <v>17.750876095118901</v>
      </c>
      <c r="G71" s="26">
        <v>21.1</v>
      </c>
      <c r="H71" s="26">
        <v>21.1</v>
      </c>
      <c r="I71" s="26">
        <v>21.1</v>
      </c>
      <c r="J71" s="27">
        <f>293-273</f>
        <v>20</v>
      </c>
    </row>
    <row r="72" spans="2:10" s="18" customFormat="1" hidden="1" outlineLevel="1" x14ac:dyDescent="0.25">
      <c r="C72" s="6" t="s">
        <v>87</v>
      </c>
      <c r="D72" s="28">
        <v>3.66668442928701</v>
      </c>
      <c r="E72" s="28">
        <v>3.66668442928701</v>
      </c>
      <c r="F72" s="28">
        <v>3.66668442928701</v>
      </c>
      <c r="G72" s="28">
        <v>3.66668442928701</v>
      </c>
      <c r="H72" s="28">
        <v>3.66668442928701</v>
      </c>
      <c r="I72" s="28">
        <v>3.66668442928701</v>
      </c>
      <c r="J72" s="28">
        <v>2.5</v>
      </c>
    </row>
    <row r="73" spans="2:10" s="18" customFormat="1" hidden="1" outlineLevel="1" x14ac:dyDescent="0.25">
      <c r="C73" s="6" t="s">
        <v>88</v>
      </c>
      <c r="D73" s="28">
        <v>0.8</v>
      </c>
      <c r="E73" s="28">
        <v>0.8</v>
      </c>
      <c r="F73" s="28">
        <v>0.8</v>
      </c>
      <c r="G73" s="28">
        <v>0.8</v>
      </c>
      <c r="H73" s="28">
        <v>0.8</v>
      </c>
      <c r="I73" s="28">
        <v>0.8</v>
      </c>
      <c r="J73" s="28">
        <v>0.9</v>
      </c>
    </row>
    <row r="74" spans="2:10" s="18" customFormat="1" hidden="1" outlineLevel="1" x14ac:dyDescent="0.25">
      <c r="D74" s="19"/>
      <c r="E74" s="19"/>
      <c r="F74" s="19"/>
      <c r="G74" s="29"/>
      <c r="H74" s="19"/>
      <c r="I74" s="19"/>
      <c r="J74" s="19"/>
    </row>
    <row r="75" spans="2:10" s="6" customFormat="1" hidden="1" outlineLevel="1" x14ac:dyDescent="0.25">
      <c r="C75" s="6" t="s">
        <v>89</v>
      </c>
      <c r="D75" s="28">
        <v>42.358167000000002</v>
      </c>
      <c r="E75" s="28">
        <v>33.42</v>
      </c>
      <c r="F75" s="28">
        <v>64.819999999999993</v>
      </c>
      <c r="G75" s="28">
        <v>42.358167000000002</v>
      </c>
      <c r="H75" s="28">
        <v>33.42</v>
      </c>
      <c r="I75" s="30">
        <v>64.819999999999993</v>
      </c>
      <c r="J75" s="30">
        <v>1.37</v>
      </c>
    </row>
    <row r="76" spans="2:10" s="6" customFormat="1" hidden="1" outlineLevel="1" x14ac:dyDescent="0.25">
      <c r="C76" s="6" t="s">
        <v>90</v>
      </c>
      <c r="D76" s="31">
        <v>-71.063693999999998</v>
      </c>
      <c r="E76" s="31">
        <v>-112.02</v>
      </c>
      <c r="F76" s="31">
        <v>-147.87</v>
      </c>
      <c r="G76" s="31">
        <v>-71.063693999999998</v>
      </c>
      <c r="H76" s="31">
        <v>-112.02</v>
      </c>
      <c r="I76" s="31">
        <v>-147.87</v>
      </c>
      <c r="J76" s="31">
        <v>103.98</v>
      </c>
    </row>
    <row r="77" spans="2:10" s="6" customFormat="1" hidden="1" outlineLevel="1" x14ac:dyDescent="0.25">
      <c r="D77" s="8"/>
      <c r="E77" s="8"/>
      <c r="F77" s="8"/>
      <c r="G77" s="8"/>
      <c r="H77" s="8"/>
      <c r="I77" s="14"/>
      <c r="J77" s="14"/>
    </row>
    <row r="78" spans="2:10" s="6" customFormat="1" hidden="1" outlineLevel="1" x14ac:dyDescent="0.25">
      <c r="C78" s="32" t="s">
        <v>91</v>
      </c>
      <c r="D78" s="8"/>
      <c r="E78" s="8"/>
      <c r="F78" s="8"/>
      <c r="G78" s="8"/>
      <c r="H78" s="8"/>
      <c r="I78" s="14"/>
      <c r="J78" s="14"/>
    </row>
    <row r="79" spans="2:10" s="18" customFormat="1" hidden="1" outlineLevel="1" x14ac:dyDescent="0.25">
      <c r="B79" s="18" t="s">
        <v>40</v>
      </c>
      <c r="C79" s="18" t="s">
        <v>92</v>
      </c>
      <c r="D79" s="20">
        <v>511</v>
      </c>
      <c r="E79" s="20">
        <v>511</v>
      </c>
      <c r="F79" s="20">
        <v>511</v>
      </c>
      <c r="G79" s="20">
        <v>586.5</v>
      </c>
      <c r="H79" s="20">
        <f>G79</f>
        <v>586.5</v>
      </c>
      <c r="I79" s="20">
        <f>H79</f>
        <v>586.5</v>
      </c>
      <c r="J79" s="20"/>
    </row>
    <row r="80" spans="2:10" s="6" customFormat="1" hidden="1" outlineLevel="1" x14ac:dyDescent="0.25">
      <c r="C80" s="6" t="s">
        <v>93</v>
      </c>
      <c r="D80" s="7">
        <v>1.5</v>
      </c>
      <c r="E80" s="7">
        <v>1.5</v>
      </c>
      <c r="F80" s="7">
        <v>1.5</v>
      </c>
      <c r="G80" s="7">
        <v>2.74</v>
      </c>
      <c r="H80" s="7">
        <v>2.74</v>
      </c>
      <c r="I80" s="7">
        <v>2.74</v>
      </c>
      <c r="J80" s="7"/>
    </row>
    <row r="81" spans="2:11" hidden="1" outlineLevel="1" x14ac:dyDescent="0.25">
      <c r="C81" s="6" t="s">
        <v>94</v>
      </c>
      <c r="D81" s="7">
        <f>SQRT(D79/D80)</f>
        <v>18.457157599876172</v>
      </c>
      <c r="E81" s="7">
        <f t="shared" ref="E81:I81" si="4">SQRT(E79/E80)</f>
        <v>18.457157599876172</v>
      </c>
      <c r="F81" s="7">
        <f t="shared" si="4"/>
        <v>18.457157599876172</v>
      </c>
      <c r="G81" s="7">
        <f t="shared" si="4"/>
        <v>14.630485121502668</v>
      </c>
      <c r="H81" s="7">
        <f t="shared" si="4"/>
        <v>14.630485121502668</v>
      </c>
      <c r="I81" s="7">
        <f t="shared" si="4"/>
        <v>14.630485121502668</v>
      </c>
      <c r="J81" s="33"/>
    </row>
    <row r="82" spans="2:11" s="6" customFormat="1" hidden="1" outlineLevel="1" x14ac:dyDescent="0.25">
      <c r="C82" s="34" t="s">
        <v>95</v>
      </c>
      <c r="D82" s="7">
        <f>D80*D81</f>
        <v>27.68573639981426</v>
      </c>
      <c r="E82" s="7">
        <f t="shared" ref="E82:I82" si="5">E80*E81</f>
        <v>27.68573639981426</v>
      </c>
      <c r="F82" s="7">
        <f t="shared" si="5"/>
        <v>27.68573639981426</v>
      </c>
      <c r="G82" s="7">
        <f t="shared" si="5"/>
        <v>40.087529232917312</v>
      </c>
      <c r="H82" s="7">
        <f t="shared" si="5"/>
        <v>40.087529232917312</v>
      </c>
      <c r="I82" s="7">
        <f t="shared" si="5"/>
        <v>40.087529232917312</v>
      </c>
      <c r="J82" s="7"/>
    </row>
    <row r="83" spans="2:11" s="6" customFormat="1" hidden="1" outlineLevel="1" x14ac:dyDescent="0.25">
      <c r="C83" s="6" t="s">
        <v>96</v>
      </c>
      <c r="D83" s="7">
        <f>2*D82+D81</f>
        <v>73.828630399504689</v>
      </c>
      <c r="E83" s="7">
        <f t="shared" ref="E83:I83" si="6">2*E82+E81</f>
        <v>73.828630399504689</v>
      </c>
      <c r="F83" s="7">
        <f t="shared" si="6"/>
        <v>73.828630399504689</v>
      </c>
      <c r="G83" s="7">
        <f t="shared" si="6"/>
        <v>94.805543587337297</v>
      </c>
      <c r="H83" s="7">
        <f t="shared" si="6"/>
        <v>94.805543587337297</v>
      </c>
      <c r="I83" s="7">
        <f t="shared" si="6"/>
        <v>94.805543587337297</v>
      </c>
      <c r="J83" s="33"/>
      <c r="K83" s="35"/>
    </row>
    <row r="84" spans="2:11" s="6" customFormat="1" hidden="1" outlineLevel="1" x14ac:dyDescent="0.25">
      <c r="C84" s="6" t="s">
        <v>97</v>
      </c>
      <c r="D84" s="8">
        <v>1</v>
      </c>
      <c r="E84" s="8">
        <v>1</v>
      </c>
      <c r="F84" s="8">
        <v>1</v>
      </c>
      <c r="G84" s="8">
        <v>4</v>
      </c>
      <c r="H84" s="8">
        <v>4</v>
      </c>
      <c r="I84" s="14">
        <v>4</v>
      </c>
      <c r="J84" s="36"/>
      <c r="K84" t="s">
        <v>98</v>
      </c>
    </row>
    <row r="85" spans="2:11" s="6" customFormat="1" hidden="1" outlineLevel="1" x14ac:dyDescent="0.25">
      <c r="C85" s="6" t="s">
        <v>99</v>
      </c>
      <c r="D85" s="7">
        <v>3.05</v>
      </c>
      <c r="E85" s="7">
        <v>3.05</v>
      </c>
      <c r="F85" s="7">
        <v>3.05</v>
      </c>
      <c r="G85" s="7">
        <v>3.05</v>
      </c>
      <c r="H85" s="7">
        <v>3.05</v>
      </c>
      <c r="I85" s="7">
        <v>3.05</v>
      </c>
      <c r="J85" s="7"/>
    </row>
    <row r="86" spans="2:11" s="6" customFormat="1" hidden="1" outlineLevel="1" x14ac:dyDescent="0.25">
      <c r="B86" s="6" t="s">
        <v>40</v>
      </c>
      <c r="C86" s="6" t="s">
        <v>100</v>
      </c>
      <c r="D86" s="7">
        <f t="shared" ref="D86:I86" si="7">D85*D84</f>
        <v>3.05</v>
      </c>
      <c r="E86" s="7">
        <f t="shared" si="7"/>
        <v>3.05</v>
      </c>
      <c r="F86" s="7">
        <f t="shared" si="7"/>
        <v>3.05</v>
      </c>
      <c r="G86" s="7">
        <f t="shared" si="7"/>
        <v>12.2</v>
      </c>
      <c r="H86" s="7">
        <f t="shared" si="7"/>
        <v>12.2</v>
      </c>
      <c r="I86" s="14">
        <f t="shared" si="7"/>
        <v>12.2</v>
      </c>
      <c r="J86" s="14"/>
    </row>
    <row r="87" spans="2:11" s="6" customFormat="1" hidden="1" outlineLevel="1" x14ac:dyDescent="0.25">
      <c r="B87" s="18" t="s">
        <v>40</v>
      </c>
      <c r="C87" s="6" t="s">
        <v>101</v>
      </c>
      <c r="D87" s="7">
        <f t="shared" ref="D87:I87" si="8">D83*D86</f>
        <v>225.17732271848928</v>
      </c>
      <c r="E87" s="7">
        <f t="shared" si="8"/>
        <v>225.17732271848928</v>
      </c>
      <c r="F87" s="7">
        <f t="shared" si="8"/>
        <v>225.17732271848928</v>
      </c>
      <c r="G87" s="7">
        <f t="shared" si="8"/>
        <v>1156.6276317655149</v>
      </c>
      <c r="H87" s="7">
        <f t="shared" si="8"/>
        <v>1156.6276317655149</v>
      </c>
      <c r="I87" s="7">
        <f t="shared" si="8"/>
        <v>1156.6276317655149</v>
      </c>
      <c r="J87" s="7"/>
    </row>
    <row r="88" spans="2:11" hidden="1" outlineLevel="1" x14ac:dyDescent="0.25">
      <c r="D88" s="37"/>
      <c r="E88" s="38"/>
      <c r="F88" s="38"/>
      <c r="G88" s="38"/>
      <c r="H88" s="38"/>
      <c r="I88" s="38"/>
      <c r="J88" s="38"/>
    </row>
    <row r="89" spans="2:11" hidden="1" outlineLevel="1" x14ac:dyDescent="0.25">
      <c r="C89" s="3" t="s">
        <v>102</v>
      </c>
    </row>
    <row r="90" spans="2:11" hidden="1" outlineLevel="1" x14ac:dyDescent="0.25">
      <c r="C90" s="47" t="s">
        <v>103</v>
      </c>
      <c r="D90" s="47"/>
      <c r="E90" s="47"/>
      <c r="F90" s="47"/>
      <c r="G90" s="47"/>
      <c r="H90" s="47"/>
      <c r="I90" s="47"/>
      <c r="J90" s="39"/>
    </row>
    <row r="91" spans="2:11" hidden="1" outlineLevel="1" x14ac:dyDescent="0.25">
      <c r="C91" t="s">
        <v>104</v>
      </c>
    </row>
    <row r="92" spans="2:11" hidden="1" outlineLevel="1" x14ac:dyDescent="0.25">
      <c r="C92" t="s">
        <v>105</v>
      </c>
    </row>
    <row r="93" spans="2:11" ht="15.75" hidden="1" customHeight="1" outlineLevel="1" x14ac:dyDescent="0.25">
      <c r="C93" t="s">
        <v>106</v>
      </c>
    </row>
    <row r="94" spans="2:11" hidden="1" outlineLevel="1" x14ac:dyDescent="0.25">
      <c r="C94" t="s">
        <v>107</v>
      </c>
    </row>
    <row r="95" spans="2:11" hidden="1" outlineLevel="1" x14ac:dyDescent="0.25">
      <c r="C95" t="s">
        <v>108</v>
      </c>
    </row>
    <row r="96" spans="2:11" hidden="1" outlineLevel="1" x14ac:dyDescent="0.25">
      <c r="C96" t="s">
        <v>109</v>
      </c>
    </row>
    <row r="97" spans="1:13" hidden="1" outlineLevel="1" x14ac:dyDescent="0.25">
      <c r="C97" t="s">
        <v>110</v>
      </c>
    </row>
    <row r="98" spans="1:13" hidden="1" outlineLevel="1" x14ac:dyDescent="0.25">
      <c r="C98" t="s">
        <v>111</v>
      </c>
    </row>
    <row r="99" spans="1:13" collapsed="1" x14ac:dyDescent="0.25"/>
    <row r="100" spans="1:13" ht="18" x14ac:dyDescent="0.4">
      <c r="A100" t="s">
        <v>14</v>
      </c>
      <c r="B100" s="48" t="s">
        <v>112</v>
      </c>
      <c r="C100" s="48"/>
      <c r="D100" s="49"/>
      <c r="E100" s="48" t="s">
        <v>113</v>
      </c>
      <c r="F100" s="48"/>
      <c r="G100" s="49"/>
      <c r="H100" s="48" t="s">
        <v>114</v>
      </c>
      <c r="I100" s="48"/>
      <c r="J100" s="49"/>
      <c r="K100" s="48" t="s">
        <v>115</v>
      </c>
      <c r="L100" s="48"/>
      <c r="M100" s="49"/>
    </row>
    <row r="101" spans="1:13" x14ac:dyDescent="0.25">
      <c r="A101" t="s">
        <v>116</v>
      </c>
      <c r="B101" s="40" t="s">
        <v>117</v>
      </c>
      <c r="C101" s="40" t="s">
        <v>118</v>
      </c>
      <c r="D101" s="40" t="s">
        <v>119</v>
      </c>
      <c r="E101" s="40" t="s">
        <v>117</v>
      </c>
      <c r="F101" s="40" t="s">
        <v>118</v>
      </c>
      <c r="G101" s="40" t="s">
        <v>119</v>
      </c>
      <c r="H101" s="40" t="s">
        <v>117</v>
      </c>
      <c r="I101" s="40" t="s">
        <v>118</v>
      </c>
      <c r="J101" s="40" t="s">
        <v>119</v>
      </c>
      <c r="K101" s="40" t="s">
        <v>117</v>
      </c>
      <c r="L101" s="40" t="s">
        <v>118</v>
      </c>
      <c r="M101" s="40" t="s">
        <v>119</v>
      </c>
    </row>
    <row r="102" spans="1:13" x14ac:dyDescent="0.25">
      <c r="B102" s="41">
        <v>1</v>
      </c>
      <c r="C102" s="41">
        <v>1</v>
      </c>
      <c r="D102" s="41">
        <v>1</v>
      </c>
      <c r="E102" s="41">
        <v>0</v>
      </c>
      <c r="F102" s="41">
        <v>0</v>
      </c>
      <c r="G102" s="41">
        <v>0</v>
      </c>
      <c r="H102" s="42">
        <v>0.05</v>
      </c>
      <c r="I102" s="42">
        <v>0.05</v>
      </c>
      <c r="J102" s="41">
        <v>0</v>
      </c>
      <c r="K102" s="42">
        <v>0.4</v>
      </c>
      <c r="L102" s="42">
        <v>0.3</v>
      </c>
      <c r="M102" s="41">
        <v>0.3</v>
      </c>
    </row>
    <row r="103" spans="1:13" x14ac:dyDescent="0.25">
      <c r="B103" s="41">
        <v>1</v>
      </c>
      <c r="C103" s="41">
        <v>1</v>
      </c>
      <c r="D103" s="41">
        <v>1</v>
      </c>
      <c r="E103" s="41">
        <v>0</v>
      </c>
      <c r="F103" s="41">
        <v>0</v>
      </c>
      <c r="G103" s="41">
        <v>0</v>
      </c>
      <c r="H103" s="42">
        <v>0.05</v>
      </c>
      <c r="I103" s="42">
        <v>0.05</v>
      </c>
      <c r="J103" s="41">
        <v>0</v>
      </c>
      <c r="K103" s="42">
        <v>0.4</v>
      </c>
      <c r="L103" s="42">
        <v>0.3</v>
      </c>
      <c r="M103" s="41">
        <v>0.3</v>
      </c>
    </row>
    <row r="104" spans="1:13" x14ac:dyDescent="0.25">
      <c r="B104" s="41">
        <v>1</v>
      </c>
      <c r="C104" s="41">
        <v>1</v>
      </c>
      <c r="D104" s="41">
        <v>1</v>
      </c>
      <c r="E104" s="41">
        <v>0</v>
      </c>
      <c r="F104" s="41">
        <v>0</v>
      </c>
      <c r="G104" s="41">
        <v>0</v>
      </c>
      <c r="H104" s="42">
        <v>0.05</v>
      </c>
      <c r="I104" s="42">
        <v>0.05</v>
      </c>
      <c r="J104" s="41">
        <v>0</v>
      </c>
      <c r="K104" s="42">
        <v>0.4</v>
      </c>
      <c r="L104" s="42">
        <v>0.3</v>
      </c>
      <c r="M104" s="41">
        <v>0.3</v>
      </c>
    </row>
    <row r="105" spans="1:13" x14ac:dyDescent="0.25">
      <c r="B105" s="41">
        <v>1</v>
      </c>
      <c r="C105" s="41">
        <v>1</v>
      </c>
      <c r="D105" s="41">
        <v>1</v>
      </c>
      <c r="E105" s="41">
        <v>0</v>
      </c>
      <c r="F105" s="41">
        <v>0</v>
      </c>
      <c r="G105" s="41">
        <v>0</v>
      </c>
      <c r="H105" s="42">
        <v>0.05</v>
      </c>
      <c r="I105" s="42">
        <v>0.05</v>
      </c>
      <c r="J105" s="41">
        <v>0</v>
      </c>
      <c r="K105" s="42">
        <v>0.4</v>
      </c>
      <c r="L105" s="42">
        <v>0.3</v>
      </c>
      <c r="M105" s="41">
        <v>0.3</v>
      </c>
    </row>
    <row r="106" spans="1:13" x14ac:dyDescent="0.25">
      <c r="B106" s="41">
        <v>1</v>
      </c>
      <c r="C106" s="41">
        <v>1</v>
      </c>
      <c r="D106" s="41">
        <v>1</v>
      </c>
      <c r="E106" s="41">
        <v>0</v>
      </c>
      <c r="F106" s="41">
        <v>0</v>
      </c>
      <c r="G106" s="41">
        <v>0</v>
      </c>
      <c r="H106" s="42">
        <v>0.05</v>
      </c>
      <c r="I106" s="42">
        <v>0.05</v>
      </c>
      <c r="J106" s="41">
        <v>0</v>
      </c>
      <c r="K106" s="42">
        <v>0.4</v>
      </c>
      <c r="L106" s="42">
        <v>0.3</v>
      </c>
      <c r="M106" s="41">
        <v>0.3</v>
      </c>
    </row>
    <row r="107" spans="1:13" x14ac:dyDescent="0.25">
      <c r="B107" s="41">
        <v>1</v>
      </c>
      <c r="C107" s="41">
        <v>1</v>
      </c>
      <c r="D107" s="41">
        <v>1</v>
      </c>
      <c r="E107" s="41">
        <v>0</v>
      </c>
      <c r="F107" s="41">
        <v>0</v>
      </c>
      <c r="G107" s="41">
        <v>0</v>
      </c>
      <c r="H107" s="41">
        <v>0.1</v>
      </c>
      <c r="I107" s="42">
        <v>0.05</v>
      </c>
      <c r="J107" s="41">
        <v>0</v>
      </c>
      <c r="K107" s="42">
        <v>0.4</v>
      </c>
      <c r="L107" s="42">
        <v>0.3</v>
      </c>
      <c r="M107" s="41">
        <v>0.3</v>
      </c>
    </row>
    <row r="108" spans="1:13" x14ac:dyDescent="0.25">
      <c r="B108" s="42">
        <v>0.25</v>
      </c>
      <c r="C108" s="42">
        <v>0.25</v>
      </c>
      <c r="D108" s="41">
        <v>1</v>
      </c>
      <c r="E108" s="41">
        <v>0.1</v>
      </c>
      <c r="F108" s="41">
        <v>0.1</v>
      </c>
      <c r="G108" s="41">
        <v>0</v>
      </c>
      <c r="H108" s="41">
        <v>0.1</v>
      </c>
      <c r="I108" s="41">
        <v>0.1</v>
      </c>
      <c r="J108" s="41">
        <v>0</v>
      </c>
      <c r="K108" s="42">
        <v>0.4</v>
      </c>
      <c r="L108" s="41">
        <v>0.4</v>
      </c>
      <c r="M108" s="41">
        <v>0.3</v>
      </c>
    </row>
    <row r="109" spans="1:13" x14ac:dyDescent="0.25">
      <c r="B109" s="42">
        <v>0.25</v>
      </c>
      <c r="C109" s="42">
        <v>0.25</v>
      </c>
      <c r="D109" s="41">
        <v>1</v>
      </c>
      <c r="E109" s="41">
        <v>0.2</v>
      </c>
      <c r="F109" s="41">
        <v>0.1</v>
      </c>
      <c r="G109" s="41">
        <v>0</v>
      </c>
      <c r="H109" s="41">
        <v>0.3</v>
      </c>
      <c r="I109" s="41">
        <v>0.1</v>
      </c>
      <c r="J109" s="41">
        <v>0</v>
      </c>
      <c r="K109" s="42">
        <v>0.4</v>
      </c>
      <c r="L109" s="41">
        <v>0.4</v>
      </c>
      <c r="M109" s="41">
        <v>0.3</v>
      </c>
    </row>
    <row r="110" spans="1:13" x14ac:dyDescent="0.25">
      <c r="B110" s="42">
        <v>0.25</v>
      </c>
      <c r="C110" s="42">
        <v>0.25</v>
      </c>
      <c r="D110" s="41">
        <v>1</v>
      </c>
      <c r="E110" s="42">
        <v>0.95</v>
      </c>
      <c r="F110" s="41">
        <v>0.3</v>
      </c>
      <c r="G110" s="41">
        <v>0</v>
      </c>
      <c r="H110" s="42">
        <v>0.9</v>
      </c>
      <c r="I110" s="41">
        <v>0.3</v>
      </c>
      <c r="J110" s="41">
        <v>0</v>
      </c>
      <c r="K110" s="42">
        <v>0.9</v>
      </c>
      <c r="L110" s="41">
        <v>0.5</v>
      </c>
      <c r="M110" s="41">
        <v>0.3</v>
      </c>
    </row>
    <row r="111" spans="1:13" x14ac:dyDescent="0.25">
      <c r="B111" s="42">
        <v>0.25</v>
      </c>
      <c r="C111" s="42">
        <v>0.25</v>
      </c>
      <c r="D111" s="41">
        <v>1</v>
      </c>
      <c r="E111" s="42">
        <v>0.95</v>
      </c>
      <c r="F111" s="41">
        <v>0.3</v>
      </c>
      <c r="G111" s="41">
        <v>0</v>
      </c>
      <c r="H111" s="42">
        <v>0.9</v>
      </c>
      <c r="I111" s="41">
        <v>0.3</v>
      </c>
      <c r="J111" s="41">
        <v>0</v>
      </c>
      <c r="K111" s="42">
        <v>0.9</v>
      </c>
      <c r="L111" s="41">
        <v>0.5</v>
      </c>
      <c r="M111" s="41">
        <v>0.3</v>
      </c>
    </row>
    <row r="112" spans="1:13" x14ac:dyDescent="0.25">
      <c r="B112" s="42">
        <v>0.25</v>
      </c>
      <c r="C112" s="42">
        <v>0.25</v>
      </c>
      <c r="D112" s="41">
        <v>1</v>
      </c>
      <c r="E112" s="42">
        <v>0.95</v>
      </c>
      <c r="F112" s="41">
        <v>0.3</v>
      </c>
      <c r="G112" s="41">
        <v>0</v>
      </c>
      <c r="H112" s="42">
        <v>0.9</v>
      </c>
      <c r="I112" s="41">
        <v>0.3</v>
      </c>
      <c r="J112" s="41">
        <v>0</v>
      </c>
      <c r="K112" s="42">
        <v>0.9</v>
      </c>
      <c r="L112" s="41">
        <v>0.5</v>
      </c>
      <c r="M112" s="41">
        <v>0.3</v>
      </c>
    </row>
    <row r="113" spans="1:13" x14ac:dyDescent="0.25">
      <c r="B113" s="42">
        <v>0.25</v>
      </c>
      <c r="C113" s="42">
        <v>0.25</v>
      </c>
      <c r="D113" s="41">
        <v>1</v>
      </c>
      <c r="E113" s="42">
        <v>0.95</v>
      </c>
      <c r="F113" s="41">
        <v>0.3</v>
      </c>
      <c r="G113" s="41">
        <v>0</v>
      </c>
      <c r="H113" s="42">
        <v>0.9</v>
      </c>
      <c r="I113" s="41">
        <v>0.3</v>
      </c>
      <c r="J113" s="41">
        <v>0</v>
      </c>
      <c r="K113" s="42">
        <v>0.9</v>
      </c>
      <c r="L113" s="41">
        <v>0.5</v>
      </c>
      <c r="M113" s="41">
        <v>0.3</v>
      </c>
    </row>
    <row r="114" spans="1:13" x14ac:dyDescent="0.25">
      <c r="B114" s="42">
        <v>0.25</v>
      </c>
      <c r="C114" s="42">
        <v>0.25</v>
      </c>
      <c r="D114" s="41">
        <v>1</v>
      </c>
      <c r="E114" s="41">
        <v>0.5</v>
      </c>
      <c r="F114" s="41">
        <v>0.1</v>
      </c>
      <c r="G114" s="41">
        <v>0</v>
      </c>
      <c r="H114" s="42">
        <v>0.9</v>
      </c>
      <c r="I114" s="42">
        <v>0.15</v>
      </c>
      <c r="J114" s="41">
        <v>0</v>
      </c>
      <c r="K114" s="42">
        <v>0.8</v>
      </c>
      <c r="L114" s="42">
        <v>0.35</v>
      </c>
      <c r="M114" s="41">
        <v>0.3</v>
      </c>
    </row>
    <row r="115" spans="1:13" x14ac:dyDescent="0.25">
      <c r="B115" s="42">
        <v>0.25</v>
      </c>
      <c r="C115" s="42">
        <v>0.25</v>
      </c>
      <c r="D115" s="41">
        <v>1</v>
      </c>
      <c r="E115" s="42">
        <v>0.95</v>
      </c>
      <c r="F115" s="41">
        <v>0.1</v>
      </c>
      <c r="G115" s="41">
        <v>0</v>
      </c>
      <c r="H115" s="42">
        <v>0.9</v>
      </c>
      <c r="I115" s="42">
        <v>0.15</v>
      </c>
      <c r="J115" s="41">
        <v>0</v>
      </c>
      <c r="K115" s="42">
        <v>0.9</v>
      </c>
      <c r="L115" s="42">
        <v>0.35</v>
      </c>
      <c r="M115" s="41">
        <v>0.3</v>
      </c>
    </row>
    <row r="116" spans="1:13" x14ac:dyDescent="0.25">
      <c r="B116" s="42">
        <v>0.25</v>
      </c>
      <c r="C116" s="42">
        <v>0.25</v>
      </c>
      <c r="D116" s="41">
        <v>1</v>
      </c>
      <c r="E116" s="42">
        <v>0.95</v>
      </c>
      <c r="F116" s="41">
        <v>0.1</v>
      </c>
      <c r="G116" s="41">
        <v>0</v>
      </c>
      <c r="H116" s="42">
        <v>0.9</v>
      </c>
      <c r="I116" s="42">
        <v>0.15</v>
      </c>
      <c r="J116" s="41">
        <v>0</v>
      </c>
      <c r="K116" s="42">
        <v>0.9</v>
      </c>
      <c r="L116" s="42">
        <v>0.35</v>
      </c>
      <c r="M116" s="41">
        <v>0.3</v>
      </c>
    </row>
    <row r="117" spans="1:13" x14ac:dyDescent="0.25">
      <c r="B117" s="42">
        <v>0.25</v>
      </c>
      <c r="C117" s="42">
        <v>0.25</v>
      </c>
      <c r="D117" s="41">
        <v>1</v>
      </c>
      <c r="E117" s="42">
        <v>0.95</v>
      </c>
      <c r="F117" s="41">
        <v>0.1</v>
      </c>
      <c r="G117" s="41">
        <v>0</v>
      </c>
      <c r="H117" s="42">
        <v>0.9</v>
      </c>
      <c r="I117" s="42">
        <v>0.15</v>
      </c>
      <c r="J117" s="41">
        <v>0</v>
      </c>
      <c r="K117" s="42">
        <v>0.9</v>
      </c>
      <c r="L117" s="42">
        <v>0.35</v>
      </c>
      <c r="M117" s="41">
        <v>0.3</v>
      </c>
    </row>
    <row r="118" spans="1:13" x14ac:dyDescent="0.25">
      <c r="B118" s="42">
        <v>0.25</v>
      </c>
      <c r="C118" s="42">
        <v>0.25</v>
      </c>
      <c r="D118" s="41">
        <v>1</v>
      </c>
      <c r="E118" s="42">
        <v>0.95</v>
      </c>
      <c r="F118" s="41">
        <v>0.1</v>
      </c>
      <c r="G118" s="41">
        <v>0</v>
      </c>
      <c r="H118" s="42">
        <v>0.9</v>
      </c>
      <c r="I118" s="42">
        <v>0.15</v>
      </c>
      <c r="J118" s="41">
        <v>0</v>
      </c>
      <c r="K118" s="42">
        <v>0.9</v>
      </c>
      <c r="L118" s="42">
        <v>0.35</v>
      </c>
      <c r="M118" s="41">
        <v>0.3</v>
      </c>
    </row>
    <row r="119" spans="1:13" x14ac:dyDescent="0.25">
      <c r="B119" s="42">
        <v>0.25</v>
      </c>
      <c r="C119" s="42">
        <v>0.25</v>
      </c>
      <c r="D119" s="41">
        <v>1</v>
      </c>
      <c r="E119" s="41">
        <v>0.3</v>
      </c>
      <c r="F119" s="41">
        <v>0</v>
      </c>
      <c r="G119" s="41">
        <v>0</v>
      </c>
      <c r="H119" s="41">
        <v>0.5</v>
      </c>
      <c r="I119" s="42">
        <v>0.05</v>
      </c>
      <c r="J119" s="41">
        <v>0</v>
      </c>
      <c r="K119" s="41">
        <v>0.5</v>
      </c>
      <c r="L119" s="42">
        <v>0.3</v>
      </c>
      <c r="M119" s="41">
        <v>0.3</v>
      </c>
    </row>
    <row r="120" spans="1:13" x14ac:dyDescent="0.25">
      <c r="B120" s="42">
        <v>0.25</v>
      </c>
      <c r="C120" s="41">
        <v>1</v>
      </c>
      <c r="D120" s="41">
        <v>1</v>
      </c>
      <c r="E120" s="41">
        <v>0.1</v>
      </c>
      <c r="F120" s="41">
        <v>0</v>
      </c>
      <c r="G120" s="41">
        <v>0</v>
      </c>
      <c r="H120" s="41">
        <v>0.3</v>
      </c>
      <c r="I120" s="42">
        <v>0.05</v>
      </c>
      <c r="J120" s="41">
        <v>0</v>
      </c>
      <c r="K120" s="41">
        <v>0.4</v>
      </c>
      <c r="L120" s="42">
        <v>0.3</v>
      </c>
      <c r="M120" s="41">
        <v>0.3</v>
      </c>
    </row>
    <row r="121" spans="1:13" x14ac:dyDescent="0.25">
      <c r="B121" s="42">
        <v>0.25</v>
      </c>
      <c r="C121" s="41">
        <v>1</v>
      </c>
      <c r="D121" s="41">
        <v>1</v>
      </c>
      <c r="E121" s="41">
        <v>0.1</v>
      </c>
      <c r="F121" s="41">
        <v>0</v>
      </c>
      <c r="G121" s="41">
        <v>0</v>
      </c>
      <c r="H121" s="41">
        <v>0.3</v>
      </c>
      <c r="I121" s="42">
        <v>0.05</v>
      </c>
      <c r="J121" s="41">
        <v>0</v>
      </c>
      <c r="K121" s="41">
        <v>0.4</v>
      </c>
      <c r="L121" s="42">
        <v>0.3</v>
      </c>
      <c r="M121" s="41">
        <v>0.3</v>
      </c>
    </row>
    <row r="122" spans="1:13" x14ac:dyDescent="0.25">
      <c r="B122" s="42">
        <v>0.25</v>
      </c>
      <c r="C122" s="41">
        <v>1</v>
      </c>
      <c r="D122" s="41">
        <v>1</v>
      </c>
      <c r="E122" s="42">
        <v>0.05</v>
      </c>
      <c r="F122" s="41">
        <v>0</v>
      </c>
      <c r="G122" s="41">
        <v>0</v>
      </c>
      <c r="H122" s="42">
        <v>0.2</v>
      </c>
      <c r="I122" s="42">
        <v>0.05</v>
      </c>
      <c r="J122" s="41">
        <v>0</v>
      </c>
      <c r="K122" s="41">
        <v>0.4</v>
      </c>
      <c r="L122" s="42">
        <v>0.3</v>
      </c>
      <c r="M122" s="41">
        <v>0.3</v>
      </c>
    </row>
    <row r="123" spans="1:13" x14ac:dyDescent="0.25">
      <c r="B123" s="42">
        <v>0.25</v>
      </c>
      <c r="C123" s="41">
        <v>1</v>
      </c>
      <c r="D123" s="41">
        <v>1</v>
      </c>
      <c r="E123" s="42">
        <v>0.05</v>
      </c>
      <c r="F123" s="41">
        <v>0</v>
      </c>
      <c r="G123" s="41">
        <v>0</v>
      </c>
      <c r="H123" s="42">
        <v>0.2</v>
      </c>
      <c r="I123" s="42">
        <v>0.05</v>
      </c>
      <c r="J123" s="41">
        <v>0</v>
      </c>
      <c r="K123" s="41">
        <v>0.4</v>
      </c>
      <c r="L123" s="42">
        <v>0.3</v>
      </c>
      <c r="M123" s="41">
        <v>0.3</v>
      </c>
    </row>
    <row r="124" spans="1:13" x14ac:dyDescent="0.25">
      <c r="B124" s="41">
        <v>1</v>
      </c>
      <c r="C124" s="41">
        <v>1</v>
      </c>
      <c r="D124" s="41">
        <v>1</v>
      </c>
      <c r="E124" s="42">
        <v>0.05</v>
      </c>
      <c r="F124" s="41">
        <v>0</v>
      </c>
      <c r="G124" s="41">
        <v>0</v>
      </c>
      <c r="H124" s="42">
        <v>0.1</v>
      </c>
      <c r="I124" s="42">
        <v>0.05</v>
      </c>
      <c r="J124" s="41">
        <v>0</v>
      </c>
      <c r="K124" s="41">
        <v>0.4</v>
      </c>
      <c r="L124" s="42">
        <v>0.3</v>
      </c>
      <c r="M124" s="41">
        <v>0.3</v>
      </c>
    </row>
    <row r="125" spans="1:13" x14ac:dyDescent="0.25">
      <c r="B125" s="41">
        <v>1</v>
      </c>
      <c r="C125" s="41">
        <v>1</v>
      </c>
      <c r="D125" s="41">
        <v>1</v>
      </c>
      <c r="E125" s="42">
        <v>0.05</v>
      </c>
      <c r="F125" s="41">
        <v>0</v>
      </c>
      <c r="G125" s="41">
        <v>0</v>
      </c>
      <c r="H125" s="42">
        <v>0.05</v>
      </c>
      <c r="I125" s="42">
        <v>0.05</v>
      </c>
      <c r="J125" s="41">
        <v>0</v>
      </c>
      <c r="K125" s="41">
        <v>0.4</v>
      </c>
      <c r="L125" s="42">
        <v>0.3</v>
      </c>
      <c r="M125" s="41">
        <v>0.3</v>
      </c>
    </row>
    <row r="127" spans="1:13" x14ac:dyDescent="0.25">
      <c r="A127" t="s">
        <v>15</v>
      </c>
      <c r="B127" s="43" t="s">
        <v>112</v>
      </c>
      <c r="C127" s="44"/>
      <c r="D127" s="43" t="s">
        <v>113</v>
      </c>
      <c r="E127" s="44"/>
      <c r="F127" s="43" t="s">
        <v>114</v>
      </c>
      <c r="G127" s="44"/>
      <c r="H127" s="43" t="s">
        <v>120</v>
      </c>
      <c r="I127" s="44"/>
    </row>
    <row r="128" spans="1:13" ht="18" x14ac:dyDescent="0.4">
      <c r="A128" t="s">
        <v>121</v>
      </c>
      <c r="B128" s="48" t="s">
        <v>122</v>
      </c>
      <c r="C128" s="48"/>
      <c r="D128" s="48" t="s">
        <v>122</v>
      </c>
      <c r="E128" s="48"/>
      <c r="F128" s="48" t="s">
        <v>122</v>
      </c>
      <c r="G128" s="48"/>
      <c r="H128" s="48" t="s">
        <v>122</v>
      </c>
      <c r="I128" s="48"/>
    </row>
    <row r="129" spans="2:9" x14ac:dyDescent="0.25">
      <c r="B129" s="40" t="s">
        <v>117</v>
      </c>
      <c r="C129" s="40" t="s">
        <v>123</v>
      </c>
      <c r="D129" s="40" t="s">
        <v>117</v>
      </c>
      <c r="E129" s="40" t="s">
        <v>123</v>
      </c>
      <c r="F129" s="40" t="s">
        <v>117</v>
      </c>
      <c r="G129" s="40" t="s">
        <v>123</v>
      </c>
      <c r="H129" s="40" t="s">
        <v>117</v>
      </c>
      <c r="I129" s="40" t="s">
        <v>123</v>
      </c>
    </row>
    <row r="130" spans="2:9" x14ac:dyDescent="0.25">
      <c r="B130" s="45">
        <v>1</v>
      </c>
      <c r="C130" s="44">
        <v>1</v>
      </c>
      <c r="D130" s="44">
        <v>0</v>
      </c>
      <c r="E130" s="44">
        <v>0</v>
      </c>
      <c r="F130" s="46">
        <v>0.18</v>
      </c>
      <c r="G130" s="44">
        <v>0.18</v>
      </c>
      <c r="H130" s="44">
        <v>0.33</v>
      </c>
      <c r="I130" s="44">
        <v>0.33</v>
      </c>
    </row>
    <row r="131" spans="2:9" x14ac:dyDescent="0.25">
      <c r="B131" s="45">
        <v>1</v>
      </c>
      <c r="C131" s="44">
        <v>1</v>
      </c>
      <c r="D131" s="44">
        <v>0</v>
      </c>
      <c r="E131" s="44">
        <v>0</v>
      </c>
      <c r="F131" s="46">
        <v>0.18</v>
      </c>
      <c r="G131" s="44">
        <v>0.18</v>
      </c>
      <c r="H131" s="44">
        <v>0.33</v>
      </c>
      <c r="I131" s="44">
        <v>0.33</v>
      </c>
    </row>
    <row r="132" spans="2:9" x14ac:dyDescent="0.25">
      <c r="B132" s="45">
        <v>1</v>
      </c>
      <c r="C132" s="44">
        <v>1</v>
      </c>
      <c r="D132" s="44">
        <v>0</v>
      </c>
      <c r="E132" s="44">
        <v>0</v>
      </c>
      <c r="F132" s="46">
        <v>0.18</v>
      </c>
      <c r="G132" s="44">
        <v>0.18</v>
      </c>
      <c r="H132" s="44">
        <v>0.33</v>
      </c>
      <c r="I132" s="44">
        <v>0.33</v>
      </c>
    </row>
    <row r="133" spans="2:9" x14ac:dyDescent="0.25">
      <c r="B133" s="45">
        <v>1</v>
      </c>
      <c r="C133" s="44">
        <v>1</v>
      </c>
      <c r="D133" s="44">
        <v>0</v>
      </c>
      <c r="E133" s="44">
        <v>0</v>
      </c>
      <c r="F133" s="46">
        <v>0.18</v>
      </c>
      <c r="G133" s="44">
        <v>0.18</v>
      </c>
      <c r="H133" s="44">
        <v>0.33</v>
      </c>
      <c r="I133" s="44">
        <v>0.33</v>
      </c>
    </row>
    <row r="134" spans="2:9" x14ac:dyDescent="0.25">
      <c r="B134" s="45">
        <v>1</v>
      </c>
      <c r="C134" s="44">
        <v>1</v>
      </c>
      <c r="D134" s="44">
        <v>0</v>
      </c>
      <c r="E134" s="44">
        <v>0</v>
      </c>
      <c r="F134" s="46">
        <v>0.18</v>
      </c>
      <c r="G134" s="44">
        <v>0.18</v>
      </c>
      <c r="H134" s="44">
        <v>0.33</v>
      </c>
      <c r="I134" s="44">
        <v>0.33</v>
      </c>
    </row>
    <row r="135" spans="2:9" x14ac:dyDescent="0.25">
      <c r="B135" s="45">
        <v>1</v>
      </c>
      <c r="C135" s="44">
        <v>1</v>
      </c>
      <c r="D135" s="44">
        <v>0</v>
      </c>
      <c r="E135" s="44">
        <v>0</v>
      </c>
      <c r="F135" s="46">
        <v>0.18</v>
      </c>
      <c r="G135" s="44">
        <v>0.18</v>
      </c>
      <c r="H135" s="44">
        <v>0.33</v>
      </c>
      <c r="I135" s="44">
        <v>0.33</v>
      </c>
    </row>
    <row r="136" spans="2:9" x14ac:dyDescent="0.25">
      <c r="B136" s="45">
        <v>1</v>
      </c>
      <c r="C136" s="44">
        <v>1</v>
      </c>
      <c r="D136" s="44">
        <v>0</v>
      </c>
      <c r="E136" s="44">
        <v>0</v>
      </c>
      <c r="F136" s="46">
        <v>0.18</v>
      </c>
      <c r="G136" s="44">
        <v>0.18</v>
      </c>
      <c r="H136" s="44">
        <v>0.33</v>
      </c>
      <c r="I136" s="44">
        <v>0.33</v>
      </c>
    </row>
    <row r="137" spans="2:9" x14ac:dyDescent="0.25">
      <c r="B137" s="45">
        <v>1</v>
      </c>
      <c r="C137" s="44">
        <v>1</v>
      </c>
      <c r="D137" s="44">
        <v>0</v>
      </c>
      <c r="E137" s="44">
        <v>0</v>
      </c>
      <c r="F137" s="46">
        <v>0.18</v>
      </c>
      <c r="G137" s="44">
        <v>0.18</v>
      </c>
      <c r="H137" s="44">
        <v>0.5</v>
      </c>
      <c r="I137" s="44">
        <v>0.33</v>
      </c>
    </row>
    <row r="138" spans="2:9" x14ac:dyDescent="0.25">
      <c r="B138" s="45">
        <v>0.25</v>
      </c>
      <c r="C138" s="44">
        <v>1</v>
      </c>
      <c r="D138" s="44">
        <v>1</v>
      </c>
      <c r="E138" s="44">
        <v>0</v>
      </c>
      <c r="F138" s="46">
        <v>0.9</v>
      </c>
      <c r="G138" s="44">
        <v>0.18</v>
      </c>
      <c r="H138" s="44">
        <v>1</v>
      </c>
      <c r="I138" s="44">
        <v>0.33</v>
      </c>
    </row>
    <row r="139" spans="2:9" x14ac:dyDescent="0.25">
      <c r="B139" s="45">
        <v>0.25</v>
      </c>
      <c r="C139" s="44">
        <v>1</v>
      </c>
      <c r="D139" s="44">
        <v>1</v>
      </c>
      <c r="E139" s="44">
        <v>0</v>
      </c>
      <c r="F139" s="46">
        <v>0.9</v>
      </c>
      <c r="G139" s="44">
        <v>0.18</v>
      </c>
      <c r="H139" s="44">
        <v>1</v>
      </c>
      <c r="I139" s="44">
        <v>0.33</v>
      </c>
    </row>
    <row r="140" spans="2:9" x14ac:dyDescent="0.25">
      <c r="B140" s="45">
        <v>0.25</v>
      </c>
      <c r="C140" s="44">
        <v>1</v>
      </c>
      <c r="D140" s="44">
        <v>1</v>
      </c>
      <c r="E140" s="44">
        <v>0</v>
      </c>
      <c r="F140" s="46">
        <v>0.9</v>
      </c>
      <c r="G140" s="44">
        <v>0.18</v>
      </c>
      <c r="H140" s="44">
        <v>1</v>
      </c>
      <c r="I140" s="44">
        <v>0.33</v>
      </c>
    </row>
    <row r="141" spans="2:9" x14ac:dyDescent="0.25">
      <c r="B141" s="45">
        <v>0.25</v>
      </c>
      <c r="C141" s="44">
        <v>1</v>
      </c>
      <c r="D141" s="44">
        <v>1</v>
      </c>
      <c r="E141" s="44">
        <v>0</v>
      </c>
      <c r="F141" s="46">
        <v>0.9</v>
      </c>
      <c r="G141" s="44">
        <v>0.18</v>
      </c>
      <c r="H141" s="44">
        <v>1</v>
      </c>
      <c r="I141" s="44">
        <v>0.33</v>
      </c>
    </row>
    <row r="142" spans="2:9" x14ac:dyDescent="0.25">
      <c r="B142" s="45">
        <v>0.25</v>
      </c>
      <c r="C142" s="44">
        <v>1</v>
      </c>
      <c r="D142" s="44">
        <v>0.5</v>
      </c>
      <c r="E142" s="44">
        <v>0</v>
      </c>
      <c r="F142" s="46">
        <v>0.8</v>
      </c>
      <c r="G142" s="44">
        <v>0.18</v>
      </c>
      <c r="H142" s="44">
        <v>0.94</v>
      </c>
      <c r="I142" s="44">
        <v>0.33</v>
      </c>
    </row>
    <row r="143" spans="2:9" x14ac:dyDescent="0.25">
      <c r="B143" s="45">
        <v>0.25</v>
      </c>
      <c r="C143" s="44">
        <v>1</v>
      </c>
      <c r="D143" s="44">
        <v>1</v>
      </c>
      <c r="E143" s="44">
        <v>0</v>
      </c>
      <c r="F143" s="46">
        <v>0.9</v>
      </c>
      <c r="G143" s="44">
        <v>0.18</v>
      </c>
      <c r="H143" s="44">
        <v>1</v>
      </c>
      <c r="I143" s="44">
        <v>0.33</v>
      </c>
    </row>
    <row r="144" spans="2:9" x14ac:dyDescent="0.25">
      <c r="B144" s="45">
        <v>0.25</v>
      </c>
      <c r="C144" s="44">
        <v>1</v>
      </c>
      <c r="D144" s="44">
        <v>1</v>
      </c>
      <c r="E144" s="44">
        <v>0</v>
      </c>
      <c r="F144" s="46">
        <v>0.9</v>
      </c>
      <c r="G144" s="44">
        <v>0.18</v>
      </c>
      <c r="H144" s="44">
        <v>1</v>
      </c>
      <c r="I144" s="44">
        <v>0.33</v>
      </c>
    </row>
    <row r="145" spans="2:9" x14ac:dyDescent="0.25">
      <c r="B145" s="45">
        <v>0.25</v>
      </c>
      <c r="C145" s="44">
        <v>1</v>
      </c>
      <c r="D145" s="44">
        <v>1</v>
      </c>
      <c r="E145" s="44">
        <v>0</v>
      </c>
      <c r="F145" s="46">
        <v>0.9</v>
      </c>
      <c r="G145" s="44">
        <v>0.18</v>
      </c>
      <c r="H145" s="44">
        <v>1</v>
      </c>
      <c r="I145" s="44">
        <v>0.33</v>
      </c>
    </row>
    <row r="146" spans="2:9" x14ac:dyDescent="0.25">
      <c r="B146" s="45">
        <v>0.25</v>
      </c>
      <c r="C146" s="44">
        <v>1</v>
      </c>
      <c r="D146" s="44">
        <v>1</v>
      </c>
      <c r="E146" s="44">
        <v>0</v>
      </c>
      <c r="F146" s="46">
        <v>0.9</v>
      </c>
      <c r="G146" s="44">
        <v>0.18</v>
      </c>
      <c r="H146" s="44">
        <v>1</v>
      </c>
      <c r="I146" s="44">
        <v>0.33</v>
      </c>
    </row>
    <row r="147" spans="2:9" x14ac:dyDescent="0.25">
      <c r="B147" s="45">
        <v>1</v>
      </c>
      <c r="C147" s="44">
        <v>1</v>
      </c>
      <c r="D147" s="44">
        <v>0</v>
      </c>
      <c r="E147" s="44">
        <v>0</v>
      </c>
      <c r="F147" s="46">
        <v>0.18</v>
      </c>
      <c r="G147" s="44">
        <v>0.18</v>
      </c>
      <c r="H147" s="44">
        <v>0.5</v>
      </c>
      <c r="I147" s="44">
        <v>0.33</v>
      </c>
    </row>
    <row r="148" spans="2:9" x14ac:dyDescent="0.25">
      <c r="B148" s="45">
        <v>1</v>
      </c>
      <c r="C148" s="44">
        <v>1</v>
      </c>
      <c r="D148" s="44">
        <v>0</v>
      </c>
      <c r="E148" s="44">
        <v>0</v>
      </c>
      <c r="F148" s="44">
        <v>0.18</v>
      </c>
      <c r="G148" s="44">
        <v>0.18</v>
      </c>
      <c r="H148" s="44">
        <v>0.33</v>
      </c>
      <c r="I148" s="44">
        <v>0.33</v>
      </c>
    </row>
    <row r="149" spans="2:9" x14ac:dyDescent="0.25">
      <c r="B149" s="45">
        <v>1</v>
      </c>
      <c r="C149" s="44">
        <v>1</v>
      </c>
      <c r="D149" s="44">
        <v>0</v>
      </c>
      <c r="E149" s="44">
        <v>0</v>
      </c>
      <c r="F149" s="44">
        <v>0.18</v>
      </c>
      <c r="G149" s="44">
        <v>0.18</v>
      </c>
      <c r="H149" s="44">
        <v>0.33</v>
      </c>
      <c r="I149" s="44">
        <v>0.33</v>
      </c>
    </row>
    <row r="150" spans="2:9" x14ac:dyDescent="0.25">
      <c r="B150" s="45">
        <v>1</v>
      </c>
      <c r="C150" s="44">
        <v>1</v>
      </c>
      <c r="D150" s="44">
        <v>0</v>
      </c>
      <c r="E150" s="44">
        <v>0</v>
      </c>
      <c r="F150" s="44">
        <v>0.18</v>
      </c>
      <c r="G150" s="44">
        <v>0.18</v>
      </c>
      <c r="H150" s="44">
        <v>0.33</v>
      </c>
      <c r="I150" s="44">
        <v>0.33</v>
      </c>
    </row>
    <row r="151" spans="2:9" x14ac:dyDescent="0.25">
      <c r="B151" s="45">
        <v>1</v>
      </c>
      <c r="C151" s="44">
        <v>1</v>
      </c>
      <c r="D151" s="44">
        <v>0</v>
      </c>
      <c r="E151" s="44">
        <v>0</v>
      </c>
      <c r="F151" s="44">
        <v>0.18</v>
      </c>
      <c r="G151" s="44">
        <v>0.18</v>
      </c>
      <c r="H151" s="44">
        <v>0.33</v>
      </c>
      <c r="I151" s="44">
        <v>0.33</v>
      </c>
    </row>
    <row r="152" spans="2:9" x14ac:dyDescent="0.25">
      <c r="B152" s="45">
        <v>1</v>
      </c>
      <c r="C152" s="44">
        <v>1</v>
      </c>
      <c r="D152" s="44">
        <v>0</v>
      </c>
      <c r="E152" s="44">
        <v>0</v>
      </c>
      <c r="F152" s="44">
        <v>0.18</v>
      </c>
      <c r="G152" s="44">
        <v>0.18</v>
      </c>
      <c r="H152" s="44">
        <v>0.33</v>
      </c>
      <c r="I152" s="44">
        <v>0.33</v>
      </c>
    </row>
    <row r="153" spans="2:9" x14ac:dyDescent="0.25">
      <c r="B153" s="45">
        <v>1</v>
      </c>
      <c r="C153" s="44">
        <v>1</v>
      </c>
      <c r="D153" s="44">
        <v>0</v>
      </c>
      <c r="E153" s="44">
        <v>0</v>
      </c>
      <c r="F153" s="44">
        <v>0.18</v>
      </c>
      <c r="G153" s="44">
        <v>0.18</v>
      </c>
      <c r="H153" s="44">
        <v>0.33</v>
      </c>
      <c r="I153" s="44">
        <v>0.33</v>
      </c>
    </row>
  </sheetData>
  <mergeCells count="9">
    <mergeCell ref="B128:C128"/>
    <mergeCell ref="D128:E128"/>
    <mergeCell ref="F128:G128"/>
    <mergeCell ref="H128:I128"/>
    <mergeCell ref="C90:I90"/>
    <mergeCell ref="B100:D100"/>
    <mergeCell ref="E100:G100"/>
    <mergeCell ref="H100:J100"/>
    <mergeCell ref="K100:M100"/>
  </mergeCells>
  <printOptions horizontalCentered="1"/>
  <pageMargins left="0.5" right="0.5" top="0.5" bottom="0.5" header="0.3" footer="0.3"/>
  <pageSetup scale="67" fitToHeight="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Building - Sample Cities_templa</vt:lpstr>
      <vt:lpstr>'Building - Sample Cities_templa'!in</vt:lpstr>
      <vt:lpstr>'Building - Sample Cities_templa'!Print_Area</vt:lpstr>
      <vt:lpstr>'Building - Sample Cities_templa'!Print_Titles</vt:lpstr>
    </vt:vector>
  </TitlesOfParts>
  <Company>Massachusetts Insitute of Techonology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Aiko Nakano</dc:creator>
  <cp:lastModifiedBy>anakano</cp:lastModifiedBy>
  <dcterms:created xsi:type="dcterms:W3CDTF">2014-11-13T18:29:56Z</dcterms:created>
  <dcterms:modified xsi:type="dcterms:W3CDTF">2014-11-14T18:31:31Z</dcterms:modified>
</cp:coreProperties>
</file>