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ran\Desktop\"/>
    </mc:Choice>
  </mc:AlternateContent>
  <bookViews>
    <workbookView xWindow="0" yWindow="0" windowWidth="28800" windowHeight="13080"/>
  </bookViews>
  <sheets>
    <sheet name="AREA REQUIREMEN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30" i="2" l="1"/>
  <c r="B22" i="2"/>
  <c r="B23" i="2" l="1"/>
  <c r="B52" i="2" l="1"/>
  <c r="B13" i="2" s="1"/>
  <c r="B58" i="2"/>
  <c r="B63" i="2" s="1"/>
  <c r="B14" i="2" s="1"/>
  <c r="B8" i="2"/>
  <c r="B7" i="2"/>
  <c r="B38" i="2"/>
  <c r="B32" i="2"/>
  <c r="B31" i="2"/>
  <c r="B17" i="2" l="1"/>
  <c r="B24" i="2"/>
  <c r="B26" i="2" s="1"/>
  <c r="B27" i="2" l="1"/>
  <c r="B11" i="2" s="1"/>
</calcChain>
</file>

<file path=xl/sharedStrings.xml><?xml version="1.0" encoding="utf-8"?>
<sst xmlns="http://schemas.openxmlformats.org/spreadsheetml/2006/main" count="101" uniqueCount="68">
  <si>
    <t>PROJECT INFORMATION</t>
  </si>
  <si>
    <t>Floor to Floor Height (m)</t>
  </si>
  <si>
    <t>MECHANICAL SYSTEMS</t>
  </si>
  <si>
    <t>Cooling Load (tons)</t>
  </si>
  <si>
    <t>ELECTRICAL SYSTEMS</t>
  </si>
  <si>
    <t>Number of Electrical Closets Per Floor</t>
  </si>
  <si>
    <t>PLUMBING SYSTEMS</t>
  </si>
  <si>
    <t>Occupancy Per Floor (people/floor)</t>
  </si>
  <si>
    <t>Total Occupancy (people)</t>
  </si>
  <si>
    <t>Number of Water Closets (per floor)</t>
  </si>
  <si>
    <t>Number of Lavatories (per floor)</t>
  </si>
  <si>
    <t>VERTICAL TRANSPORTATION</t>
  </si>
  <si>
    <t>Number of Elevator Shafts</t>
  </si>
  <si>
    <t>EGRESS STAIRS</t>
  </si>
  <si>
    <t>Number of Egress Stairs</t>
  </si>
  <si>
    <t>Occupant Load</t>
  </si>
  <si>
    <t>Width Per Occupant (mm)</t>
  </si>
  <si>
    <t>Clear Width of Corridor and Stair (m)</t>
  </si>
  <si>
    <t>Length of Egress Stair Enclosure (m)</t>
  </si>
  <si>
    <t>Width of Egress Stair Enclosure (m)</t>
  </si>
  <si>
    <t>BASEMENT OR ROOF</t>
  </si>
  <si>
    <t>BASEMENT, ROOF, MEP ROOM</t>
  </si>
  <si>
    <t>GROUND LEVEL OR ROOF</t>
  </si>
  <si>
    <t>TYPICAL FLOOR (CORE)</t>
  </si>
  <si>
    <t>TYPICAL FLOOR AREA REQUIREMENTS</t>
  </si>
  <si>
    <t>ROOF AREA REQUIREMENTS</t>
  </si>
  <si>
    <t>TWO EGRESS STAIRS</t>
  </si>
  <si>
    <t>TWO ELEVATOR SHAFTS</t>
  </si>
  <si>
    <t>FAN ROOM, COOLING TOWERS, ELEVATOR MACHINE ROOM</t>
  </si>
  <si>
    <t>ROOF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</si>
  <si>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</si>
  <si>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</si>
  <si>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Occupancy Density (people/m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</si>
  <si>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ASHRAE 62.1-2019</t>
    </r>
    <r>
      <rPr>
        <sz val="11"/>
        <color theme="1"/>
        <rFont val="Calibri"/>
        <family val="2"/>
        <scheme val="minor"/>
      </rPr>
      <t>, Table 6.1</t>
    </r>
  </si>
  <si>
    <r>
      <t>MEP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</si>
  <si>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10.3, Table 10.5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</si>
  <si>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/hr)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</si>
  <si>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</si>
  <si>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r>
      <t>Supply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</si>
  <si>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10.4 (a) Air Ducts</t>
    </r>
  </si>
  <si>
    <r>
      <t>Return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</si>
  <si>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Heating and Cooling Area Pipe Riser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</si>
  <si>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Vertical Distribution of Services for Large Buildings</t>
    </r>
  </si>
  <si>
    <r>
      <t>Central Fan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</si>
  <si>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10.2, Table 10.3</t>
    </r>
  </si>
  <si>
    <r>
      <t>Central Boiler and Chiller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</si>
  <si>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Cooling Tower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</si>
  <si>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 (c) Condensing Water Equipment</t>
    </r>
  </si>
  <si>
    <r>
      <t>Electrical Switchgear and Transformer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</si>
  <si>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Major Equipment Spaces for Large Buildings</t>
    </r>
  </si>
  <si>
    <r>
      <t>Generator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</si>
  <si>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Electrical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</si>
  <si>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Telecommunications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</si>
  <si>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Water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</si>
  <si>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Fire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</si>
  <si>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Water Closet and Lavatory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</si>
  <si>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Janitor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</si>
  <si>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Individual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</si>
  <si>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Elevator Machine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</si>
  <si>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5.2, Sizing the Egress System</t>
    </r>
  </si>
  <si>
    <t>SUPPLY AND RETURN RISERS</t>
  </si>
  <si>
    <t>ELECTRICAL AND PLUMBING RISERS</t>
  </si>
  <si>
    <r>
      <t>Mechanical Shaft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</si>
  <si>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and Plumbing Room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</si>
  <si>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Elevator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</si>
  <si>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Egress Stair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</si>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</sst>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applyFill="1" applyBorder="1"/>
    <xf numFmtId="2" fontId="2" fillId="0" borderId="1" xfId="0" applyNumberFormat="1" applyFont="1" applyBorder="1" applyAlignment="1">
      <alignment horizontal="left" indent="5"/>
    </xf>
    <xf numFmtId="165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/>
    <xf numFmtId="0" fontId="0" fillId="0" borderId="0" xfId="0" applyFont="1" applyFill="1"/>
    <xf numFmtId="166" fontId="0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/>
    <xf numFmtId="2" fontId="0" fillId="0" borderId="1" xfId="0" applyNumberFormat="1" applyFont="1" applyBorder="1" applyAlignment="1">
      <alignment horizontal="left" indent="5"/>
    </xf>
    <xf numFmtId="0" fontId="0" fillId="0" borderId="1" xfId="0" applyFont="1" applyBorder="1"/>
    <xf numFmtId="165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0" xfId="0" applyFont="1" applyFill="1"/>
    <xf numFmtId="0" fontId="0" fillId="9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Normal="100" workbookViewId="0">
      <selection activeCell="C45" sqref="C45"/>
    </sheetView>
  </sheetViews>
  <sheetFormatPr defaultRowHeight="15" x14ac:dyDescent="0.25"/>
  <cols>
    <col min="1" max="1" width="48" bestFit="1" customWidth="1"/>
    <col min="2" max="2" width="13.7109375" bestFit="1" customWidth="1"/>
    <col min="3" max="3" width="13.7109375" customWidth="1"/>
    <col min="4" max="4" width="32.5703125" customWidth="1"/>
    <col min="5" max="5" width="109.42578125" hidden="1" customWidth="1"/>
  </cols>
  <sheetData>
    <row r="1" spans="1:5" x14ac:dyDescent="0.25">
      <c r="A1" s="40" t="s">
        <v>0</v>
      </c>
      <c r="B1" s="40"/>
      <c r="C1" s="40"/>
      <c r="D1" s="40"/>
      <c r="E1" s="40"/>
    </row>
    <row r="2" spans="1:5" ht="17.25" x14ac:dyDescent="0.25">
      <c r="A2" s="15" t="s">
        <v>30</v>
      </c>
      <c r="B2" s="27">
        <v>5000</v>
      </c>
      <c r="C2" s="16"/>
      <c r="D2" s="16"/>
      <c r="E2" s="17"/>
    </row>
    <row r="3" spans="1:5" ht="17.25" x14ac:dyDescent="0.25">
      <c r="A3" s="15" t="s">
        <v>31</v>
      </c>
      <c r="B3" s="27">
        <v>1250</v>
      </c>
      <c r="C3" s="16"/>
      <c r="D3" s="16"/>
      <c r="E3" s="17"/>
    </row>
    <row r="4" spans="1:5" x14ac:dyDescent="0.25">
      <c r="A4" s="15" t="s">
        <v>1</v>
      </c>
      <c r="B4" s="27">
        <v>4</v>
      </c>
      <c r="C4" s="16"/>
      <c r="D4" s="16"/>
      <c r="E4" s="17"/>
    </row>
    <row r="5" spans="1:5" x14ac:dyDescent="0.25">
      <c r="A5" s="18"/>
      <c r="B5" s="18"/>
      <c r="C5" s="18"/>
      <c r="D5" s="18"/>
      <c r="E5" s="18"/>
    </row>
    <row r="6" spans="1:5" ht="17.25" x14ac:dyDescent="0.25">
      <c r="A6" s="17" t="s">
        <v>32</v>
      </c>
      <c r="B6" s="17">
        <v>0.05</v>
      </c>
      <c r="C6" s="17"/>
      <c r="D6" s="17"/>
      <c r="E6" s="17" t="s">
        <v>33</v>
      </c>
    </row>
    <row r="7" spans="1:5" x14ac:dyDescent="0.25">
      <c r="A7" s="17" t="s">
        <v>8</v>
      </c>
      <c r="B7" s="17">
        <f>B6*B2</f>
        <v>250</v>
      </c>
      <c r="C7" s="17"/>
      <c r="D7" s="17"/>
      <c r="E7" s="17"/>
    </row>
    <row r="8" spans="1:5" x14ac:dyDescent="0.25">
      <c r="A8" s="17" t="s">
        <v>7</v>
      </c>
      <c r="B8" s="19">
        <f>B6*B3</f>
        <v>62.5</v>
      </c>
      <c r="C8" s="19"/>
      <c r="D8" s="17"/>
      <c r="E8" s="17"/>
    </row>
    <row r="9" spans="1:5" x14ac:dyDescent="0.25">
      <c r="A9" s="18"/>
      <c r="B9" s="18"/>
      <c r="C9" s="18"/>
      <c r="D9" s="18"/>
      <c r="E9" s="18"/>
    </row>
    <row r="10" spans="1:5" x14ac:dyDescent="0.25">
      <c r="A10" s="37" t="s">
        <v>24</v>
      </c>
      <c r="B10" s="38"/>
      <c r="C10" s="38"/>
      <c r="D10" s="38"/>
      <c r="E10" s="39"/>
    </row>
    <row r="11" spans="1:5" ht="17.25" x14ac:dyDescent="0.25">
      <c r="A11" s="33" t="s">
        <v>62</v>
      </c>
      <c r="B11" s="29">
        <f>B26+B27+B28</f>
        <v>7.9245757385292279</v>
      </c>
      <c r="C11" s="41" t="s">
        <v>66</v>
      </c>
      <c r="D11" s="30" t="s">
        <v>60</v>
      </c>
      <c r="E11" s="28"/>
    </row>
    <row r="12" spans="1:5" ht="17.25" x14ac:dyDescent="0.25">
      <c r="A12" s="32" t="s">
        <v>63</v>
      </c>
      <c r="B12" s="20">
        <f>B39+B40+B49</f>
        <v>13.200000000000001</v>
      </c>
      <c r="C12" s="41" t="s">
        <v>66</v>
      </c>
      <c r="D12" s="17" t="s">
        <v>61</v>
      </c>
      <c r="E12" s="18"/>
    </row>
    <row r="13" spans="1:5" ht="17.25" x14ac:dyDescent="0.25">
      <c r="A13" s="34" t="s">
        <v>64</v>
      </c>
      <c r="B13" s="20">
        <f>B53*B52</f>
        <v>11.5</v>
      </c>
      <c r="C13" s="41" t="s">
        <v>67</v>
      </c>
      <c r="D13" s="17" t="s">
        <v>27</v>
      </c>
      <c r="E13" s="18"/>
    </row>
    <row r="14" spans="1:5" ht="17.25" x14ac:dyDescent="0.25">
      <c r="A14" s="31" t="s">
        <v>65</v>
      </c>
      <c r="B14" s="20">
        <f>(B62*B63*B60)</f>
        <v>13.536</v>
      </c>
      <c r="C14" s="41" t="s">
        <v>67</v>
      </c>
      <c r="D14" s="17" t="s">
        <v>26</v>
      </c>
      <c r="E14" s="18"/>
    </row>
    <row r="15" spans="1:5" x14ac:dyDescent="0.25">
      <c r="A15" s="18"/>
      <c r="B15" s="18"/>
      <c r="C15" s="18"/>
      <c r="D15" s="18"/>
      <c r="E15" s="18"/>
    </row>
    <row r="16" spans="1:5" x14ac:dyDescent="0.25">
      <c r="A16" s="37" t="s">
        <v>25</v>
      </c>
      <c r="B16" s="38"/>
      <c r="C16" s="38"/>
      <c r="D16" s="38"/>
      <c r="E16" s="39"/>
    </row>
    <row r="17" spans="1:5" ht="30" x14ac:dyDescent="0.25">
      <c r="A17" s="33" t="s">
        <v>34</v>
      </c>
      <c r="B17" s="20">
        <f>B30+B32+B54</f>
        <v>183.60047008356278</v>
      </c>
      <c r="C17" s="42" t="s">
        <v>66</v>
      </c>
      <c r="D17" s="21" t="s">
        <v>28</v>
      </c>
      <c r="E17" s="18"/>
    </row>
    <row r="18" spans="1:5" x14ac:dyDescent="0.25">
      <c r="A18" s="22"/>
      <c r="B18" s="22"/>
      <c r="C18" s="22"/>
      <c r="D18" s="22"/>
      <c r="E18" s="22"/>
    </row>
    <row r="19" spans="1:5" ht="3.75" customHeight="1" x14ac:dyDescent="0.25">
      <c r="A19" s="35"/>
      <c r="B19" s="35"/>
      <c r="C19" s="35"/>
      <c r="D19" s="35"/>
      <c r="E19" s="22"/>
    </row>
    <row r="20" spans="1:5" x14ac:dyDescent="0.25">
      <c r="A20" s="22"/>
      <c r="B20" s="22"/>
      <c r="C20" s="22"/>
      <c r="D20" s="22"/>
      <c r="E20" s="22"/>
    </row>
    <row r="21" spans="1:5" x14ac:dyDescent="0.25">
      <c r="A21" s="36" t="s">
        <v>2</v>
      </c>
      <c r="B21" s="36"/>
      <c r="C21" s="36"/>
      <c r="D21" s="36"/>
      <c r="E21" s="36"/>
    </row>
    <row r="22" spans="1:5" hidden="1" x14ac:dyDescent="0.25">
      <c r="A22" s="17" t="s">
        <v>3</v>
      </c>
      <c r="B22" s="23">
        <f>B2/37</f>
        <v>135.13513513513513</v>
      </c>
      <c r="C22" s="23"/>
      <c r="D22" s="4"/>
      <c r="E22" s="24" t="s">
        <v>35</v>
      </c>
    </row>
    <row r="23" spans="1:5" ht="17.25" hidden="1" x14ac:dyDescent="0.25">
      <c r="A23" s="17" t="s">
        <v>36</v>
      </c>
      <c r="B23" s="1">
        <f>B22*189*3.6</f>
        <v>91945.945945945947</v>
      </c>
      <c r="C23" s="1"/>
      <c r="D23" s="5"/>
      <c r="E23" s="24" t="s">
        <v>35</v>
      </c>
    </row>
    <row r="24" spans="1:5" ht="17.25" hidden="1" x14ac:dyDescent="0.25">
      <c r="A24" s="17" t="s">
        <v>37</v>
      </c>
      <c r="B24" s="2">
        <f>B22*189*0.001</f>
        <v>25.54054054054054</v>
      </c>
      <c r="C24" s="2"/>
      <c r="D24" s="6"/>
      <c r="E24" s="24"/>
    </row>
    <row r="25" spans="1:5" hidden="1" x14ac:dyDescent="0.25">
      <c r="A25" s="17"/>
      <c r="B25" s="24"/>
      <c r="C25" s="24"/>
      <c r="D25" s="7"/>
      <c r="E25" s="24"/>
    </row>
    <row r="26" spans="1:5" ht="17.25" x14ac:dyDescent="0.25">
      <c r="A26" s="11" t="s">
        <v>38</v>
      </c>
      <c r="B26" s="8">
        <f>B24/8.6*1.25</f>
        <v>3.712287869264614</v>
      </c>
      <c r="C26" s="8"/>
      <c r="D26" s="8" t="s">
        <v>23</v>
      </c>
      <c r="E26" s="9" t="s">
        <v>39</v>
      </c>
    </row>
    <row r="27" spans="1:5" ht="17.25" x14ac:dyDescent="0.25">
      <c r="A27" s="11" t="s">
        <v>40</v>
      </c>
      <c r="B27" s="8">
        <f>B26</f>
        <v>3.712287869264614</v>
      </c>
      <c r="C27" s="8"/>
      <c r="D27" s="8" t="s">
        <v>23</v>
      </c>
      <c r="E27" s="9"/>
    </row>
    <row r="28" spans="1:5" ht="17.25" x14ac:dyDescent="0.25">
      <c r="A28" s="11" t="s">
        <v>41</v>
      </c>
      <c r="B28" s="8">
        <v>0.5</v>
      </c>
      <c r="C28" s="8"/>
      <c r="D28" s="8" t="s">
        <v>23</v>
      </c>
      <c r="E28" s="9" t="s">
        <v>42</v>
      </c>
    </row>
    <row r="29" spans="1:5" x14ac:dyDescent="0.25">
      <c r="A29" s="11"/>
      <c r="B29" s="9"/>
      <c r="C29" s="9"/>
      <c r="D29" s="9"/>
      <c r="E29" s="9"/>
    </row>
    <row r="30" spans="1:5" ht="17.25" x14ac:dyDescent="0.25">
      <c r="A30" s="11" t="s">
        <v>43</v>
      </c>
      <c r="B30" s="10">
        <f>(B2/51)^1.087</f>
        <v>146.10047008356278</v>
      </c>
      <c r="C30" s="10"/>
      <c r="D30" s="10" t="s">
        <v>21</v>
      </c>
      <c r="E30" s="9" t="s">
        <v>44</v>
      </c>
    </row>
    <row r="31" spans="1:5" ht="17.25" x14ac:dyDescent="0.25">
      <c r="A31" s="11" t="s">
        <v>45</v>
      </c>
      <c r="B31" s="10">
        <f>(B2/69.2)^1.053</f>
        <v>90.653316492526756</v>
      </c>
      <c r="C31" s="10"/>
      <c r="D31" s="10" t="s">
        <v>20</v>
      </c>
      <c r="E31" s="9" t="s">
        <v>44</v>
      </c>
    </row>
    <row r="32" spans="1:5" ht="17.25" x14ac:dyDescent="0.25">
      <c r="A32" s="11" t="s">
        <v>46</v>
      </c>
      <c r="B32" s="10">
        <f>B2/400</f>
        <v>12.5</v>
      </c>
      <c r="C32" s="10"/>
      <c r="D32" s="10" t="s">
        <v>22</v>
      </c>
      <c r="E32" s="9" t="s">
        <v>47</v>
      </c>
    </row>
    <row r="33" spans="1:5" x14ac:dyDescent="0.25">
      <c r="A33" s="9"/>
      <c r="B33" s="9"/>
      <c r="C33" s="9"/>
      <c r="D33" s="9"/>
      <c r="E33" s="9"/>
    </row>
    <row r="34" spans="1:5" x14ac:dyDescent="0.25">
      <c r="A34" s="36" t="s">
        <v>4</v>
      </c>
      <c r="B34" s="36"/>
      <c r="C34" s="36"/>
      <c r="D34" s="36"/>
      <c r="E34" s="36"/>
    </row>
    <row r="35" spans="1:5" ht="17.25" x14ac:dyDescent="0.25">
      <c r="A35" s="11" t="s">
        <v>48</v>
      </c>
      <c r="B35" s="10">
        <v>82.8</v>
      </c>
      <c r="C35" s="10"/>
      <c r="D35" s="10" t="s">
        <v>20</v>
      </c>
      <c r="E35" s="9" t="s">
        <v>49</v>
      </c>
    </row>
    <row r="36" spans="1:5" ht="17.25" x14ac:dyDescent="0.25">
      <c r="A36" s="11" t="s">
        <v>50</v>
      </c>
      <c r="B36" s="10">
        <v>20.350000000000001</v>
      </c>
      <c r="C36" s="10"/>
      <c r="D36" s="10" t="s">
        <v>22</v>
      </c>
      <c r="E36" s="9" t="s">
        <v>49</v>
      </c>
    </row>
    <row r="37" spans="1:5" x14ac:dyDescent="0.25">
      <c r="A37" s="11"/>
      <c r="B37" s="25"/>
      <c r="C37" s="25"/>
      <c r="D37" s="25"/>
      <c r="E37" s="9"/>
    </row>
    <row r="38" spans="1:5" x14ac:dyDescent="0.25">
      <c r="A38" s="11" t="s">
        <v>5</v>
      </c>
      <c r="B38" s="25">
        <f>B3/2000</f>
        <v>0.625</v>
      </c>
      <c r="C38" s="25"/>
      <c r="D38" s="8"/>
      <c r="E38" s="9" t="s">
        <v>42</v>
      </c>
    </row>
    <row r="39" spans="1:5" ht="17.25" x14ac:dyDescent="0.25">
      <c r="A39" s="11" t="s">
        <v>51</v>
      </c>
      <c r="B39" s="10">
        <v>8</v>
      </c>
      <c r="C39" s="10"/>
      <c r="D39" s="8" t="s">
        <v>23</v>
      </c>
      <c r="E39" s="9" t="s">
        <v>42</v>
      </c>
    </row>
    <row r="40" spans="1:5" ht="17.25" x14ac:dyDescent="0.25">
      <c r="A40" s="11" t="s">
        <v>52</v>
      </c>
      <c r="B40" s="10">
        <v>1.8</v>
      </c>
      <c r="C40" s="10"/>
      <c r="D40" s="8" t="s">
        <v>23</v>
      </c>
      <c r="E40" s="9" t="s">
        <v>42</v>
      </c>
    </row>
    <row r="41" spans="1:5" x14ac:dyDescent="0.25">
      <c r="A41" s="11"/>
      <c r="B41" s="8"/>
      <c r="C41" s="8"/>
      <c r="D41" s="8"/>
      <c r="E41" s="9"/>
    </row>
    <row r="42" spans="1:5" x14ac:dyDescent="0.25">
      <c r="A42" s="36" t="s">
        <v>6</v>
      </c>
      <c r="B42" s="36"/>
      <c r="C42" s="36"/>
      <c r="D42" s="36"/>
      <c r="E42" s="36"/>
    </row>
    <row r="43" spans="1:5" ht="17.25" x14ac:dyDescent="0.25">
      <c r="A43" s="11" t="s">
        <v>53</v>
      </c>
      <c r="B43" s="10">
        <v>9.25</v>
      </c>
      <c r="C43" s="10"/>
      <c r="D43" s="10" t="s">
        <v>20</v>
      </c>
      <c r="E43" s="9" t="s">
        <v>49</v>
      </c>
    </row>
    <row r="44" spans="1:5" ht="17.25" x14ac:dyDescent="0.25">
      <c r="A44" s="11" t="s">
        <v>54</v>
      </c>
      <c r="B44" s="10">
        <v>9.25</v>
      </c>
      <c r="C44" s="10"/>
      <c r="D44" s="10" t="s">
        <v>20</v>
      </c>
      <c r="E44" s="9" t="s">
        <v>49</v>
      </c>
    </row>
    <row r="45" spans="1:5" x14ac:dyDescent="0.25">
      <c r="A45" s="11"/>
      <c r="B45" s="25"/>
      <c r="C45" s="25"/>
      <c r="D45" s="25"/>
      <c r="E45" s="9"/>
    </row>
    <row r="46" spans="1:5" x14ac:dyDescent="0.25">
      <c r="A46" s="11" t="s">
        <v>9</v>
      </c>
      <c r="B46" s="25">
        <v>2</v>
      </c>
      <c r="C46" s="25"/>
      <c r="D46" s="8"/>
      <c r="E46" s="9" t="s">
        <v>42</v>
      </c>
    </row>
    <row r="47" spans="1:5" x14ac:dyDescent="0.25">
      <c r="A47" s="11" t="s">
        <v>10</v>
      </c>
      <c r="B47" s="25">
        <v>2</v>
      </c>
      <c r="C47" s="25"/>
      <c r="D47" s="8"/>
      <c r="E47" s="9" t="s">
        <v>42</v>
      </c>
    </row>
    <row r="48" spans="1:5" ht="17.25" x14ac:dyDescent="0.25">
      <c r="A48" s="11" t="s">
        <v>55</v>
      </c>
      <c r="B48" s="25">
        <v>6</v>
      </c>
      <c r="C48" s="25"/>
      <c r="D48" s="8"/>
      <c r="E48" s="9"/>
    </row>
    <row r="49" spans="1:6" ht="17.25" x14ac:dyDescent="0.25">
      <c r="A49" s="11" t="s">
        <v>56</v>
      </c>
      <c r="B49" s="26">
        <v>3.4</v>
      </c>
      <c r="C49" s="26"/>
      <c r="D49" s="8" t="s">
        <v>23</v>
      </c>
      <c r="E49" s="9" t="s">
        <v>42</v>
      </c>
      <c r="F49" s="3"/>
    </row>
    <row r="50" spans="1:6" x14ac:dyDescent="0.25">
      <c r="A50" s="11"/>
      <c r="B50" s="11"/>
      <c r="C50" s="11"/>
      <c r="D50" s="11"/>
      <c r="E50" s="11"/>
      <c r="F50" s="3"/>
    </row>
    <row r="51" spans="1:6" x14ac:dyDescent="0.25">
      <c r="A51" s="36" t="s">
        <v>11</v>
      </c>
      <c r="B51" s="36"/>
      <c r="C51" s="36"/>
      <c r="D51" s="36"/>
      <c r="E51" s="36"/>
      <c r="F51" s="3"/>
    </row>
    <row r="52" spans="1:6" x14ac:dyDescent="0.25">
      <c r="A52" s="11" t="s">
        <v>12</v>
      </c>
      <c r="B52" s="12">
        <f>ROUNDUP(B2/3250,0)</f>
        <v>2</v>
      </c>
      <c r="C52" s="12"/>
      <c r="D52" s="8"/>
      <c r="E52" s="9" t="s">
        <v>49</v>
      </c>
    </row>
    <row r="53" spans="1:6" ht="17.25" x14ac:dyDescent="0.25">
      <c r="A53" s="11" t="s">
        <v>57</v>
      </c>
      <c r="B53" s="10">
        <v>5.75</v>
      </c>
      <c r="C53" s="10"/>
      <c r="D53" s="8" t="s">
        <v>23</v>
      </c>
      <c r="E53" s="9" t="s">
        <v>49</v>
      </c>
    </row>
    <row r="54" spans="1:6" ht="17.25" x14ac:dyDescent="0.25">
      <c r="A54" s="11" t="s">
        <v>58</v>
      </c>
      <c r="B54" s="10">
        <v>25</v>
      </c>
      <c r="C54" s="10"/>
      <c r="D54" s="10" t="s">
        <v>29</v>
      </c>
      <c r="E54" s="9" t="s">
        <v>49</v>
      </c>
    </row>
    <row r="55" spans="1:6" x14ac:dyDescent="0.25">
      <c r="A55" s="9"/>
      <c r="B55" s="9"/>
      <c r="C55" s="9"/>
      <c r="D55" s="9"/>
      <c r="E55" s="9"/>
    </row>
    <row r="56" spans="1:6" x14ac:dyDescent="0.25">
      <c r="A56" s="36" t="s">
        <v>13</v>
      </c>
      <c r="B56" s="36"/>
      <c r="C56" s="36"/>
      <c r="D56" s="36"/>
      <c r="E56" s="36"/>
    </row>
    <row r="57" spans="1:6" hidden="1" x14ac:dyDescent="0.25">
      <c r="A57" s="13" t="s">
        <v>16</v>
      </c>
      <c r="B57" s="10">
        <v>8</v>
      </c>
      <c r="C57" s="10"/>
      <c r="D57" s="10"/>
      <c r="E57" s="9" t="s">
        <v>59</v>
      </c>
    </row>
    <row r="58" spans="1:6" hidden="1" x14ac:dyDescent="0.25">
      <c r="A58" s="13" t="s">
        <v>15</v>
      </c>
      <c r="B58" s="10">
        <f>B3/9.3</f>
        <v>134.40860215053763</v>
      </c>
      <c r="C58" s="10"/>
      <c r="D58" s="10"/>
      <c r="E58" s="9" t="s">
        <v>59</v>
      </c>
    </row>
    <row r="59" spans="1:6" hidden="1" x14ac:dyDescent="0.25">
      <c r="A59" s="13"/>
      <c r="B59" s="12"/>
      <c r="C59" s="12"/>
      <c r="D59" s="12"/>
      <c r="E59" s="9"/>
    </row>
    <row r="60" spans="1:6" x14ac:dyDescent="0.25">
      <c r="A60" s="11" t="s">
        <v>14</v>
      </c>
      <c r="B60" s="12">
        <v>2</v>
      </c>
      <c r="C60" s="12"/>
      <c r="D60" s="9"/>
      <c r="E60" s="9" t="s">
        <v>59</v>
      </c>
    </row>
    <row r="61" spans="1:6" x14ac:dyDescent="0.25">
      <c r="A61" s="11" t="s">
        <v>17</v>
      </c>
      <c r="B61" s="14">
        <v>0.9</v>
      </c>
      <c r="C61" s="14"/>
      <c r="D61" s="14"/>
      <c r="E61" s="9" t="s">
        <v>59</v>
      </c>
    </row>
    <row r="62" spans="1:6" x14ac:dyDescent="0.25">
      <c r="A62" s="11" t="s">
        <v>18</v>
      </c>
      <c r="B62" s="14">
        <v>3.76</v>
      </c>
      <c r="C62" s="14"/>
      <c r="D62" s="8" t="s">
        <v>23</v>
      </c>
      <c r="E62" s="9" t="s">
        <v>59</v>
      </c>
    </row>
    <row r="63" spans="1:6" x14ac:dyDescent="0.25">
      <c r="A63" s="11" t="s">
        <v>19</v>
      </c>
      <c r="B63" s="14">
        <f>B61*2</f>
        <v>1.8</v>
      </c>
      <c r="C63" s="14"/>
      <c r="D63" s="8" t="s">
        <v>23</v>
      </c>
      <c r="E63" s="9"/>
    </row>
  </sheetData>
  <mergeCells count="8">
    <mergeCell ref="A56:E56"/>
    <mergeCell ref="A10:E10"/>
    <mergeCell ref="A16:E16"/>
    <mergeCell ref="A1:E1"/>
    <mergeCell ref="A21:E21"/>
    <mergeCell ref="A34:E34"/>
    <mergeCell ref="A42:E42"/>
    <mergeCell ref="A51:E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2022-09-26T16:50:20Z</dcterms:created>
  <dcterms:modified xsi:type="dcterms:W3CDTF">2024-10-10T23:48:56Z</dcterms:modified>
</cp:coreProperties>
</file>