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ocuments\Academic\PhD\MIT\Research\4.401\"/>
    </mc:Choice>
  </mc:AlternateContent>
  <bookViews>
    <workbookView xWindow="0" yWindow="0" windowWidth="28800" windowHeight="13080"/>
  </bookViews>
  <sheets>
    <sheet name="CALCULATION" sheetId="1" r:id="rId1"/>
    <sheet name="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B38" i="1" l="1"/>
  <c r="B37" i="1"/>
  <c r="B14" i="1"/>
  <c r="B13" i="1"/>
  <c r="B8" i="1"/>
  <c r="B9" i="1" s="1"/>
  <c r="B18" i="1" l="1"/>
  <c r="B19" i="1" s="1"/>
  <c r="B23" i="1" s="1"/>
</calcChain>
</file>

<file path=xl/sharedStrings.xml><?xml version="1.0" encoding="utf-8"?>
<sst xmlns="http://schemas.openxmlformats.org/spreadsheetml/2006/main" count="63" uniqueCount="55">
  <si>
    <t>DEDICATED OUTDOOR AIR SYSTEM (DOAS)</t>
  </si>
  <si>
    <t>Program</t>
  </si>
  <si>
    <t>Formula</t>
  </si>
  <si>
    <t>l/s/m2</t>
  </si>
  <si>
    <t>l/s/per</t>
  </si>
  <si>
    <t>Residential - Living Area</t>
  </si>
  <si>
    <t>Occupant Density Method</t>
  </si>
  <si>
    <t>Total People Count</t>
  </si>
  <si>
    <t>Flow Rate Method</t>
  </si>
  <si>
    <t>person/m2</t>
  </si>
  <si>
    <t>Commercial - Office Buliding - Office Space</t>
  </si>
  <si>
    <t>Commercial - Office Buliding - Lobbies and Corridors</t>
  </si>
  <si>
    <t>Residential - Common Corridors</t>
  </si>
  <si>
    <t>Public Assembly - Auditorium Seating</t>
  </si>
  <si>
    <t>Public Assembly - Libraries</t>
  </si>
  <si>
    <t>Public Assembly - Museums</t>
  </si>
  <si>
    <t>Education - Classrooms (5-8)</t>
  </si>
  <si>
    <t>Education - Classrooms (9+)</t>
  </si>
  <si>
    <t>Education - Lecture Classroom</t>
  </si>
  <si>
    <t>Education - Lecture Hall</t>
  </si>
  <si>
    <t>Education - Libraries</t>
  </si>
  <si>
    <t>Education  - Assembly</t>
  </si>
  <si>
    <t>Education - University Laboratory</t>
  </si>
  <si>
    <t>Retail - General</t>
  </si>
  <si>
    <t>Retail - Mall Common Areas</t>
  </si>
  <si>
    <t>Retail - Supermarket</t>
  </si>
  <si>
    <t>ASHRAE 62.1-2022 Occupant Density</t>
  </si>
  <si>
    <r>
      <t>Code/Standard Density (person/m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</si>
  <si>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OCCUPANCY</t>
  </si>
  <si>
    <t>FLOW RATE CALCULATION</t>
  </si>
  <si>
    <t>ASHRAE 62.1-2022 Flow Rates</t>
  </si>
  <si>
    <r>
      <t>User-Defined Density (person/m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</si>
  <si>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User-Defined Flow Rates</t>
  </si>
  <si>
    <t>User-Defined Occupant Density</t>
  </si>
  <si>
    <r>
      <t>Flow Rate per Area  (l/s/m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</si>
  <si>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Flow Rate per Person (l/s/person)</t>
  </si>
  <si>
    <r>
      <t>User-Defined Flow Rate per Area  (l/s/m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</si>
  <si>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User-Defined Flow Rate per Person (l/s/person)</t>
  </si>
  <si>
    <t>Safety Factor (%)</t>
  </si>
  <si>
    <r>
      <t>Program Area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</si>
  <si>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Dimensional Analysis</t>
  </si>
  <si>
    <r>
      <t xml:space="preserve">ALL-AIR SYSTEM </t>
    </r>
    <r>
      <rPr>
        <sz val="11"/>
        <color theme="1"/>
        <rFont val="Calibri"/>
        <family val="2"/>
        <scheme val="minor"/>
      </rPr>
      <t>(VARIABLE AIR VOLUME OR SIMILAR)</t>
    </r>
  </si>
  <si>
    <t>Peak Heating Load (kW)</t>
  </si>
  <si>
    <t>Peak Cooling Load (kW)</t>
  </si>
  <si>
    <t>Specific Heat Capacity of Air (kJ/kg °C)</t>
  </si>
  <si>
    <r>
      <t>Thermostat Cooling Setpoint (</t>
    </r>
    <r>
      <rPr>
        <b/>
        <sz val="11"/>
        <color theme="1"/>
        <rFont val="Calibri"/>
        <family val="2"/>
      </rPr>
      <t>°C)</t>
    </r>
  </si>
  <si>
    <r>
      <t>Thermostat Heating Setpoint (</t>
    </r>
    <r>
      <rPr>
        <b/>
        <sz val="11"/>
        <color theme="1"/>
        <rFont val="Calibri"/>
        <family val="2"/>
      </rPr>
      <t>°C)</t>
    </r>
  </si>
  <si>
    <r>
      <t>Supply Air Temperature (</t>
    </r>
    <r>
      <rPr>
        <b/>
        <sz val="11"/>
        <color theme="1"/>
        <rFont val="Calibri"/>
        <family val="2"/>
      </rPr>
      <t>°C)</t>
    </r>
  </si>
  <si>
    <r>
      <t>Density of Air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</si>
  <si>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Total Flow Rate in Heating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</si>
  <si>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r>
      <t>Total Flow Rate in Cooling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</si>
  <si>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Total Flow Rate (l/s)</t>
  </si>
  <si>
    <r>
      <t>Total Flow Rate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</si>
  <si>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Air Velocity (m/s)</t>
  </si>
  <si>
    <r>
      <t>Shaft Area Required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</si>
</sst>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1" fillId="0" borderId="1" xfId="0" applyFont="1" applyBorder="1"/>
    <xf numFmtId="0" fontId="0" fillId="4" borderId="0" xfId="0" applyFill="1"/>
    <xf numFmtId="0" fontId="0" fillId="0" borderId="0" xfId="0" applyBorder="1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3" borderId="2" xfId="0" applyFill="1" applyBorder="1"/>
    <xf numFmtId="9" fontId="0" fillId="0" borderId="2" xfId="1" applyFont="1" applyBorder="1"/>
    <xf numFmtId="164" fontId="1" fillId="2" borderId="2" xfId="0" applyNumberFormat="1" applyFont="1" applyFill="1" applyBorder="1"/>
    <xf numFmtId="0" fontId="1" fillId="3" borderId="2" xfId="0" applyFont="1" applyFill="1" applyBorder="1"/>
    <xf numFmtId="2" fontId="0" fillId="0" borderId="2" xfId="0" applyNumberFormat="1" applyBorder="1"/>
    <xf numFmtId="0" fontId="0" fillId="0" borderId="3" xfId="0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8</xdr:row>
      <xdr:rowOff>152400</xdr:rowOff>
    </xdr:from>
    <xdr:ext cx="2919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229350" y="1762125"/>
              <a:ext cx="291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𝑂𝑐𝑐𝑢𝑝𝑎𝑛𝑡𝑠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𝑂𝑐𝑐𝑢𝑝𝑎𝑛𝑡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𝐷𝑒𝑛𝑠𝑖𝑡𝑦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𝐴𝑟𝑒𝑎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229350" y="1762125"/>
              <a:ext cx="291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𝑇𝑜𝑡𝑎𝑙 𝑂𝑐𝑐𝑢𝑝𝑎𝑛𝑡𝑠=𝑂𝑐𝑐𝑢𝑝𝑎𝑛𝑡 𝐷𝑒𝑛𝑠𝑖𝑡𝑦 ∗ 𝐴𝑟𝑒𝑎 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104775</xdr:colOff>
      <xdr:row>8</xdr:row>
      <xdr:rowOff>95250</xdr:rowOff>
    </xdr:from>
    <xdr:ext cx="3524250" cy="2898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9286875" y="1704975"/>
              <a:ext cx="3524250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𝑝𝑒𝑜𝑝𝑙𝑒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𝑝𝑒𝑟𝑠𝑜𝑛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286875" y="1704975"/>
              <a:ext cx="3524250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𝑡𝑜𝑡𝑎𝑙 𝑝𝑒𝑜𝑝𝑙𝑒=𝑝𝑒𝑟𝑠𝑜𝑛/𝑚^2   ∗ 𝑚^2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104775</xdr:colOff>
      <xdr:row>18</xdr:row>
      <xdr:rowOff>142873</xdr:rowOff>
    </xdr:from>
    <xdr:ext cx="28289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238875" y="3981448"/>
              <a:ext cx="28289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𝑡𝑜𝑡𝑎𝑙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𝑎𝑟𝑒𝑎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𝐴𝑟𝑒𝑎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)+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𝑄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𝑝𝑒𝑜𝑝𝑙𝑒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𝑃𝑒𝑜𝑝𝑙𝑒</m:t>
                  </m:r>
                </m:oMath>
              </a14:m>
              <a:r>
                <a:rPr lang="en-US" sz="1100" b="0"/>
                <a:t>)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8875" y="3981448"/>
              <a:ext cx="28289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𝑄_𝑡𝑜𝑡𝑎𝑙= 〖(𝑄〗_(𝑎𝑟𝑒𝑎 )∗ 𝐴𝑟𝑒𝑎)+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𝑄〗_(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𝑝𝑒𝑜𝑝𝑙𝑒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𝑃𝑒𝑜𝑝𝑙𝑒</a:t>
              </a:r>
              <a:r>
                <a:rPr lang="en-US" sz="1100" b="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171450</xdr:colOff>
      <xdr:row>18</xdr:row>
      <xdr:rowOff>85723</xdr:rowOff>
    </xdr:from>
    <xdr:ext cx="3371850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9353550" y="3924298"/>
              <a:ext cx="3371850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∙</m:t>
                          </m:r>
                          <m:sSup>
                            <m:sSup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𝑚</m:t>
                              </m:r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100" b="0"/>
                <a:t>+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∙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𝑝𝑒𝑟𝑠𝑜𝑛</m:t>
                          </m:r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𝑝𝑒𝑜𝑝𝑙𝑒</m:t>
                      </m:r>
                    </m:e>
                  </m:d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𝑙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∙1000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</m:oMath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353550" y="3924298"/>
              <a:ext cx="3371850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𝑙/𝑠=(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𝑙/(𝑠 ∙𝑚^2 )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𝑚^2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/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(𝑙/(𝑠 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𝑝𝑒𝑟𝑠𝑜𝑛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𝑝𝑒𝑜𝑝𝑙𝑒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𝑙/(𝑠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∙1000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  𝑚^3/𝑠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28576</xdr:colOff>
      <xdr:row>22</xdr:row>
      <xdr:rowOff>123823</xdr:rowOff>
    </xdr:from>
    <xdr:ext cx="30099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162676" y="499109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𝑆𝐹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162676" y="499109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𝑄_𝑡𝑜𝑡𝑎𝑙=𝑣 ∗ 𝐴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47625</xdr:colOff>
      <xdr:row>22</xdr:row>
      <xdr:rowOff>76198</xdr:rowOff>
    </xdr:from>
    <xdr:ext cx="3514725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</m:oMath>
              </a14:m>
              <a:r>
                <a:rPr lang="en-US" sz="1100" b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∗(1+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𝑆𝐹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𝑚^3/𝑠=  𝑚/𝑠∗</a:t>
              </a:r>
              <a:r>
                <a:rPr lang="en-US" sz="1100" b="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𝑚^2 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38101</xdr:colOff>
      <xdr:row>41</xdr:row>
      <xdr:rowOff>152398</xdr:rowOff>
    </xdr:from>
    <xdr:ext cx="30099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172201" y="862964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𝑆𝐹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172201" y="8629648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𝑄_𝑡𝑜𝑡𝑎𝑙=𝑣 ∗ 𝐴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47625</xdr:colOff>
      <xdr:row>41</xdr:row>
      <xdr:rowOff>76198</xdr:rowOff>
    </xdr:from>
    <xdr:ext cx="3514725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</m:oMath>
              </a14:m>
              <a:r>
                <a:rPr lang="en-US" sz="1100" b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∗(1+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𝑆𝐹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9229725" y="494347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𝑚^3/𝑠=  𝑚/𝑠∗</a:t>
              </a:r>
              <a:r>
                <a:rPr lang="en-US" sz="1100" b="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𝑚^2  ∗(1+𝑆𝐹)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28575</xdr:colOff>
      <xdr:row>36</xdr:row>
      <xdr:rowOff>123825</xdr:rowOff>
    </xdr:from>
    <xdr:ext cx="3009900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162675" y="7810500"/>
              <a:ext cx="300990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𝜌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∗∆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𝑇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162675" y="7810500"/>
              <a:ext cx="300990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ℎ_𝑠=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𝑡𝑜𝑡𝑎𝑙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∗∆𝑇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9525</xdr:colOff>
      <xdr:row>28</xdr:row>
      <xdr:rowOff>9526</xdr:rowOff>
    </xdr:from>
    <xdr:ext cx="3038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6143626"/>
              <a:ext cx="3038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Heating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Load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6143626"/>
              <a:ext cx="3038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ℎ_𝑠  (Heating Load)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1</xdr:colOff>
      <xdr:row>29</xdr:row>
      <xdr:rowOff>9526</xdr:rowOff>
    </xdr:from>
    <xdr:ext cx="3048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6134101" y="6334126"/>
              <a:ext cx="3048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Cooling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Load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134101" y="6334126"/>
              <a:ext cx="3048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ℎ_𝑠  (Cooling Load)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19051</xdr:colOff>
      <xdr:row>33</xdr:row>
      <xdr:rowOff>180976</xdr:rowOff>
    </xdr:from>
    <xdr:ext cx="300990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153151" y="7267576"/>
              <a:ext cx="30099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153151" y="7267576"/>
              <a:ext cx="30099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0</xdr:colOff>
      <xdr:row>34</xdr:row>
      <xdr:rowOff>171450</xdr:rowOff>
    </xdr:from>
    <xdr:ext cx="303847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6134100" y="7448550"/>
              <a:ext cx="30384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6134100" y="7448550"/>
              <a:ext cx="30384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𝑐_𝑝  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19050</xdr:colOff>
      <xdr:row>36</xdr:row>
      <xdr:rowOff>57148</xdr:rowOff>
    </xdr:from>
    <xdr:ext cx="3514725" cy="342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9201150" y="774382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𝑘𝑊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𝑘𝐽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𝑘𝐽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𝑘𝑔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∙℃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𝑘𝑔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∗℃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9201150" y="7743823"/>
              <a:ext cx="3514725" cy="342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𝑘𝑊=𝑘𝐽/𝑠=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𝑘𝐽/(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∗𝑘𝑔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∗𝑚^3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℃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38100</xdr:colOff>
      <xdr:row>33</xdr:row>
      <xdr:rowOff>9525</xdr:rowOff>
    </xdr:from>
    <xdr:ext cx="30099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6172200" y="7096125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𝑇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Setpoint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−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Supply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Air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Temperature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172200" y="7096125"/>
              <a:ext cx="30099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∆𝑇=Setpoint −Supply Air Temperature</a:t>
              </a:r>
              <a:endParaRPr lang="en-US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6" zoomScale="130" zoomScaleNormal="130" workbookViewId="0">
      <selection activeCell="B32" sqref="B32"/>
    </sheetView>
  </sheetViews>
  <sheetFormatPr defaultRowHeight="15" x14ac:dyDescent="0.25"/>
  <cols>
    <col min="1" max="1" width="43.7109375" bestFit="1" customWidth="1"/>
    <col min="2" max="2" width="48.28515625" bestFit="1" customWidth="1"/>
  </cols>
  <sheetData>
    <row r="1" spans="1:13" x14ac:dyDescent="0.25">
      <c r="A1" s="18" t="s">
        <v>0</v>
      </c>
      <c r="B1" s="19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18"/>
      <c r="B2" s="19"/>
      <c r="C2" s="22" t="s">
        <v>2</v>
      </c>
      <c r="D2" s="18"/>
      <c r="E2" s="18"/>
      <c r="F2" s="18"/>
      <c r="G2" s="18"/>
      <c r="H2" s="23" t="s">
        <v>40</v>
      </c>
      <c r="I2" s="24"/>
      <c r="J2" s="24"/>
      <c r="K2" s="24"/>
      <c r="L2" s="24"/>
      <c r="M2" s="24"/>
    </row>
    <row r="3" spans="1:13" x14ac:dyDescent="0.25">
      <c r="A3" s="18" t="s">
        <v>28</v>
      </c>
      <c r="B3" s="19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7.25" x14ac:dyDescent="0.25">
      <c r="A4" s="1" t="s">
        <v>39</v>
      </c>
      <c r="B4" s="8">
        <v>5000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 t="s">
        <v>1</v>
      </c>
      <c r="B5" s="8" t="s">
        <v>23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25">
      <c r="A6" s="1" t="s">
        <v>6</v>
      </c>
      <c r="B6" s="8" t="s">
        <v>26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ht="17.25" x14ac:dyDescent="0.25">
      <c r="A7" s="3" t="s">
        <v>31</v>
      </c>
      <c r="B7" s="8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7.25" x14ac:dyDescent="0.25">
      <c r="A8" s="3" t="s">
        <v>27</v>
      </c>
      <c r="B8" s="8">
        <f>IF(B6="ASHRAE 62.1-2022 Occupant Density",VLOOKUP(B5,Lists!A1:D18,2),"-")</f>
        <v>0.15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36" customHeight="1" x14ac:dyDescent="0.25">
      <c r="A9" s="2" t="s">
        <v>7</v>
      </c>
      <c r="B9" s="9">
        <f>IF(B6="ASHRAE 62.1-2022 Occupant Density",B8*B4,B7*B4)</f>
        <v>750</v>
      </c>
      <c r="C9" s="20"/>
      <c r="D9" s="21"/>
      <c r="E9" s="21"/>
      <c r="F9" s="21"/>
      <c r="G9" s="21"/>
      <c r="H9" s="25"/>
      <c r="I9" s="25"/>
      <c r="J9" s="25"/>
      <c r="K9" s="25"/>
      <c r="L9" s="25"/>
      <c r="M9" s="25"/>
    </row>
    <row r="10" spans="1:13" x14ac:dyDescent="0.25">
      <c r="C10" s="16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8" t="s">
        <v>29</v>
      </c>
      <c r="B11" s="19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25">
      <c r="A12" s="5" t="s">
        <v>8</v>
      </c>
      <c r="B12" s="10" t="s">
        <v>30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ht="17.25" x14ac:dyDescent="0.25">
      <c r="A13" s="4" t="s">
        <v>34</v>
      </c>
      <c r="B13" s="8">
        <f>IF(B12="ASHRAE 62.1-2022 Flow Rates",VLOOKUP(B5,Lists!A1:D18,4),"-")</f>
        <v>0.6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25">
      <c r="A14" s="4" t="s">
        <v>35</v>
      </c>
      <c r="B14" s="8">
        <f>IF(B12="ASHRAE 62.1-2022 Flow Rates",VLOOKUP(B5,Lists!A1:D18,3),"-")</f>
        <v>3.8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ht="17.25" x14ac:dyDescent="0.25">
      <c r="A15" s="4" t="s">
        <v>36</v>
      </c>
      <c r="B15" s="11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25">
      <c r="A16" s="4" t="s">
        <v>37</v>
      </c>
      <c r="B16" s="1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25">
      <c r="C17" s="16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1" t="s">
        <v>51</v>
      </c>
      <c r="B18" s="10">
        <f>IF(B12="ASHRAE 62.1-2022 Flow Rates",(B13*B4)+(B14*B9),(B15*B4)+(B16*B9))</f>
        <v>5850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ht="36" customHeight="1" x14ac:dyDescent="0.25">
      <c r="A19" s="1" t="s">
        <v>52</v>
      </c>
      <c r="B19" s="10">
        <f>B18/1000</f>
        <v>5.85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x14ac:dyDescent="0.25"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1" t="s">
        <v>53</v>
      </c>
      <c r="B21" s="10">
        <v>8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x14ac:dyDescent="0.25">
      <c r="A22" s="1" t="s">
        <v>38</v>
      </c>
      <c r="B22" s="12">
        <v>0.15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36" customHeight="1" x14ac:dyDescent="0.25">
      <c r="A23" s="17" t="s">
        <v>54</v>
      </c>
      <c r="B23" s="13">
        <f>((B19/B21)*(1+B22))*2</f>
        <v>1.6818749999999998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5" spans="1:13" ht="3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7" spans="1:13" x14ac:dyDescent="0.25">
      <c r="A27" s="18" t="s">
        <v>41</v>
      </c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x14ac:dyDescent="0.25">
      <c r="A28" s="18"/>
      <c r="B28" s="19"/>
      <c r="C28" s="22" t="s">
        <v>2</v>
      </c>
      <c r="D28" s="18"/>
      <c r="E28" s="18"/>
      <c r="F28" s="18"/>
      <c r="G28" s="18"/>
      <c r="H28" s="23" t="s">
        <v>40</v>
      </c>
      <c r="I28" s="24"/>
      <c r="J28" s="24"/>
      <c r="K28" s="24"/>
      <c r="L28" s="24"/>
      <c r="M28" s="24"/>
    </row>
    <row r="29" spans="1:13" x14ac:dyDescent="0.25">
      <c r="A29" s="5" t="s">
        <v>42</v>
      </c>
      <c r="B29" s="14">
        <v>100</v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x14ac:dyDescent="0.25">
      <c r="A30" s="5" t="s">
        <v>43</v>
      </c>
      <c r="B30" s="14">
        <v>150</v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x14ac:dyDescent="0.25">
      <c r="A31" s="5" t="s">
        <v>45</v>
      </c>
      <c r="B31" s="14">
        <v>24</v>
      </c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3" x14ac:dyDescent="0.25">
      <c r="A32" s="5" t="s">
        <v>46</v>
      </c>
      <c r="B32" s="14">
        <v>18</v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x14ac:dyDescent="0.25">
      <c r="C33" s="16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5" t="s">
        <v>47</v>
      </c>
      <c r="B34" s="10">
        <v>12.8</v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25">
      <c r="A35" s="5" t="s">
        <v>44</v>
      </c>
      <c r="B35" s="10">
        <v>1.006</v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17.25" x14ac:dyDescent="0.25">
      <c r="A36" s="5" t="s">
        <v>48</v>
      </c>
      <c r="B36" s="10">
        <v>1.202</v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3" ht="17.25" x14ac:dyDescent="0.25">
      <c r="A37" s="1" t="s">
        <v>49</v>
      </c>
      <c r="B37" s="15">
        <f>B29/B35/B36/(B32-B34)</f>
        <v>15.903554737109154</v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ht="17.25" x14ac:dyDescent="0.25">
      <c r="A38" s="1" t="s">
        <v>50</v>
      </c>
      <c r="B38" s="15">
        <f>B30/B35/B36/(B31-B34)</f>
        <v>11.075689906201017</v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x14ac:dyDescent="0.25">
      <c r="C39" s="16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1" t="s">
        <v>53</v>
      </c>
      <c r="B40" s="10">
        <v>8</v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25">
      <c r="A41" s="1" t="s">
        <v>38</v>
      </c>
      <c r="B41" s="12">
        <v>0.15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36" customHeight="1" x14ac:dyDescent="0.25">
      <c r="A42" s="17" t="s">
        <v>54</v>
      </c>
      <c r="B42" s="13">
        <f>((MAX(B37:B38)/B40)*(1+B41))*2</f>
        <v>4.5722719869188815</v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4" spans="1:13" ht="3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37">
    <mergeCell ref="C27:M27"/>
    <mergeCell ref="C28:G28"/>
    <mergeCell ref="H28:M28"/>
    <mergeCell ref="A27:B28"/>
    <mergeCell ref="C31:G32"/>
    <mergeCell ref="H31:M32"/>
    <mergeCell ref="H30:M30"/>
    <mergeCell ref="C40:M41"/>
    <mergeCell ref="C42:G42"/>
    <mergeCell ref="H42:M42"/>
    <mergeCell ref="C37:G38"/>
    <mergeCell ref="C36:G36"/>
    <mergeCell ref="C35:G35"/>
    <mergeCell ref="C30:G30"/>
    <mergeCell ref="C29:G29"/>
    <mergeCell ref="H37:M38"/>
    <mergeCell ref="H36:M36"/>
    <mergeCell ref="H35:M35"/>
    <mergeCell ref="H29:M29"/>
    <mergeCell ref="C34:G34"/>
    <mergeCell ref="H34:M34"/>
    <mergeCell ref="C23:G23"/>
    <mergeCell ref="H23:M23"/>
    <mergeCell ref="C21:M22"/>
    <mergeCell ref="C3:M8"/>
    <mergeCell ref="C2:G2"/>
    <mergeCell ref="H2:M2"/>
    <mergeCell ref="C11:M16"/>
    <mergeCell ref="C18:M18"/>
    <mergeCell ref="C19:G19"/>
    <mergeCell ref="H9:M9"/>
    <mergeCell ref="H19:M19"/>
    <mergeCell ref="A3:B3"/>
    <mergeCell ref="A11:B11"/>
    <mergeCell ref="A1:B2"/>
    <mergeCell ref="C9:G9"/>
    <mergeCell ref="C1:M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Lists!$A$20:$A$21</xm:f>
          </x14:formula1>
          <xm:sqref>B6</xm:sqref>
        </x14:dataValidation>
        <x14:dataValidation type="list" allowBlank="1" showInputMessage="1" showErrorMessage="1">
          <x14:formula1>
            <xm:f>Lists!$A$23:$A$24</xm:f>
          </x14:formula1>
          <xm:sqref>B12</xm:sqref>
        </x14:dataValidation>
        <x14:dataValidation type="list" allowBlank="1" showInputMessage="1" showErrorMessage="1">
          <x14:formula1>
            <xm:f>Lists!$A$2:$A$18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49" sqref="A49"/>
    </sheetView>
  </sheetViews>
  <sheetFormatPr defaultRowHeight="15" x14ac:dyDescent="0.25"/>
  <cols>
    <col min="1" max="1" width="48.28515625" bestFit="1" customWidth="1"/>
    <col min="2" max="2" width="35.7109375" customWidth="1"/>
  </cols>
  <sheetData>
    <row r="1" spans="1:4" x14ac:dyDescent="0.25">
      <c r="B1" t="s">
        <v>9</v>
      </c>
      <c r="C1" t="s">
        <v>4</v>
      </c>
      <c r="D1" t="s">
        <v>3</v>
      </c>
    </row>
    <row r="2" spans="1:4" x14ac:dyDescent="0.25">
      <c r="A2" t="s">
        <v>11</v>
      </c>
      <c r="B2">
        <v>0.1</v>
      </c>
      <c r="C2">
        <v>2.5</v>
      </c>
      <c r="D2">
        <v>0.3</v>
      </c>
    </row>
    <row r="3" spans="1:4" x14ac:dyDescent="0.25">
      <c r="A3" t="s">
        <v>10</v>
      </c>
      <c r="B3">
        <v>0.05</v>
      </c>
      <c r="C3">
        <v>2.5</v>
      </c>
      <c r="D3">
        <v>0.3</v>
      </c>
    </row>
    <row r="4" spans="1:4" x14ac:dyDescent="0.25">
      <c r="A4" t="s">
        <v>21</v>
      </c>
      <c r="B4">
        <v>1</v>
      </c>
      <c r="C4">
        <v>3.8</v>
      </c>
      <c r="D4">
        <v>0.3</v>
      </c>
    </row>
    <row r="5" spans="1:4" x14ac:dyDescent="0.25">
      <c r="A5" t="s">
        <v>16</v>
      </c>
      <c r="B5">
        <v>0.25</v>
      </c>
      <c r="C5">
        <v>5</v>
      </c>
      <c r="D5">
        <v>0.6</v>
      </c>
    </row>
    <row r="6" spans="1:4" x14ac:dyDescent="0.25">
      <c r="A6" t="s">
        <v>17</v>
      </c>
      <c r="B6">
        <v>0.35</v>
      </c>
      <c r="C6">
        <v>5</v>
      </c>
      <c r="D6">
        <v>0.6</v>
      </c>
    </row>
    <row r="7" spans="1:4" x14ac:dyDescent="0.25">
      <c r="A7" t="s">
        <v>18</v>
      </c>
      <c r="B7">
        <v>0.65</v>
      </c>
      <c r="C7">
        <v>3.8</v>
      </c>
      <c r="D7">
        <v>0.3</v>
      </c>
    </row>
    <row r="8" spans="1:4" x14ac:dyDescent="0.25">
      <c r="A8" t="s">
        <v>19</v>
      </c>
      <c r="B8">
        <v>1.5</v>
      </c>
      <c r="C8">
        <v>3.8</v>
      </c>
      <c r="D8">
        <v>0.3</v>
      </c>
    </row>
    <row r="9" spans="1:4" x14ac:dyDescent="0.25">
      <c r="A9" t="s">
        <v>20</v>
      </c>
      <c r="B9">
        <v>0.1</v>
      </c>
      <c r="C9">
        <v>2.5</v>
      </c>
      <c r="D9">
        <v>0.6</v>
      </c>
    </row>
    <row r="10" spans="1:4" x14ac:dyDescent="0.25">
      <c r="A10" t="s">
        <v>22</v>
      </c>
      <c r="B10">
        <v>0.25</v>
      </c>
      <c r="C10">
        <v>5</v>
      </c>
      <c r="D10">
        <v>0.9</v>
      </c>
    </row>
    <row r="11" spans="1:4" x14ac:dyDescent="0.25">
      <c r="A11" t="s">
        <v>13</v>
      </c>
      <c r="B11">
        <v>1.5</v>
      </c>
      <c r="C11">
        <v>2.5</v>
      </c>
      <c r="D11">
        <v>0.3</v>
      </c>
    </row>
    <row r="12" spans="1:4" x14ac:dyDescent="0.25">
      <c r="A12" t="s">
        <v>14</v>
      </c>
      <c r="B12">
        <v>0.1</v>
      </c>
      <c r="C12">
        <v>2.5</v>
      </c>
      <c r="D12">
        <v>0.6</v>
      </c>
    </row>
    <row r="13" spans="1:4" x14ac:dyDescent="0.25">
      <c r="A13" t="s">
        <v>15</v>
      </c>
      <c r="B13">
        <v>0.4</v>
      </c>
      <c r="C13">
        <v>3.8</v>
      </c>
      <c r="D13">
        <v>0.3</v>
      </c>
    </row>
    <row r="14" spans="1:4" x14ac:dyDescent="0.25">
      <c r="A14" t="s">
        <v>23</v>
      </c>
      <c r="B14">
        <v>0.15</v>
      </c>
      <c r="C14">
        <v>3.8</v>
      </c>
      <c r="D14">
        <v>0.6</v>
      </c>
    </row>
    <row r="15" spans="1:4" x14ac:dyDescent="0.25">
      <c r="A15" t="s">
        <v>24</v>
      </c>
      <c r="B15">
        <v>0.4</v>
      </c>
      <c r="C15">
        <v>3.8</v>
      </c>
      <c r="D15">
        <v>0.3</v>
      </c>
    </row>
    <row r="16" spans="1:4" x14ac:dyDescent="0.25">
      <c r="A16" t="s">
        <v>25</v>
      </c>
      <c r="B16">
        <v>0.08</v>
      </c>
      <c r="C16">
        <v>3.8</v>
      </c>
      <c r="D16">
        <v>0.3</v>
      </c>
    </row>
    <row r="17" spans="1:4" x14ac:dyDescent="0.25">
      <c r="A17" t="s">
        <v>12</v>
      </c>
      <c r="B17">
        <v>0</v>
      </c>
      <c r="C17">
        <v>0</v>
      </c>
      <c r="D17">
        <v>0.3</v>
      </c>
    </row>
    <row r="18" spans="1:4" x14ac:dyDescent="0.25">
      <c r="A18" t="s">
        <v>5</v>
      </c>
      <c r="B18">
        <v>0.1</v>
      </c>
      <c r="C18">
        <v>2.5</v>
      </c>
      <c r="D18">
        <v>0.3</v>
      </c>
    </row>
    <row r="20" spans="1:4" x14ac:dyDescent="0.25">
      <c r="A20" t="s">
        <v>26</v>
      </c>
    </row>
    <row r="21" spans="1:4" x14ac:dyDescent="0.25">
      <c r="A21" t="s">
        <v>33</v>
      </c>
    </row>
    <row r="23" spans="1:4" x14ac:dyDescent="0.25">
      <c r="A23" t="s">
        <v>30</v>
      </c>
    </row>
    <row r="24" spans="1:4" x14ac:dyDescent="0.25">
      <c r="A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Irani</dc:creator>
  <cp:lastModifiedBy>Ali Irani</cp:lastModifiedBy>
  <dcterms:created xsi:type="dcterms:W3CDTF">2024-08-06T19:46:33Z</dcterms:created>
  <dcterms:modified xsi:type="dcterms:W3CDTF">2024-08-28T22:38:57Z</dcterms:modified>
</cp:coreProperties>
</file>