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KAP IRWANTO &amp; REKAN\KKP Audit_PAK Boy\2. Planning\"/>
    </mc:Choice>
  </mc:AlternateContent>
  <xr:revisionPtr revIDLastSave="0" documentId="13_ncr:1_{E6E4368D-2CCE-4E06-8F72-3E11A25F3009}" xr6:coauthVersionLast="47" xr6:coauthVersionMax="47" xr10:uidLastSave="{00000000-0000-0000-0000-000000000000}"/>
  <bookViews>
    <workbookView xWindow="-120" yWindow="-120" windowWidth="20730" windowHeight="11040" tabRatio="891" xr2:uid="{00000000-000D-0000-FFFF-FFFF00000000}"/>
  </bookViews>
  <sheets>
    <sheet name="MATERIALITY" sheetId="40" r:id="rId1"/>
  </sheets>
  <definedNames>
    <definedName name="_xlnm.Print_Area" localSheetId="0">MATERIALITY!$B$2:$AG$95</definedName>
    <definedName name="_xlnm.Print_Titles" localSheetId="0">MATERIALITY!$2:$14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40" l="1"/>
  <c r="Z22" i="40"/>
  <c r="Z21" i="40"/>
  <c r="AB22" i="40" l="1"/>
  <c r="Z23" i="40"/>
  <c r="Z20" i="40"/>
  <c r="AB20" i="40" s="1"/>
  <c r="Z19" i="40"/>
  <c r="AB19" i="40" s="1"/>
  <c r="Q31" i="40"/>
  <c r="AB24" i="40"/>
  <c r="P23" i="40"/>
  <c r="AB23" i="40" s="1"/>
  <c r="P21" i="40"/>
  <c r="AB21" i="40" s="1"/>
  <c r="AC9" i="40"/>
  <c r="R31" i="40" l="1"/>
  <c r="R54" i="40" s="1"/>
  <c r="V54" i="40" s="1"/>
  <c r="R55" i="40" l="1"/>
  <c r="V55" i="40" s="1"/>
  <c r="R74" i="40"/>
  <c r="V74" i="40" s="1"/>
  <c r="R80" i="40" s="1"/>
  <c r="R56" i="40"/>
  <c r="V56" i="40" s="1"/>
  <c r="R62" i="40" s="1"/>
</calcChain>
</file>

<file path=xl/sharedStrings.xml><?xml version="1.0" encoding="utf-8"?>
<sst xmlns="http://schemas.openxmlformats.org/spreadsheetml/2006/main" count="85" uniqueCount="65">
  <si>
    <t>V</t>
  </si>
  <si>
    <t>X</t>
  </si>
  <si>
    <t>RP</t>
  </si>
  <si>
    <t>USD</t>
  </si>
  <si>
    <t>SGD</t>
  </si>
  <si>
    <t>US DOLLAR</t>
  </si>
  <si>
    <t>SINGAPORE DOLLAR</t>
  </si>
  <si>
    <t>-</t>
  </si>
  <si>
    <t>No.</t>
  </si>
  <si>
    <t>Internal control Perusahaan baik, pada saat melakukan TOC ada beberapa transaksi yang tidak sesuai dengan alur transaksi Perusahaan (SOP)</t>
  </si>
  <si>
    <t>Internal control Perusahaan sangat baik, pada saat melakukan TOC sudah sesuai dengan alur transaksi Perusahaan (SOP)</t>
  </si>
  <si>
    <t>Perusahaan tidak memiliki SOP dan auditor tidak melakukan pengujian terhadap internal control Perusahaan</t>
  </si>
  <si>
    <t>Perusahaan tidak memiliki SOP dan kami tidak melakukan TOC terhadap transaksi Perusahaan, sehingga kami memilih</t>
  </si>
  <si>
    <t>risiko tinggi terhadap internal kontrol Perusahaan.</t>
  </si>
  <si>
    <t>PAJE Scope/PRJE Scope</t>
  </si>
  <si>
    <t>PAJE</t>
  </si>
  <si>
    <t>PENENTUAN MATERIALITAS DAN MATERIALITAS PELAKSANAAN</t>
  </si>
  <si>
    <t>NAMA KLIEN:</t>
  </si>
  <si>
    <t>STATUS KLIEN:</t>
  </si>
  <si>
    <t>MATA UANG:</t>
  </si>
  <si>
    <t>AKTIF</t>
  </si>
  <si>
    <t>TIDAK AKTIF</t>
  </si>
  <si>
    <t>INDONESIA RUPIAH</t>
  </si>
  <si>
    <t>TANGGAL NERACA:</t>
  </si>
  <si>
    <t>DISETAHUNKAN</t>
  </si>
  <si>
    <t>BULAN</t>
  </si>
  <si>
    <t>Komponen</t>
  </si>
  <si>
    <t>Nominal</t>
  </si>
  <si>
    <t>Disetahunkan</t>
  </si>
  <si>
    <t>%</t>
  </si>
  <si>
    <t>Nominal Material</t>
  </si>
  <si>
    <t>Jumlah Aset</t>
  </si>
  <si>
    <t>Jumlah Aset Bersih (Ekuitas)</t>
  </si>
  <si>
    <t>Jumlah Pendapatan</t>
  </si>
  <si>
    <t>Laba Kotor</t>
  </si>
  <si>
    <t>Penghasilan Sebelum Pajak</t>
  </si>
  <si>
    <t>Lain-lain</t>
  </si>
  <si>
    <t xml:space="preserve">Berdasarkan perhitungan dan pertimbangan auditor, materialitas penugasan ini pada tahap perencanaan </t>
  </si>
  <si>
    <t>adalah sebagai berikut:</t>
  </si>
  <si>
    <t>MATERIALITAS KESELURUHAN</t>
  </si>
  <si>
    <t>RISIKO PENERIMAAN</t>
  </si>
  <si>
    <t>Jelaskan pertimbangan auditor ketika memilih materialitas di atas:</t>
  </si>
  <si>
    <t>Jika auditor memilih untuk tidak menggunakan salah satu alternatif di atas, mohon berikan alasannya di bawah ini:</t>
  </si>
  <si>
    <t>Penjelasan</t>
  </si>
  <si>
    <t>Persentasi</t>
  </si>
  <si>
    <t>Materialitas</t>
  </si>
  <si>
    <t>Risiko Audit</t>
  </si>
  <si>
    <t>Rendah</t>
  </si>
  <si>
    <t>Sedang</t>
  </si>
  <si>
    <t>Tinggi</t>
  </si>
  <si>
    <t>PENENTUAN MATERILITAS PELAKSANAAN</t>
  </si>
  <si>
    <t xml:space="preserve">Materialitas Pelaksanaan dihitung dengan menggunakan rumus ini:
</t>
  </si>
  <si>
    <t>MATERILITAS PELAKSANAAN = PERSENTASI RISIKO PENGENDALIAN x MATERIALITAS</t>
  </si>
  <si>
    <t>Materialitas Pelaksanaan</t>
  </si>
  <si>
    <t>Berdasarkan perhitungan dan penilaian auditor, materialitas pelaksanaan penugasan ini pada tahap perencanaan</t>
  </si>
  <si>
    <t>MATERIALITAS PELAKSANAAN</t>
  </si>
  <si>
    <t>Tambahan Penjelasan Auditor</t>
  </si>
  <si>
    <t>Faktor</t>
  </si>
  <si>
    <t>Berdasarkan perhitungan dan penilaian auditor, ruang lingkup penugasan PAJE ini pada tahap perencanaan</t>
  </si>
  <si>
    <r>
      <rPr>
        <b/>
        <i/>
        <sz val="10"/>
        <rFont val="Arial"/>
        <family val="2"/>
      </rPr>
      <t>TRHESHOLD/CLEARY TRIVIAL/</t>
    </r>
    <r>
      <rPr>
        <b/>
        <sz val="10"/>
        <rFont val="Arial"/>
        <family val="2"/>
      </rPr>
      <t>PAJE</t>
    </r>
  </si>
  <si>
    <r>
      <t xml:space="preserve">PENENTUAN </t>
    </r>
    <r>
      <rPr>
        <b/>
        <i/>
        <sz val="10"/>
        <rFont val="Arial"/>
        <family val="2"/>
      </rPr>
      <t>TRHESHOLD</t>
    </r>
    <r>
      <rPr>
        <b/>
        <sz val="10"/>
        <rFont val="Arial"/>
        <family val="2"/>
      </rPr>
      <t xml:space="preserve"> ATAU </t>
    </r>
    <r>
      <rPr>
        <b/>
        <i/>
        <sz val="10"/>
        <rFont val="Arial"/>
        <family val="2"/>
      </rPr>
      <t>CLEARY TRIVIAL</t>
    </r>
    <r>
      <rPr>
        <b/>
        <sz val="10"/>
        <rFont val="Arial"/>
        <family val="2"/>
      </rPr>
      <t xml:space="preserve"> ATAU </t>
    </r>
    <r>
      <rPr>
        <b/>
        <i/>
        <sz val="10"/>
        <rFont val="Arial"/>
        <family val="2"/>
      </rPr>
      <t>PASS ADJUSTMENT</t>
    </r>
    <r>
      <rPr>
        <b/>
        <sz val="10"/>
        <rFont val="Arial"/>
        <family val="2"/>
      </rPr>
      <t xml:space="preserve"> (PAJE)</t>
    </r>
  </si>
  <si>
    <t>Disiapkan oleh</t>
  </si>
  <si>
    <t>Tanggal</t>
  </si>
  <si>
    <t>Direview Oleh</t>
  </si>
  <si>
    <t>TINGGI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</si>
</sst>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0.0%"/>
    <numFmt numFmtId="165" formatCode="[$-421]dd\ mmmm\ yyyy;@"/>
    <numFmt numFmtId="166" formatCode="dd/mm/yyyy;@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color rgb="FFC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41" fontId="2" fillId="2" borderId="6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7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41" fontId="2" fillId="2" borderId="6" xfId="0" applyNumberFormat="1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41" fontId="2" fillId="2" borderId="6" xfId="1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left" vertical="center"/>
    </xf>
    <xf numFmtId="0" fontId="4" fillId="2" borderId="0" xfId="0" applyFont="1" applyFill="1" applyAlignment="1">
      <alignment vertical="center"/>
    </xf>
    <xf numFmtId="0" fontId="2" fillId="3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165" fontId="2" fillId="2" borderId="0" xfId="0" applyNumberFormat="1" applyFon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166" fontId="2" fillId="2" borderId="0" xfId="0" applyNumberFormat="1" applyFont="1" applyFill="1" applyAlignment="1">
      <alignment vertical="center"/>
    </xf>
    <xf numFmtId="0" fontId="2" fillId="5" borderId="1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2" fillId="6" borderId="11" xfId="0" applyFont="1" applyFill="1" applyBorder="1" applyAlignment="1">
      <alignment vertical="center"/>
    </xf>
    <xf numFmtId="0" fontId="2" fillId="6" borderId="8" xfId="0" applyFont="1" applyFill="1" applyBorder="1" applyAlignment="1">
      <alignment vertical="center"/>
    </xf>
    <xf numFmtId="0" fontId="2" fillId="5" borderId="16" xfId="0" applyFont="1" applyFill="1" applyBorder="1" applyAlignment="1">
      <alignment vertical="center"/>
    </xf>
    <xf numFmtId="0" fontId="2" fillId="5" borderId="17" xfId="0" applyFont="1" applyFill="1" applyBorder="1" applyAlignment="1">
      <alignment vertical="center"/>
    </xf>
    <xf numFmtId="0" fontId="2" fillId="5" borderId="18" xfId="0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20" xfId="0" applyFont="1" applyFill="1" applyBorder="1" applyAlignment="1">
      <alignment vertical="center"/>
    </xf>
    <xf numFmtId="0" fontId="2" fillId="5" borderId="21" xfId="0" applyFont="1" applyFill="1" applyBorder="1" applyAlignment="1">
      <alignment vertical="center"/>
    </xf>
    <xf numFmtId="0" fontId="2" fillId="5" borderId="22" xfId="0" applyFont="1" applyFill="1" applyBorder="1" applyAlignment="1">
      <alignment vertical="center"/>
    </xf>
    <xf numFmtId="0" fontId="4" fillId="5" borderId="23" xfId="0" applyFont="1" applyFill="1" applyBorder="1" applyAlignment="1">
      <alignment vertical="center"/>
    </xf>
    <xf numFmtId="0" fontId="4" fillId="5" borderId="16" xfId="0" applyFont="1" applyFill="1" applyBorder="1" applyAlignment="1">
      <alignment vertical="center"/>
    </xf>
    <xf numFmtId="0" fontId="4" fillId="5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1" fontId="4" fillId="5" borderId="0" xfId="0" applyNumberFormat="1" applyFont="1" applyFill="1" applyAlignment="1">
      <alignment vertical="center"/>
    </xf>
    <xf numFmtId="41" fontId="4" fillId="5" borderId="19" xfId="0" applyNumberFormat="1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165" fontId="2" fillId="2" borderId="19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left" vertical="center"/>
    </xf>
    <xf numFmtId="166" fontId="2" fillId="2" borderId="19" xfId="0" applyNumberFormat="1" applyFont="1" applyFill="1" applyBorder="1" applyAlignment="1">
      <alignment vertical="center"/>
    </xf>
    <xf numFmtId="0" fontId="2" fillId="2" borderId="33" xfId="0" applyFont="1" applyFill="1" applyBorder="1" applyAlignment="1">
      <alignment vertical="center"/>
    </xf>
    <xf numFmtId="41" fontId="2" fillId="3" borderId="34" xfId="1" applyFont="1" applyFill="1" applyBorder="1" applyAlignment="1">
      <alignment vertical="center"/>
    </xf>
    <xf numFmtId="0" fontId="2" fillId="2" borderId="19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vertical="center"/>
    </xf>
    <xf numFmtId="0" fontId="2" fillId="2" borderId="25" xfId="0" applyFont="1" applyFill="1" applyBorder="1"/>
    <xf numFmtId="0" fontId="2" fillId="2" borderId="19" xfId="0" applyFont="1" applyFill="1" applyBorder="1"/>
    <xf numFmtId="0" fontId="2" fillId="2" borderId="22" xfId="0" applyFont="1" applyFill="1" applyBorder="1"/>
    <xf numFmtId="0" fontId="2" fillId="3" borderId="23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6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2" fillId="3" borderId="19" xfId="0" applyFont="1" applyFill="1" applyBorder="1" applyAlignment="1">
      <alignment vertical="center"/>
    </xf>
    <xf numFmtId="0" fontId="2" fillId="3" borderId="19" xfId="0" applyFont="1" applyFill="1" applyBorder="1"/>
    <xf numFmtId="0" fontId="2" fillId="3" borderId="20" xfId="0" applyFont="1" applyFill="1" applyBorder="1" applyAlignment="1">
      <alignment vertical="center"/>
    </xf>
    <xf numFmtId="0" fontId="2" fillId="3" borderId="2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41" fontId="2" fillId="2" borderId="9" xfId="1" applyFont="1" applyFill="1" applyBorder="1" applyAlignment="1">
      <alignment horizontal="right" vertical="center"/>
    </xf>
    <xf numFmtId="41" fontId="2" fillId="2" borderId="6" xfId="1" applyFont="1" applyFill="1" applyBorder="1" applyAlignment="1">
      <alignment horizontal="right" vertical="center"/>
    </xf>
    <xf numFmtId="41" fontId="2" fillId="2" borderId="24" xfId="1" applyFont="1" applyFill="1" applyBorder="1" applyAlignment="1">
      <alignment horizontal="right" vertical="center"/>
    </xf>
    <xf numFmtId="0" fontId="2" fillId="0" borderId="9" xfId="0" applyFont="1" applyBorder="1" applyAlignment="1">
      <alignment horizontal="justify" vertical="top" wrapText="1"/>
    </xf>
    <xf numFmtId="0" fontId="2" fillId="0" borderId="6" xfId="0" applyFont="1" applyBorder="1" applyAlignment="1">
      <alignment horizontal="justify" vertical="top" wrapText="1"/>
    </xf>
    <xf numFmtId="0" fontId="2" fillId="0" borderId="35" xfId="0" applyFont="1" applyBorder="1" applyAlignment="1">
      <alignment horizontal="justify" vertical="top" wrapText="1"/>
    </xf>
    <xf numFmtId="41" fontId="4" fillId="5" borderId="0" xfId="0" applyNumberFormat="1" applyFont="1" applyFill="1" applyAlignment="1">
      <alignment horizontal="center" vertical="center"/>
    </xf>
    <xf numFmtId="0" fontId="2" fillId="2" borderId="27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9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35" xfId="0" applyFont="1" applyBorder="1" applyAlignment="1">
      <alignment horizontal="justify" vertical="center" wrapText="1"/>
    </xf>
    <xf numFmtId="0" fontId="2" fillId="2" borderId="3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10" fontId="2" fillId="2" borderId="9" xfId="0" applyNumberFormat="1" applyFont="1" applyFill="1" applyBorder="1" applyAlignment="1">
      <alignment horizontal="right" vertical="center"/>
    </xf>
    <xf numFmtId="10" fontId="2" fillId="2" borderId="6" xfId="0" applyNumberFormat="1" applyFont="1" applyFill="1" applyBorder="1" applyAlignment="1">
      <alignment horizontal="right" vertical="center"/>
    </xf>
    <xf numFmtId="10" fontId="2" fillId="2" borderId="24" xfId="0" applyNumberFormat="1" applyFont="1" applyFill="1" applyBorder="1" applyAlignment="1">
      <alignment horizontal="right" vertical="center"/>
    </xf>
    <xf numFmtId="41" fontId="2" fillId="2" borderId="9" xfId="2" applyNumberFormat="1" applyFont="1" applyFill="1" applyBorder="1" applyAlignment="1">
      <alignment horizontal="right" vertical="center"/>
    </xf>
    <xf numFmtId="10" fontId="2" fillId="2" borderId="6" xfId="2" applyNumberFormat="1" applyFont="1" applyFill="1" applyBorder="1" applyAlignment="1">
      <alignment horizontal="right" vertical="center"/>
    </xf>
    <xf numFmtId="10" fontId="2" fillId="2" borderId="24" xfId="2" applyNumberFormat="1" applyFont="1" applyFill="1" applyBorder="1" applyAlignment="1">
      <alignment horizontal="right" vertical="center"/>
    </xf>
    <xf numFmtId="10" fontId="2" fillId="2" borderId="9" xfId="0" applyNumberFormat="1" applyFont="1" applyFill="1" applyBorder="1" applyAlignment="1">
      <alignment horizontal="right" vertical="center" wrapText="1"/>
    </xf>
    <xf numFmtId="10" fontId="2" fillId="2" borderId="6" xfId="0" applyNumberFormat="1" applyFont="1" applyFill="1" applyBorder="1" applyAlignment="1">
      <alignment horizontal="right" vertical="center" wrapText="1"/>
    </xf>
    <xf numFmtId="10" fontId="2" fillId="2" borderId="24" xfId="0" applyNumberFormat="1" applyFont="1" applyFill="1" applyBorder="1" applyAlignment="1">
      <alignment horizontal="right" vertical="center" wrapText="1"/>
    </xf>
    <xf numFmtId="0" fontId="2" fillId="2" borderId="2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41" fontId="2" fillId="3" borderId="9" xfId="1" applyFont="1" applyFill="1" applyBorder="1" applyAlignment="1">
      <alignment horizontal="center" vertical="center"/>
    </xf>
    <xf numFmtId="41" fontId="2" fillId="3" borderId="6" xfId="1" applyFont="1" applyFill="1" applyBorder="1" applyAlignment="1">
      <alignment horizontal="center" vertical="center"/>
    </xf>
    <xf numFmtId="41" fontId="2" fillId="3" borderId="24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41" fontId="2" fillId="2" borderId="0" xfId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9" fontId="2" fillId="7" borderId="9" xfId="0" applyNumberFormat="1" applyFont="1" applyFill="1" applyBorder="1" applyAlignment="1">
      <alignment horizontal="center" vertical="center"/>
    </xf>
    <xf numFmtId="9" fontId="2" fillId="7" borderId="6" xfId="0" applyNumberFormat="1" applyFont="1" applyFill="1" applyBorder="1" applyAlignment="1">
      <alignment horizontal="center" vertical="center"/>
    </xf>
    <xf numFmtId="9" fontId="2" fillId="7" borderId="24" xfId="0" applyNumberFormat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 wrapText="1"/>
    </xf>
    <xf numFmtId="9" fontId="2" fillId="2" borderId="2" xfId="0" applyNumberFormat="1" applyFont="1" applyFill="1" applyBorder="1" applyAlignment="1">
      <alignment horizontal="center" vertical="center" wrapText="1"/>
    </xf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4" xfId="0" applyNumberFormat="1" applyFont="1" applyFill="1" applyBorder="1" applyAlignment="1">
      <alignment horizontal="center" vertical="center" wrapText="1"/>
    </xf>
    <xf numFmtId="9" fontId="2" fillId="2" borderId="0" xfId="0" applyNumberFormat="1" applyFont="1" applyFill="1" applyAlignment="1">
      <alignment horizontal="center" vertical="center" wrapText="1"/>
    </xf>
    <xf numFmtId="9" fontId="2" fillId="2" borderId="5" xfId="0" applyNumberFormat="1" applyFont="1" applyFill="1" applyBorder="1" applyAlignment="1">
      <alignment horizontal="center" vertical="center" wrapText="1"/>
    </xf>
    <xf numFmtId="9" fontId="2" fillId="2" borderId="7" xfId="0" applyNumberFormat="1" applyFont="1" applyFill="1" applyBorder="1" applyAlignment="1">
      <alignment horizontal="center" vertical="center" wrapText="1"/>
    </xf>
    <xf numFmtId="9" fontId="2" fillId="2" borderId="11" xfId="0" applyNumberFormat="1" applyFont="1" applyFill="1" applyBorder="1" applyAlignment="1">
      <alignment horizontal="center" vertical="center" wrapText="1"/>
    </xf>
    <xf numFmtId="9" fontId="2" fillId="2" borderId="8" xfId="0" applyNumberFormat="1" applyFont="1" applyFill="1" applyBorder="1" applyAlignment="1">
      <alignment horizontal="center" vertical="center" wrapText="1"/>
    </xf>
    <xf numFmtId="41" fontId="2" fillId="7" borderId="9" xfId="1" applyFont="1" applyFill="1" applyBorder="1" applyAlignment="1">
      <alignment horizontal="center" vertical="center"/>
    </xf>
    <xf numFmtId="41" fontId="2" fillId="7" borderId="6" xfId="1" applyFont="1" applyFill="1" applyBorder="1" applyAlignment="1">
      <alignment horizontal="center" vertical="center"/>
    </xf>
    <xf numFmtId="41" fontId="2" fillId="7" borderId="24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165" fontId="2" fillId="2" borderId="12" xfId="0" applyNumberFormat="1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165" fontId="2" fillId="2" borderId="12" xfId="0" applyNumberFormat="1" applyFont="1" applyFill="1" applyBorder="1" applyAlignment="1">
      <alignment horizontal="center" vertical="center"/>
    </xf>
    <xf numFmtId="165" fontId="2" fillId="2" borderId="26" xfId="0" applyNumberFormat="1" applyFon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300000" mc:Ignorable="a14" a14:legacySpreadsheetColorIndex="48">
            <a:alpha val="25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300000" mc:Ignorable="a14" a14:legacySpreadsheetColorIndex="48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300000" mc:Ignorable="a14" a14:legacySpreadsheetColorIndex="48">
            <a:alpha val="25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300000" mc:Ignorable="a14" a14:legacySpreadsheetColorIndex="48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U133"/>
  <sheetViews>
    <sheetView showGridLines="0" tabSelected="1" view="pageBreakPreview" zoomScaleNormal="100" zoomScaleSheetLayoutView="100" workbookViewId="0">
      <selection activeCell="T13" sqref="T13"/>
    </sheetView>
  </sheetViews>
  <sheetFormatPr defaultColWidth="11.42578125" defaultRowHeight="12.75" x14ac:dyDescent="0.2"/>
  <cols>
    <col min="1" max="1" width="5.140625" style="1" customWidth="1"/>
    <col min="2" max="2" width="1.7109375" style="1" customWidth="1"/>
    <col min="3" max="3" width="3.28515625" style="1" customWidth="1"/>
    <col min="4" max="4" width="6.140625" style="1" customWidth="1"/>
    <col min="5" max="9" width="3.28515625" style="1" customWidth="1"/>
    <col min="10" max="10" width="1.7109375" style="1" customWidth="1"/>
    <col min="11" max="11" width="3.28515625" style="1" customWidth="1"/>
    <col min="12" max="12" width="2.85546875" style="1" customWidth="1"/>
    <col min="13" max="15" width="3.28515625" style="1" customWidth="1"/>
    <col min="16" max="16" width="2.7109375" style="1" customWidth="1"/>
    <col min="17" max="43" width="3.28515625" style="1" customWidth="1"/>
    <col min="44" max="44" width="21.7109375" style="1" customWidth="1"/>
    <col min="45" max="50" width="3.28515625" style="1" customWidth="1"/>
    <col min="51" max="16384" width="11.42578125" style="1"/>
  </cols>
  <sheetData>
    <row r="1" spans="2:47" ht="13.5" thickBot="1" x14ac:dyDescent="0.25"/>
    <row r="2" spans="2:47" s="5" customFormat="1" ht="15" x14ac:dyDescent="0.2"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155"/>
      <c r="AF2" s="64"/>
      <c r="AG2" s="65"/>
      <c r="AK2" s="26" t="s">
        <v>0</v>
      </c>
      <c r="AM2" s="30" t="s">
        <v>20</v>
      </c>
      <c r="AN2" s="31"/>
      <c r="AO2" s="31"/>
      <c r="AP2" s="32"/>
      <c r="AR2" s="5" t="s">
        <v>22</v>
      </c>
      <c r="AS2" s="5" t="s">
        <v>2</v>
      </c>
      <c r="AU2" s="5" t="s">
        <v>0</v>
      </c>
    </row>
    <row r="3" spans="2:47" s="5" customFormat="1" ht="15" x14ac:dyDescent="0.2">
      <c r="B3" s="6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156"/>
      <c r="AF3" s="67"/>
      <c r="AG3" s="68"/>
      <c r="AK3" s="27" t="s">
        <v>1</v>
      </c>
      <c r="AM3" s="33" t="s">
        <v>21</v>
      </c>
      <c r="AN3" s="34"/>
      <c r="AO3" s="34"/>
      <c r="AP3" s="35"/>
      <c r="AR3" s="5" t="s">
        <v>6</v>
      </c>
      <c r="AS3" s="5" t="s">
        <v>4</v>
      </c>
      <c r="AU3" s="5" t="s">
        <v>7</v>
      </c>
    </row>
    <row r="4" spans="2:47" s="5" customFormat="1" ht="18" x14ac:dyDescent="0.2">
      <c r="B4" s="157" t="s">
        <v>16</v>
      </c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9"/>
      <c r="AR4" s="5" t="s">
        <v>5</v>
      </c>
      <c r="AS4" s="5" t="s">
        <v>3</v>
      </c>
    </row>
    <row r="5" spans="2:47" s="5" customFormat="1" ht="12.75" customHeight="1" x14ac:dyDescent="0.2">
      <c r="B5" s="66"/>
      <c r="AG5" s="68"/>
    </row>
    <row r="6" spans="2:47" s="5" customFormat="1" ht="2.1" customHeight="1" x14ac:dyDescent="0.2">
      <c r="B6" s="66"/>
      <c r="S6" s="2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51"/>
    </row>
    <row r="7" spans="2:47" s="5" customFormat="1" ht="15" customHeight="1" x14ac:dyDescent="0.2">
      <c r="B7" s="66"/>
      <c r="C7" s="5" t="s">
        <v>17</v>
      </c>
      <c r="F7" s="160"/>
      <c r="G7" s="161"/>
      <c r="H7" s="161"/>
      <c r="I7" s="161"/>
      <c r="J7" s="161"/>
      <c r="K7" s="161"/>
      <c r="L7" s="161"/>
      <c r="M7" s="161"/>
      <c r="N7" s="161"/>
      <c r="O7" s="161"/>
      <c r="S7" s="4"/>
      <c r="T7" s="5" t="s">
        <v>23</v>
      </c>
      <c r="AB7" s="162">
        <v>45291</v>
      </c>
      <c r="AC7" s="162"/>
      <c r="AD7" s="162"/>
      <c r="AE7" s="162"/>
      <c r="AF7" s="162"/>
      <c r="AG7" s="163"/>
    </row>
    <row r="8" spans="2:47" s="5" customFormat="1" ht="3" customHeight="1" x14ac:dyDescent="0.2">
      <c r="B8" s="66"/>
      <c r="F8" s="7"/>
      <c r="G8" s="7"/>
      <c r="H8" s="7"/>
      <c r="I8" s="7"/>
      <c r="J8" s="7"/>
      <c r="K8" s="7"/>
      <c r="L8" s="7"/>
      <c r="M8" s="7"/>
      <c r="N8" s="7"/>
      <c r="O8" s="7"/>
      <c r="S8" s="4"/>
      <c r="AB8" s="25"/>
      <c r="AC8" s="25"/>
      <c r="AD8" s="25"/>
      <c r="AE8" s="25"/>
      <c r="AF8" s="25"/>
      <c r="AG8" s="52"/>
    </row>
    <row r="9" spans="2:47" s="5" customFormat="1" ht="15" customHeight="1" x14ac:dyDescent="0.2">
      <c r="B9" s="66"/>
      <c r="C9" s="5" t="s">
        <v>18</v>
      </c>
      <c r="H9" s="161" t="s">
        <v>20</v>
      </c>
      <c r="I9" s="161"/>
      <c r="J9" s="161"/>
      <c r="K9" s="161"/>
      <c r="L9" s="161"/>
      <c r="M9" s="161"/>
      <c r="N9" s="161"/>
      <c r="O9" s="161"/>
      <c r="S9" s="4"/>
      <c r="T9" s="5" t="s">
        <v>24</v>
      </c>
      <c r="AB9" s="29" t="s">
        <v>0</v>
      </c>
      <c r="AC9" s="5" t="str">
        <f>IF(AB9="V","YES","NO")</f>
        <v>YES</v>
      </c>
      <c r="AG9" s="68"/>
    </row>
    <row r="10" spans="2:47" s="5" customFormat="1" ht="3" customHeight="1" x14ac:dyDescent="0.2">
      <c r="B10" s="66"/>
      <c r="F10" s="7"/>
      <c r="G10" s="7"/>
      <c r="H10" s="7"/>
      <c r="I10" s="7"/>
      <c r="J10" s="7"/>
      <c r="K10" s="7"/>
      <c r="L10" s="7"/>
      <c r="M10" s="7"/>
      <c r="N10" s="7"/>
      <c r="O10" s="7"/>
      <c r="S10" s="4"/>
      <c r="AB10" s="25"/>
      <c r="AC10" s="25"/>
      <c r="AD10" s="25"/>
      <c r="AE10" s="25"/>
      <c r="AF10" s="25"/>
      <c r="AG10" s="52"/>
    </row>
    <row r="11" spans="2:47" s="5" customFormat="1" ht="15" customHeight="1" x14ac:dyDescent="0.2">
      <c r="B11" s="66"/>
      <c r="C11" s="5" t="s">
        <v>19</v>
      </c>
      <c r="H11" s="17"/>
      <c r="I11" s="148" t="s">
        <v>22</v>
      </c>
      <c r="J11" s="148"/>
      <c r="K11" s="148"/>
      <c r="L11" s="148"/>
      <c r="M11" s="148"/>
      <c r="N11" s="148"/>
      <c r="O11" s="148"/>
      <c r="S11" s="4"/>
      <c r="T11" s="5" t="s">
        <v>25</v>
      </c>
      <c r="AB11" s="29">
        <v>12</v>
      </c>
      <c r="AC11" s="25"/>
      <c r="AD11" s="25"/>
      <c r="AE11" s="25"/>
      <c r="AF11" s="25"/>
      <c r="AG11" s="52"/>
    </row>
    <row r="12" spans="2:47" s="5" customFormat="1" ht="2.1" customHeight="1" x14ac:dyDescent="0.2">
      <c r="B12" s="66"/>
      <c r="I12" s="7"/>
      <c r="J12" s="7"/>
      <c r="K12" s="7"/>
      <c r="L12" s="7"/>
      <c r="S12" s="8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8"/>
      <c r="AF12" s="18"/>
      <c r="AG12" s="53"/>
    </row>
    <row r="13" spans="2:47" s="5" customFormat="1" ht="12.75" customHeight="1" x14ac:dyDescent="0.2">
      <c r="B13" s="66"/>
      <c r="AD13" s="28"/>
      <c r="AE13" s="28"/>
      <c r="AF13" s="28"/>
      <c r="AG13" s="54"/>
    </row>
    <row r="14" spans="2:47" s="5" customFormat="1" ht="12.75" customHeight="1" x14ac:dyDescent="0.2">
      <c r="B14" s="66"/>
      <c r="AD14" s="28"/>
      <c r="AE14" s="28"/>
      <c r="AF14" s="28"/>
      <c r="AG14" s="54"/>
    </row>
    <row r="15" spans="2:47" s="5" customFormat="1" ht="6.75" customHeight="1" x14ac:dyDescent="0.2">
      <c r="B15" s="104" t="s">
        <v>26</v>
      </c>
      <c r="C15" s="108"/>
      <c r="D15" s="108"/>
      <c r="E15" s="108"/>
      <c r="F15" s="108"/>
      <c r="G15" s="108"/>
      <c r="H15" s="108"/>
      <c r="I15" s="108"/>
      <c r="J15" s="151" t="s">
        <v>27</v>
      </c>
      <c r="K15" s="152"/>
      <c r="L15" s="152"/>
      <c r="M15" s="152"/>
      <c r="N15" s="152"/>
      <c r="O15" s="94"/>
      <c r="P15" s="117" t="s">
        <v>28</v>
      </c>
      <c r="Q15" s="108"/>
      <c r="R15" s="108"/>
      <c r="S15" s="108"/>
      <c r="T15" s="108"/>
      <c r="U15" s="105"/>
      <c r="V15" s="139" t="s">
        <v>40</v>
      </c>
      <c r="W15" s="110"/>
      <c r="X15" s="110"/>
      <c r="Y15" s="111"/>
      <c r="Z15" s="21"/>
      <c r="AA15" s="22"/>
      <c r="AB15" s="139" t="s">
        <v>30</v>
      </c>
      <c r="AC15" s="110"/>
      <c r="AD15" s="110"/>
      <c r="AE15" s="110"/>
      <c r="AF15" s="111"/>
      <c r="AG15" s="144"/>
    </row>
    <row r="16" spans="2:47" s="5" customFormat="1" ht="12.75" customHeight="1" x14ac:dyDescent="0.2">
      <c r="B16" s="149"/>
      <c r="C16" s="150"/>
      <c r="D16" s="150"/>
      <c r="E16" s="150"/>
      <c r="F16" s="150"/>
      <c r="G16" s="150"/>
      <c r="H16" s="150"/>
      <c r="I16" s="150"/>
      <c r="J16" s="151"/>
      <c r="K16" s="152"/>
      <c r="L16" s="152"/>
      <c r="M16" s="152"/>
      <c r="N16" s="152"/>
      <c r="O16" s="94"/>
      <c r="P16" s="153"/>
      <c r="Q16" s="150"/>
      <c r="R16" s="150"/>
      <c r="S16" s="150"/>
      <c r="T16" s="150"/>
      <c r="U16" s="154"/>
      <c r="V16" s="140"/>
      <c r="W16" s="141"/>
      <c r="X16" s="141"/>
      <c r="Y16" s="142"/>
      <c r="Z16" s="140" t="s">
        <v>29</v>
      </c>
      <c r="AA16" s="142"/>
      <c r="AB16" s="140"/>
      <c r="AC16" s="141"/>
      <c r="AD16" s="141"/>
      <c r="AE16" s="141"/>
      <c r="AF16" s="142"/>
      <c r="AG16" s="145"/>
    </row>
    <row r="17" spans="2:40" s="5" customFormat="1" x14ac:dyDescent="0.2">
      <c r="B17" s="149"/>
      <c r="C17" s="150"/>
      <c r="D17" s="150"/>
      <c r="E17" s="150"/>
      <c r="F17" s="150"/>
      <c r="G17" s="150"/>
      <c r="H17" s="150"/>
      <c r="I17" s="150"/>
      <c r="J17" s="151"/>
      <c r="K17" s="152"/>
      <c r="L17" s="152"/>
      <c r="M17" s="152"/>
      <c r="N17" s="152"/>
      <c r="O17" s="94"/>
      <c r="P17" s="153"/>
      <c r="Q17" s="150"/>
      <c r="R17" s="150"/>
      <c r="S17" s="150"/>
      <c r="T17" s="150"/>
      <c r="U17" s="154"/>
      <c r="V17" s="140"/>
      <c r="W17" s="141"/>
      <c r="X17" s="141"/>
      <c r="Y17" s="142"/>
      <c r="Z17" s="140"/>
      <c r="AA17" s="142"/>
      <c r="AB17" s="140"/>
      <c r="AC17" s="141"/>
      <c r="AD17" s="141"/>
      <c r="AE17" s="141"/>
      <c r="AF17" s="142"/>
      <c r="AG17" s="145"/>
    </row>
    <row r="18" spans="2:40" s="5" customFormat="1" ht="6.75" customHeight="1" x14ac:dyDescent="0.2">
      <c r="B18" s="106"/>
      <c r="C18" s="109"/>
      <c r="D18" s="109"/>
      <c r="E18" s="109"/>
      <c r="F18" s="109"/>
      <c r="G18" s="109"/>
      <c r="H18" s="109"/>
      <c r="I18" s="109"/>
      <c r="J18" s="151"/>
      <c r="K18" s="152"/>
      <c r="L18" s="152"/>
      <c r="M18" s="152"/>
      <c r="N18" s="152"/>
      <c r="O18" s="94"/>
      <c r="P18" s="119"/>
      <c r="Q18" s="109"/>
      <c r="R18" s="109"/>
      <c r="S18" s="109"/>
      <c r="T18" s="109"/>
      <c r="U18" s="107"/>
      <c r="V18" s="143"/>
      <c r="W18" s="112"/>
      <c r="X18" s="112"/>
      <c r="Y18" s="113"/>
      <c r="Z18" s="23"/>
      <c r="AA18" s="24"/>
      <c r="AB18" s="143"/>
      <c r="AC18" s="112"/>
      <c r="AD18" s="112"/>
      <c r="AE18" s="112"/>
      <c r="AF18" s="113"/>
      <c r="AG18" s="146"/>
    </row>
    <row r="19" spans="2:40" s="5" customFormat="1" ht="24" customHeight="1" x14ac:dyDescent="0.2">
      <c r="B19" s="55"/>
      <c r="C19" s="9" t="s">
        <v>31</v>
      </c>
      <c r="D19" s="9"/>
      <c r="E19" s="9"/>
      <c r="F19" s="10"/>
      <c r="G19" s="9"/>
      <c r="H19" s="11"/>
      <c r="I19" s="11"/>
      <c r="J19" s="114">
        <v>7994158247.2599993</v>
      </c>
      <c r="K19" s="115"/>
      <c r="L19" s="115"/>
      <c r="M19" s="115"/>
      <c r="N19" s="115"/>
      <c r="O19" s="116"/>
      <c r="P19" s="136"/>
      <c r="Q19" s="137"/>
      <c r="R19" s="137"/>
      <c r="S19" s="137"/>
      <c r="T19" s="137"/>
      <c r="U19" s="138"/>
      <c r="V19" s="147" t="s">
        <v>64</v>
      </c>
      <c r="W19" s="128"/>
      <c r="X19" s="128"/>
      <c r="Y19" s="129"/>
      <c r="Z19" s="122">
        <f>IF(V19="RENDAH",1.5%,IF(V19="SEDANG",1%,0.5%))</f>
        <v>5.0000000000000001E-3</v>
      </c>
      <c r="AA19" s="123"/>
      <c r="AB19" s="114">
        <f>ROUNDDOWN(J19*Z19,-6)</f>
        <v>39000000</v>
      </c>
      <c r="AC19" s="115"/>
      <c r="AD19" s="115"/>
      <c r="AE19" s="115"/>
      <c r="AF19" s="116"/>
      <c r="AG19" s="56" t="s">
        <v>0</v>
      </c>
      <c r="AI19" s="121"/>
      <c r="AJ19" s="121"/>
      <c r="AK19" s="121"/>
      <c r="AL19" s="121"/>
      <c r="AM19" s="121"/>
      <c r="AN19" s="121"/>
    </row>
    <row r="20" spans="2:40" s="5" customFormat="1" ht="24" customHeight="1" x14ac:dyDescent="0.2">
      <c r="B20" s="55"/>
      <c r="C20" s="9" t="s">
        <v>32</v>
      </c>
      <c r="D20" s="9"/>
      <c r="E20" s="9"/>
      <c r="F20" s="10"/>
      <c r="G20" s="9"/>
      <c r="H20" s="11"/>
      <c r="I20" s="11"/>
      <c r="J20" s="114">
        <v>2584752208.2599998</v>
      </c>
      <c r="K20" s="115"/>
      <c r="L20" s="115"/>
      <c r="M20" s="115"/>
      <c r="N20" s="115"/>
      <c r="O20" s="116"/>
      <c r="P20" s="136"/>
      <c r="Q20" s="137"/>
      <c r="R20" s="137"/>
      <c r="S20" s="137"/>
      <c r="T20" s="137"/>
      <c r="U20" s="138"/>
      <c r="V20" s="133"/>
      <c r="W20" s="134"/>
      <c r="X20" s="134"/>
      <c r="Y20" s="135"/>
      <c r="Z20" s="122">
        <f>IF(V19="RENDAH",5%,IF(V19="SEDANG",2.5%,1%))</f>
        <v>0.01</v>
      </c>
      <c r="AA20" s="123"/>
      <c r="AB20" s="114">
        <f>ROUNDDOWN(J20*Z20,-6)</f>
        <v>25000000</v>
      </c>
      <c r="AC20" s="115"/>
      <c r="AD20" s="115"/>
      <c r="AE20" s="115"/>
      <c r="AF20" s="116"/>
      <c r="AG20" s="56" t="s">
        <v>7</v>
      </c>
      <c r="AI20" s="121"/>
      <c r="AJ20" s="121"/>
      <c r="AK20" s="121"/>
      <c r="AL20" s="121"/>
      <c r="AM20" s="121"/>
      <c r="AN20" s="121"/>
    </row>
    <row r="21" spans="2:40" s="5" customFormat="1" ht="24" customHeight="1" x14ac:dyDescent="0.2">
      <c r="B21" s="55"/>
      <c r="C21" s="9" t="s">
        <v>33</v>
      </c>
      <c r="D21" s="9"/>
      <c r="E21" s="9"/>
      <c r="F21" s="10"/>
      <c r="G21" s="9"/>
      <c r="H21" s="11"/>
      <c r="I21" s="11"/>
      <c r="J21" s="114">
        <v>714415000</v>
      </c>
      <c r="K21" s="115"/>
      <c r="L21" s="115"/>
      <c r="M21" s="115"/>
      <c r="N21" s="115"/>
      <c r="O21" s="116"/>
      <c r="P21" s="114">
        <f>IF($AB$9="V",J21/$AB$11*12,0)</f>
        <v>714415000</v>
      </c>
      <c r="Q21" s="115"/>
      <c r="R21" s="115"/>
      <c r="S21" s="115"/>
      <c r="T21" s="115"/>
      <c r="U21" s="116"/>
      <c r="V21" s="127" t="s">
        <v>64</v>
      </c>
      <c r="W21" s="128"/>
      <c r="X21" s="128"/>
      <c r="Y21" s="129"/>
      <c r="Z21" s="122">
        <f>IF(V21="RENDAH",1.5%,IF(V21="SEDANG",1%,0.5%))</f>
        <v>5.0000000000000001E-3</v>
      </c>
      <c r="AA21" s="123"/>
      <c r="AB21" s="114">
        <f>ROUNDDOWN(P21*Z21,-6)</f>
        <v>3000000</v>
      </c>
      <c r="AC21" s="115"/>
      <c r="AD21" s="115"/>
      <c r="AE21" s="115"/>
      <c r="AF21" s="116"/>
      <c r="AG21" s="56" t="s">
        <v>7</v>
      </c>
      <c r="AI21" s="121"/>
      <c r="AJ21" s="121"/>
      <c r="AK21" s="121"/>
      <c r="AL21" s="121"/>
      <c r="AM21" s="121"/>
      <c r="AN21" s="121"/>
    </row>
    <row r="22" spans="2:40" s="5" customFormat="1" ht="24" hidden="1" customHeight="1" x14ac:dyDescent="0.2">
      <c r="B22" s="55"/>
      <c r="C22" s="9" t="s">
        <v>34</v>
      </c>
      <c r="D22" s="9"/>
      <c r="E22" s="9"/>
      <c r="F22" s="10"/>
      <c r="G22" s="9"/>
      <c r="H22" s="11"/>
      <c r="I22" s="11"/>
      <c r="J22" s="114">
        <v>71838632</v>
      </c>
      <c r="K22" s="115"/>
      <c r="L22" s="115"/>
      <c r="M22" s="115"/>
      <c r="N22" s="115"/>
      <c r="O22" s="116"/>
      <c r="P22" s="114">
        <f>IF($AB$9="V",J22/$AB$11*12,0)</f>
        <v>71838632</v>
      </c>
      <c r="Q22" s="115"/>
      <c r="R22" s="115"/>
      <c r="S22" s="115"/>
      <c r="T22" s="115"/>
      <c r="U22" s="116"/>
      <c r="V22" s="130"/>
      <c r="W22" s="131"/>
      <c r="X22" s="131"/>
      <c r="Y22" s="132"/>
      <c r="Z22" s="122">
        <f>IF(V21="RENDAH",5%,IF(V21="SEDANG",2.5%,1%))</f>
        <v>0.01</v>
      </c>
      <c r="AA22" s="123"/>
      <c r="AB22" s="114">
        <f>ROUNDDOWN(P22*Z22,-6)</f>
        <v>0</v>
      </c>
      <c r="AC22" s="115"/>
      <c r="AD22" s="115"/>
      <c r="AE22" s="115"/>
      <c r="AF22" s="116"/>
      <c r="AG22" s="56" t="s">
        <v>7</v>
      </c>
      <c r="AI22" s="121"/>
      <c r="AJ22" s="121"/>
      <c r="AK22" s="121"/>
      <c r="AL22" s="121"/>
      <c r="AM22" s="121"/>
      <c r="AN22" s="121"/>
    </row>
    <row r="23" spans="2:40" s="5" customFormat="1" ht="24" customHeight="1" x14ac:dyDescent="0.2">
      <c r="B23" s="55"/>
      <c r="C23" s="9" t="s">
        <v>35</v>
      </c>
      <c r="D23" s="12"/>
      <c r="E23" s="12"/>
      <c r="F23" s="13"/>
      <c r="G23" s="13"/>
      <c r="H23" s="6"/>
      <c r="I23" s="6"/>
      <c r="J23" s="114">
        <v>-1879916476.5166659</v>
      </c>
      <c r="K23" s="115"/>
      <c r="L23" s="115"/>
      <c r="M23" s="115"/>
      <c r="N23" s="115"/>
      <c r="O23" s="116"/>
      <c r="P23" s="114">
        <f>IF($AB$9="V",J23/$AB$11*12,0)</f>
        <v>-1879916476.5166659</v>
      </c>
      <c r="Q23" s="115"/>
      <c r="R23" s="115"/>
      <c r="S23" s="115"/>
      <c r="T23" s="115"/>
      <c r="U23" s="116"/>
      <c r="V23" s="133"/>
      <c r="W23" s="134"/>
      <c r="X23" s="134"/>
      <c r="Y23" s="135"/>
      <c r="Z23" s="122">
        <f>IF(V21="RENDAH",10%,IF(V21="SEDANG",7.5%,5%))</f>
        <v>0.05</v>
      </c>
      <c r="AA23" s="123"/>
      <c r="AB23" s="114">
        <f>ROUNDDOWN(P23*Z23,-6)</f>
        <v>-93000000</v>
      </c>
      <c r="AC23" s="115"/>
      <c r="AD23" s="115"/>
      <c r="AE23" s="115"/>
      <c r="AF23" s="116"/>
      <c r="AG23" s="56" t="s">
        <v>7</v>
      </c>
      <c r="AI23" s="121"/>
      <c r="AJ23" s="121"/>
      <c r="AK23" s="121"/>
      <c r="AL23" s="121"/>
      <c r="AM23" s="121"/>
      <c r="AN23" s="121"/>
    </row>
    <row r="24" spans="2:40" s="5" customFormat="1" ht="24" customHeight="1" x14ac:dyDescent="0.2">
      <c r="B24" s="55"/>
      <c r="C24" s="9" t="s">
        <v>36</v>
      </c>
      <c r="D24" s="12"/>
      <c r="E24" s="12"/>
      <c r="F24" s="13"/>
      <c r="G24" s="13"/>
      <c r="H24" s="6"/>
      <c r="I24" s="6"/>
      <c r="J24" s="114">
        <v>0</v>
      </c>
      <c r="K24" s="115"/>
      <c r="L24" s="115"/>
      <c r="M24" s="115"/>
      <c r="N24" s="115"/>
      <c r="O24" s="116"/>
      <c r="P24" s="114">
        <v>0</v>
      </c>
      <c r="Q24" s="115"/>
      <c r="R24" s="115"/>
      <c r="S24" s="115"/>
      <c r="T24" s="115"/>
      <c r="U24" s="116"/>
      <c r="V24" s="124"/>
      <c r="W24" s="125"/>
      <c r="X24" s="125"/>
      <c r="Y24" s="126"/>
      <c r="Z24" s="122"/>
      <c r="AA24" s="123"/>
      <c r="AB24" s="114">
        <f>ROUNDDOWN(P24*Z24,-6)</f>
        <v>0</v>
      </c>
      <c r="AC24" s="115"/>
      <c r="AD24" s="115"/>
      <c r="AE24" s="115"/>
      <c r="AF24" s="116"/>
      <c r="AG24" s="56"/>
      <c r="AI24" s="121"/>
      <c r="AJ24" s="121"/>
      <c r="AK24" s="121"/>
      <c r="AL24" s="121"/>
      <c r="AM24" s="121"/>
      <c r="AN24" s="121"/>
    </row>
    <row r="25" spans="2:40" s="5" customFormat="1" ht="12.75" customHeight="1" x14ac:dyDescent="0.2">
      <c r="B25" s="66"/>
      <c r="I25" s="7"/>
      <c r="J25" s="7"/>
      <c r="K25" s="7"/>
      <c r="L25" s="7"/>
      <c r="AD25" s="7"/>
      <c r="AE25" s="7"/>
      <c r="AF25" s="7"/>
      <c r="AG25" s="57"/>
    </row>
    <row r="26" spans="2:40" s="5" customFormat="1" ht="12.75" customHeight="1" x14ac:dyDescent="0.2">
      <c r="B26" s="66"/>
      <c r="C26" s="5" t="s">
        <v>37</v>
      </c>
      <c r="AG26" s="68"/>
    </row>
    <row r="27" spans="2:40" s="5" customFormat="1" ht="12.75" customHeight="1" x14ac:dyDescent="0.2">
      <c r="B27" s="66"/>
      <c r="C27" s="5" t="s">
        <v>38</v>
      </c>
      <c r="AG27" s="68"/>
    </row>
    <row r="28" spans="2:40" s="5" customFormat="1" ht="3.75" customHeight="1" x14ac:dyDescent="0.2">
      <c r="B28" s="66"/>
      <c r="Z28" s="19"/>
      <c r="AG28" s="68"/>
    </row>
    <row r="29" spans="2:40" s="5" customFormat="1" ht="3.75" customHeight="1" thickBot="1" x14ac:dyDescent="0.25">
      <c r="B29" s="66"/>
      <c r="Z29" s="19"/>
      <c r="AG29" s="68"/>
    </row>
    <row r="30" spans="2:40" s="5" customFormat="1" ht="3.75" customHeight="1" x14ac:dyDescent="0.2">
      <c r="B30" s="66"/>
      <c r="C30" s="44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6"/>
      <c r="T30" s="36"/>
      <c r="U30" s="36"/>
      <c r="V30" s="36"/>
      <c r="W30" s="36"/>
      <c r="X30" s="37"/>
      <c r="Z30" s="19"/>
      <c r="AG30" s="68"/>
    </row>
    <row r="31" spans="2:40" s="5" customFormat="1" x14ac:dyDescent="0.2">
      <c r="B31" s="66"/>
      <c r="C31" s="38"/>
      <c r="D31" s="46" t="s">
        <v>39</v>
      </c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 t="str">
        <f>VLOOKUP(I11,$AR$2:$AS$4,2)</f>
        <v>RP</v>
      </c>
      <c r="R31" s="82">
        <f>IF(AG19="V",AB19,IF(AG20="V",AB20,IF(AG21="V",AB21,IF(AG22="V",AB22,IF(AG23="V",AB23,IF(AG24="V",AB24,0))))))</f>
        <v>39000000</v>
      </c>
      <c r="S31" s="82"/>
      <c r="T31" s="82"/>
      <c r="U31" s="82"/>
      <c r="V31" s="82"/>
      <c r="W31" s="82"/>
      <c r="X31" s="40"/>
      <c r="AG31" s="68"/>
    </row>
    <row r="32" spans="2:40" s="5" customFormat="1" ht="3.75" customHeight="1" thickBot="1" x14ac:dyDescent="0.25">
      <c r="B32" s="66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3"/>
      <c r="AG32" s="68"/>
    </row>
    <row r="33" spans="2:33" s="5" customFormat="1" x14ac:dyDescent="0.2">
      <c r="B33" s="66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AG33" s="68"/>
    </row>
    <row r="34" spans="2:33" s="5" customFormat="1" ht="12.75" customHeight="1" x14ac:dyDescent="0.2">
      <c r="B34" s="66"/>
      <c r="C34" s="47" t="s">
        <v>41</v>
      </c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AG34" s="68"/>
    </row>
    <row r="35" spans="2:33" s="5" customFormat="1" ht="12.75" customHeight="1" x14ac:dyDescent="0.2">
      <c r="B35" s="6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AG35" s="68"/>
    </row>
    <row r="36" spans="2:33" s="5" customFormat="1" ht="12.75" customHeight="1" x14ac:dyDescent="0.2">
      <c r="B36" s="66"/>
      <c r="C36" s="72"/>
      <c r="AG36" s="68"/>
    </row>
    <row r="37" spans="2:33" s="5" customFormat="1" ht="12.75" customHeight="1" x14ac:dyDescent="0.2">
      <c r="B37" s="66"/>
      <c r="C37" s="73"/>
      <c r="D37" s="14"/>
      <c r="E37" s="14"/>
      <c r="F37" s="14"/>
      <c r="G37" s="14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4"/>
      <c r="AA37" s="14"/>
      <c r="AB37" s="14"/>
      <c r="AC37" s="14"/>
      <c r="AD37" s="14"/>
      <c r="AE37" s="14"/>
      <c r="AF37" s="14"/>
      <c r="AG37" s="68"/>
    </row>
    <row r="38" spans="2:33" s="5" customFormat="1" ht="12.75" customHeight="1" x14ac:dyDescent="0.2">
      <c r="B38" s="66"/>
      <c r="C38" s="73"/>
      <c r="D38" s="14"/>
      <c r="E38" s="14"/>
      <c r="F38" s="14"/>
      <c r="G38" s="14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4"/>
      <c r="AA38" s="14"/>
      <c r="AB38" s="14"/>
      <c r="AC38" s="14"/>
      <c r="AD38" s="14"/>
      <c r="AE38" s="14"/>
      <c r="AF38" s="14"/>
      <c r="AG38" s="68"/>
    </row>
    <row r="39" spans="2:33" s="5" customFormat="1" ht="12.75" customHeight="1" x14ac:dyDescent="0.2">
      <c r="B39" s="66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AG39" s="68"/>
    </row>
    <row r="40" spans="2:33" s="5" customFormat="1" ht="12.75" customHeight="1" x14ac:dyDescent="0.2">
      <c r="B40" s="66"/>
      <c r="C40" s="5" t="s">
        <v>42</v>
      </c>
      <c r="AG40" s="68"/>
    </row>
    <row r="41" spans="2:33" s="5" customFormat="1" ht="12.75" customHeight="1" x14ac:dyDescent="0.2">
      <c r="B41" s="66"/>
      <c r="AG41" s="68"/>
    </row>
    <row r="42" spans="2:33" s="5" customFormat="1" ht="12.75" customHeight="1" x14ac:dyDescent="0.2">
      <c r="B42" s="66"/>
      <c r="C42" s="14"/>
      <c r="D42" s="14"/>
      <c r="E42" s="14"/>
      <c r="F42" s="14"/>
      <c r="G42" s="14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4"/>
      <c r="AA42" s="14"/>
      <c r="AB42" s="14"/>
      <c r="AC42" s="14"/>
      <c r="AD42" s="14"/>
      <c r="AE42" s="14"/>
      <c r="AF42" s="14"/>
      <c r="AG42" s="68"/>
    </row>
    <row r="43" spans="2:33" s="5" customFormat="1" ht="12.75" customHeight="1" x14ac:dyDescent="0.2">
      <c r="B43" s="66"/>
      <c r="C43" s="14"/>
      <c r="D43" s="14"/>
      <c r="E43" s="14"/>
      <c r="F43" s="14"/>
      <c r="G43" s="14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4"/>
      <c r="AA43" s="14"/>
      <c r="AB43" s="14"/>
      <c r="AC43" s="14"/>
      <c r="AD43" s="14"/>
      <c r="AE43" s="14"/>
      <c r="AF43" s="14"/>
      <c r="AG43" s="68"/>
    </row>
    <row r="44" spans="2:33" s="5" customFormat="1" ht="12.75" customHeight="1" x14ac:dyDescent="0.2">
      <c r="B44" s="66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AG44" s="68"/>
    </row>
    <row r="45" spans="2:33" s="5" customFormat="1" ht="12.75" customHeight="1" x14ac:dyDescent="0.2">
      <c r="B45" s="66"/>
      <c r="C45" s="19" t="s">
        <v>50</v>
      </c>
      <c r="AG45" s="68"/>
    </row>
    <row r="46" spans="2:33" s="5" customFormat="1" ht="12.75" customHeight="1" x14ac:dyDescent="0.2">
      <c r="B46" s="66"/>
      <c r="C46" s="5" t="s">
        <v>51</v>
      </c>
      <c r="AG46" s="68"/>
    </row>
    <row r="47" spans="2:33" s="5" customFormat="1" ht="12.75" customHeight="1" thickBot="1" x14ac:dyDescent="0.25">
      <c r="B47" s="66"/>
      <c r="AG47" s="68"/>
    </row>
    <row r="48" spans="2:33" s="5" customFormat="1" ht="3.75" customHeight="1" x14ac:dyDescent="0.2">
      <c r="B48" s="66"/>
      <c r="C48" s="44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7"/>
      <c r="AG48" s="68"/>
    </row>
    <row r="49" spans="2:34" s="5" customFormat="1" x14ac:dyDescent="0.2">
      <c r="B49" s="66"/>
      <c r="C49" s="38"/>
      <c r="D49" s="46" t="s">
        <v>52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9"/>
      <c r="AG49" s="68"/>
    </row>
    <row r="50" spans="2:34" s="5" customFormat="1" ht="3.75" customHeight="1" thickBot="1" x14ac:dyDescent="0.25">
      <c r="B50" s="66"/>
      <c r="C50" s="41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3"/>
      <c r="AG50" s="68"/>
    </row>
    <row r="51" spans="2:34" s="5" customFormat="1" ht="12.75" customHeight="1" x14ac:dyDescent="0.2">
      <c r="B51" s="66"/>
      <c r="AG51" s="68"/>
    </row>
    <row r="52" spans="2:34" s="5" customFormat="1" ht="12.75" customHeight="1" x14ac:dyDescent="0.2">
      <c r="B52" s="104" t="s">
        <v>8</v>
      </c>
      <c r="C52" s="105"/>
      <c r="D52" s="108" t="s">
        <v>46</v>
      </c>
      <c r="E52" s="108"/>
      <c r="F52" s="108"/>
      <c r="G52" s="108"/>
      <c r="H52" s="108"/>
      <c r="I52" s="108"/>
      <c r="J52" s="108"/>
      <c r="K52" s="108"/>
      <c r="L52" s="108"/>
      <c r="M52" s="105"/>
      <c r="N52" s="110" t="s">
        <v>44</v>
      </c>
      <c r="O52" s="110"/>
      <c r="P52" s="110"/>
      <c r="Q52" s="111"/>
      <c r="R52" s="110" t="s">
        <v>45</v>
      </c>
      <c r="S52" s="110"/>
      <c r="T52" s="110"/>
      <c r="U52" s="111"/>
      <c r="V52" s="110" t="s">
        <v>53</v>
      </c>
      <c r="W52" s="110"/>
      <c r="X52" s="110"/>
      <c r="Y52" s="111"/>
      <c r="Z52" s="117" t="s">
        <v>43</v>
      </c>
      <c r="AA52" s="108"/>
      <c r="AB52" s="108"/>
      <c r="AC52" s="108"/>
      <c r="AD52" s="108"/>
      <c r="AE52" s="108"/>
      <c r="AF52" s="108"/>
      <c r="AG52" s="118"/>
    </row>
    <row r="53" spans="2:34" s="5" customFormat="1" ht="12.75" customHeight="1" x14ac:dyDescent="0.2">
      <c r="B53" s="106"/>
      <c r="C53" s="107"/>
      <c r="D53" s="109"/>
      <c r="E53" s="109"/>
      <c r="F53" s="109"/>
      <c r="G53" s="109"/>
      <c r="H53" s="109"/>
      <c r="I53" s="109"/>
      <c r="J53" s="109"/>
      <c r="K53" s="109"/>
      <c r="L53" s="109"/>
      <c r="M53" s="107"/>
      <c r="N53" s="112"/>
      <c r="O53" s="112"/>
      <c r="P53" s="112"/>
      <c r="Q53" s="113"/>
      <c r="R53" s="112"/>
      <c r="S53" s="112"/>
      <c r="T53" s="112"/>
      <c r="U53" s="113"/>
      <c r="V53" s="112"/>
      <c r="W53" s="112"/>
      <c r="X53" s="112"/>
      <c r="Y53" s="113"/>
      <c r="Z53" s="119"/>
      <c r="AA53" s="109"/>
      <c r="AB53" s="109"/>
      <c r="AC53" s="109"/>
      <c r="AD53" s="109"/>
      <c r="AE53" s="109"/>
      <c r="AF53" s="109"/>
      <c r="AG53" s="120"/>
    </row>
    <row r="54" spans="2:34" s="5" customFormat="1" ht="54.75" customHeight="1" x14ac:dyDescent="0.2">
      <c r="B54" s="93">
        <v>1</v>
      </c>
      <c r="C54" s="94"/>
      <c r="D54" s="9" t="s">
        <v>47</v>
      </c>
      <c r="E54" s="9"/>
      <c r="F54" s="9"/>
      <c r="G54" s="9"/>
      <c r="H54" s="9"/>
      <c r="I54" s="9"/>
      <c r="J54" s="9"/>
      <c r="K54" s="9"/>
      <c r="L54" s="9"/>
      <c r="M54" s="50"/>
      <c r="N54" s="101">
        <v>0.8</v>
      </c>
      <c r="O54" s="102"/>
      <c r="P54" s="102"/>
      <c r="Q54" s="103"/>
      <c r="R54" s="98">
        <f>$R$31</f>
        <v>39000000</v>
      </c>
      <c r="S54" s="99"/>
      <c r="T54" s="99"/>
      <c r="U54" s="100"/>
      <c r="V54" s="76">
        <f>N54*R54</f>
        <v>31200000</v>
      </c>
      <c r="W54" s="77"/>
      <c r="X54" s="77"/>
      <c r="Y54" s="78"/>
      <c r="Z54" s="79" t="s">
        <v>10</v>
      </c>
      <c r="AA54" s="80"/>
      <c r="AB54" s="80"/>
      <c r="AC54" s="80"/>
      <c r="AD54" s="80"/>
      <c r="AE54" s="80"/>
      <c r="AF54" s="80"/>
      <c r="AG54" s="81"/>
    </row>
    <row r="55" spans="2:34" s="5" customFormat="1" ht="66" customHeight="1" x14ac:dyDescent="0.2">
      <c r="B55" s="93">
        <v>2</v>
      </c>
      <c r="C55" s="94"/>
      <c r="D55" s="9" t="s">
        <v>48</v>
      </c>
      <c r="E55" s="9"/>
      <c r="F55" s="9"/>
      <c r="G55" s="9"/>
      <c r="H55" s="9"/>
      <c r="I55" s="9"/>
      <c r="J55" s="9"/>
      <c r="K55" s="9"/>
      <c r="L55" s="9"/>
      <c r="M55" s="50"/>
      <c r="N55" s="95">
        <v>0.6</v>
      </c>
      <c r="O55" s="96"/>
      <c r="P55" s="96"/>
      <c r="Q55" s="97"/>
      <c r="R55" s="98">
        <f>$R$31</f>
        <v>39000000</v>
      </c>
      <c r="S55" s="99"/>
      <c r="T55" s="99"/>
      <c r="U55" s="100"/>
      <c r="V55" s="76">
        <f>N55*R55</f>
        <v>23400000</v>
      </c>
      <c r="W55" s="77"/>
      <c r="X55" s="77"/>
      <c r="Y55" s="78"/>
      <c r="Z55" s="79" t="s">
        <v>9</v>
      </c>
      <c r="AA55" s="80"/>
      <c r="AB55" s="80"/>
      <c r="AC55" s="80"/>
      <c r="AD55" s="80"/>
      <c r="AE55" s="80"/>
      <c r="AF55" s="80"/>
      <c r="AG55" s="81"/>
    </row>
    <row r="56" spans="2:34" s="5" customFormat="1" ht="58.5" customHeight="1" x14ac:dyDescent="0.2">
      <c r="B56" s="93">
        <v>3</v>
      </c>
      <c r="C56" s="94"/>
      <c r="D56" s="9" t="s">
        <v>49</v>
      </c>
      <c r="E56" s="9"/>
      <c r="F56" s="9"/>
      <c r="G56" s="9"/>
      <c r="H56" s="9"/>
      <c r="I56" s="9"/>
      <c r="J56" s="9"/>
      <c r="K56" s="9"/>
      <c r="L56" s="9"/>
      <c r="M56" s="50"/>
      <c r="N56" s="95">
        <v>0.4</v>
      </c>
      <c r="O56" s="96"/>
      <c r="P56" s="96"/>
      <c r="Q56" s="97"/>
      <c r="R56" s="98">
        <f>$R$31</f>
        <v>39000000</v>
      </c>
      <c r="S56" s="99"/>
      <c r="T56" s="99"/>
      <c r="U56" s="100"/>
      <c r="V56" s="76">
        <f>N56*R56</f>
        <v>15600000</v>
      </c>
      <c r="W56" s="77"/>
      <c r="X56" s="77"/>
      <c r="Y56" s="78"/>
      <c r="Z56" s="90" t="s">
        <v>11</v>
      </c>
      <c r="AA56" s="91"/>
      <c r="AB56" s="91"/>
      <c r="AC56" s="91"/>
      <c r="AD56" s="91"/>
      <c r="AE56" s="91"/>
      <c r="AF56" s="91"/>
      <c r="AG56" s="92"/>
    </row>
    <row r="57" spans="2:34" x14ac:dyDescent="0.2">
      <c r="B57" s="5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59"/>
      <c r="AH57" s="20"/>
    </row>
    <row r="58" spans="2:34" s="5" customFormat="1" ht="12.75" customHeight="1" x14ac:dyDescent="0.2">
      <c r="B58" s="66"/>
      <c r="C58" s="5" t="s">
        <v>54</v>
      </c>
      <c r="AG58" s="68"/>
    </row>
    <row r="59" spans="2:34" s="5" customFormat="1" ht="12.75" customHeight="1" x14ac:dyDescent="0.2">
      <c r="B59" s="66"/>
      <c r="C59" s="5" t="s">
        <v>38</v>
      </c>
      <c r="AG59" s="68"/>
    </row>
    <row r="60" spans="2:34" s="5" customFormat="1" ht="3.75" customHeight="1" thickBot="1" x14ac:dyDescent="0.25">
      <c r="B60" s="66"/>
      <c r="Z60" s="19"/>
      <c r="AG60" s="68"/>
    </row>
    <row r="61" spans="2:34" s="5" customFormat="1" ht="3.75" customHeight="1" x14ac:dyDescent="0.2">
      <c r="B61" s="66"/>
      <c r="C61" s="44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36"/>
      <c r="T61" s="36"/>
      <c r="U61" s="36"/>
      <c r="V61" s="36"/>
      <c r="W61" s="36"/>
      <c r="X61" s="37"/>
      <c r="Z61" s="19"/>
      <c r="AG61" s="68"/>
    </row>
    <row r="62" spans="2:34" s="5" customFormat="1" x14ac:dyDescent="0.2">
      <c r="B62" s="66"/>
      <c r="C62" s="38"/>
      <c r="D62" s="46" t="s">
        <v>55</v>
      </c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 t="s">
        <v>2</v>
      </c>
      <c r="R62" s="82">
        <f>V56</f>
        <v>15600000</v>
      </c>
      <c r="S62" s="82"/>
      <c r="T62" s="82"/>
      <c r="U62" s="82"/>
      <c r="V62" s="82"/>
      <c r="W62" s="82"/>
      <c r="X62" s="40"/>
      <c r="AG62" s="68"/>
    </row>
    <row r="63" spans="2:34" s="5" customFormat="1" ht="3.75" customHeight="1" thickBot="1" x14ac:dyDescent="0.25">
      <c r="B63" s="66"/>
      <c r="C63" s="41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3"/>
      <c r="AG63" s="68"/>
    </row>
    <row r="64" spans="2:34" s="5" customFormat="1" ht="12.75" customHeight="1" x14ac:dyDescent="0.2">
      <c r="B64" s="66"/>
      <c r="AG64" s="68"/>
    </row>
    <row r="65" spans="2:34" s="5" customFormat="1" ht="12.75" customHeight="1" x14ac:dyDescent="0.2">
      <c r="B65" s="66"/>
      <c r="C65" s="5" t="s">
        <v>56</v>
      </c>
      <c r="AG65" s="68"/>
    </row>
    <row r="66" spans="2:34" s="5" customFormat="1" ht="12.75" customHeight="1" x14ac:dyDescent="0.2">
      <c r="B66" s="66"/>
      <c r="AG66" s="68"/>
    </row>
    <row r="67" spans="2:34" s="5" customFormat="1" ht="12.75" customHeight="1" x14ac:dyDescent="0.2">
      <c r="B67" s="66"/>
      <c r="C67" s="5" t="s">
        <v>12</v>
      </c>
      <c r="AG67" s="68"/>
    </row>
    <row r="68" spans="2:34" s="5" customFormat="1" ht="12.75" customHeight="1" x14ac:dyDescent="0.2">
      <c r="B68" s="66"/>
      <c r="C68" s="14" t="s">
        <v>13</v>
      </c>
      <c r="D68" s="14"/>
      <c r="E68" s="14"/>
      <c r="F68" s="14"/>
      <c r="G68" s="14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4"/>
      <c r="AA68" s="14"/>
      <c r="AB68" s="14"/>
      <c r="AC68" s="14"/>
      <c r="AD68" s="14"/>
      <c r="AE68" s="14"/>
      <c r="AF68" s="14"/>
      <c r="AG68" s="68"/>
    </row>
    <row r="69" spans="2:34" s="5" customFormat="1" ht="12.75" customHeight="1" x14ac:dyDescent="0.2">
      <c r="B69" s="66"/>
      <c r="C69" s="14"/>
      <c r="D69" s="14"/>
      <c r="E69" s="14"/>
      <c r="F69" s="14"/>
      <c r="G69" s="14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4"/>
      <c r="AA69" s="14"/>
      <c r="AB69" s="14"/>
      <c r="AC69" s="14"/>
      <c r="AD69" s="14"/>
      <c r="AE69" s="14"/>
      <c r="AF69" s="14"/>
      <c r="AG69" s="68"/>
    </row>
    <row r="70" spans="2:34" x14ac:dyDescent="0.2">
      <c r="B70" s="6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69"/>
      <c r="AH70" s="20"/>
    </row>
    <row r="71" spans="2:34" s="5" customFormat="1" ht="12.75" customHeight="1" x14ac:dyDescent="0.2">
      <c r="B71" s="66"/>
      <c r="C71" s="19" t="s">
        <v>60</v>
      </c>
      <c r="AG71" s="68"/>
    </row>
    <row r="72" spans="2:34" s="5" customFormat="1" ht="12.75" customHeight="1" x14ac:dyDescent="0.2">
      <c r="B72" s="104" t="s">
        <v>8</v>
      </c>
      <c r="C72" s="105"/>
      <c r="D72" s="108" t="s">
        <v>57</v>
      </c>
      <c r="E72" s="108"/>
      <c r="F72" s="108"/>
      <c r="G72" s="108"/>
      <c r="H72" s="108"/>
      <c r="I72" s="108"/>
      <c r="J72" s="108"/>
      <c r="K72" s="108"/>
      <c r="L72" s="108"/>
      <c r="M72" s="105"/>
      <c r="N72" s="110" t="s">
        <v>44</v>
      </c>
      <c r="O72" s="110"/>
      <c r="P72" s="110"/>
      <c r="Q72" s="111"/>
      <c r="R72" s="110" t="s">
        <v>45</v>
      </c>
      <c r="S72" s="110"/>
      <c r="T72" s="110"/>
      <c r="U72" s="111"/>
      <c r="V72" s="110" t="s">
        <v>15</v>
      </c>
      <c r="W72" s="110"/>
      <c r="X72" s="110"/>
      <c r="Y72" s="111"/>
      <c r="Z72" s="84" t="s">
        <v>43</v>
      </c>
      <c r="AA72" s="85"/>
      <c r="AB72" s="85"/>
      <c r="AC72" s="85"/>
      <c r="AD72" s="85"/>
      <c r="AE72" s="85"/>
      <c r="AF72" s="85"/>
      <c r="AG72" s="86"/>
    </row>
    <row r="73" spans="2:34" s="5" customFormat="1" ht="12.75" customHeight="1" x14ac:dyDescent="0.2">
      <c r="B73" s="106"/>
      <c r="C73" s="107"/>
      <c r="D73" s="109"/>
      <c r="E73" s="109"/>
      <c r="F73" s="109"/>
      <c r="G73" s="109"/>
      <c r="H73" s="109"/>
      <c r="I73" s="109"/>
      <c r="J73" s="109"/>
      <c r="K73" s="109"/>
      <c r="L73" s="109"/>
      <c r="M73" s="107"/>
      <c r="N73" s="112"/>
      <c r="O73" s="112"/>
      <c r="P73" s="112"/>
      <c r="Q73" s="113"/>
      <c r="R73" s="112"/>
      <c r="S73" s="112"/>
      <c r="T73" s="112"/>
      <c r="U73" s="113"/>
      <c r="V73" s="112"/>
      <c r="W73" s="112"/>
      <c r="X73" s="112"/>
      <c r="Y73" s="113"/>
      <c r="Z73" s="87"/>
      <c r="AA73" s="88"/>
      <c r="AB73" s="88"/>
      <c r="AC73" s="88"/>
      <c r="AD73" s="88"/>
      <c r="AE73" s="88"/>
      <c r="AF73" s="88"/>
      <c r="AG73" s="89"/>
    </row>
    <row r="74" spans="2:34" s="5" customFormat="1" ht="12.75" customHeight="1" x14ac:dyDescent="0.2">
      <c r="B74" s="93">
        <v>1</v>
      </c>
      <c r="C74" s="94"/>
      <c r="D74" s="9" t="s">
        <v>14</v>
      </c>
      <c r="E74" s="9"/>
      <c r="F74" s="9"/>
      <c r="G74" s="9"/>
      <c r="H74" s="9"/>
      <c r="I74" s="9"/>
      <c r="J74" s="9"/>
      <c r="K74" s="9"/>
      <c r="L74" s="9"/>
      <c r="M74" s="50"/>
      <c r="N74" s="101">
        <v>0.05</v>
      </c>
      <c r="O74" s="102"/>
      <c r="P74" s="102"/>
      <c r="Q74" s="103"/>
      <c r="R74" s="98">
        <f>R31</f>
        <v>39000000</v>
      </c>
      <c r="S74" s="99"/>
      <c r="T74" s="99"/>
      <c r="U74" s="100"/>
      <c r="V74" s="76">
        <f>+N74*R74</f>
        <v>1950000</v>
      </c>
      <c r="W74" s="77"/>
      <c r="X74" s="77"/>
      <c r="Y74" s="78"/>
      <c r="Z74" s="79"/>
      <c r="AA74" s="80"/>
      <c r="AB74" s="80"/>
      <c r="AC74" s="80"/>
      <c r="AD74" s="80"/>
      <c r="AE74" s="80"/>
      <c r="AF74" s="80"/>
      <c r="AG74" s="81"/>
    </row>
    <row r="75" spans="2:34" x14ac:dyDescent="0.2">
      <c r="B75" s="6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60"/>
      <c r="AH75" s="20"/>
    </row>
    <row r="76" spans="2:34" s="5" customFormat="1" ht="12.75" customHeight="1" x14ac:dyDescent="0.2">
      <c r="B76" s="66"/>
      <c r="C76" s="5" t="s">
        <v>58</v>
      </c>
      <c r="AG76" s="68"/>
    </row>
    <row r="77" spans="2:34" s="5" customFormat="1" ht="12.75" customHeight="1" x14ac:dyDescent="0.2">
      <c r="B77" s="66"/>
      <c r="C77" s="5" t="s">
        <v>38</v>
      </c>
      <c r="AG77" s="68"/>
    </row>
    <row r="78" spans="2:34" s="5" customFormat="1" ht="3.75" customHeight="1" thickBot="1" x14ac:dyDescent="0.25">
      <c r="B78" s="66"/>
      <c r="Z78" s="19"/>
      <c r="AG78" s="68"/>
    </row>
    <row r="79" spans="2:34" s="5" customFormat="1" ht="3.75" customHeight="1" x14ac:dyDescent="0.2">
      <c r="B79" s="66"/>
      <c r="C79" s="44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36"/>
      <c r="T79" s="36"/>
      <c r="U79" s="36"/>
      <c r="V79" s="36"/>
      <c r="W79" s="36"/>
      <c r="X79" s="37"/>
      <c r="Z79" s="19"/>
      <c r="AG79" s="68"/>
    </row>
    <row r="80" spans="2:34" s="5" customFormat="1" x14ac:dyDescent="0.2">
      <c r="B80" s="66"/>
      <c r="C80" s="38"/>
      <c r="D80" s="46" t="s">
        <v>59</v>
      </c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 t="s">
        <v>2</v>
      </c>
      <c r="R80" s="82">
        <f>V74</f>
        <v>1950000</v>
      </c>
      <c r="S80" s="82"/>
      <c r="T80" s="82"/>
      <c r="U80" s="82"/>
      <c r="V80" s="82"/>
      <c r="W80" s="82"/>
      <c r="X80" s="40"/>
      <c r="AG80" s="68"/>
    </row>
    <row r="81" spans="2:34" s="5" customFormat="1" ht="3.75" customHeight="1" thickBot="1" x14ac:dyDescent="0.25">
      <c r="B81" s="66"/>
      <c r="C81" s="4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3"/>
      <c r="AG81" s="68"/>
    </row>
    <row r="82" spans="2:34" s="5" customFormat="1" ht="12.75" customHeight="1" x14ac:dyDescent="0.2">
      <c r="B82" s="66"/>
      <c r="AG82" s="68"/>
    </row>
    <row r="83" spans="2:34" s="5" customFormat="1" ht="12.75" customHeight="1" x14ac:dyDescent="0.2">
      <c r="B83" s="66"/>
      <c r="C83" s="5" t="s">
        <v>56</v>
      </c>
      <c r="AG83" s="68"/>
    </row>
    <row r="84" spans="2:34" s="5" customFormat="1" ht="12.75" customHeight="1" x14ac:dyDescent="0.2">
      <c r="B84" s="66"/>
      <c r="AG84" s="68"/>
    </row>
    <row r="85" spans="2:34" s="5" customFormat="1" ht="12.75" customHeight="1" x14ac:dyDescent="0.2">
      <c r="B85" s="66"/>
      <c r="C85" s="14"/>
      <c r="D85" s="14"/>
      <c r="E85" s="14"/>
      <c r="F85" s="14"/>
      <c r="G85" s="14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4"/>
      <c r="AA85" s="14"/>
      <c r="AB85" s="14"/>
      <c r="AC85" s="14"/>
      <c r="AD85" s="14"/>
      <c r="AE85" s="14"/>
      <c r="AF85" s="14"/>
      <c r="AG85" s="68"/>
    </row>
    <row r="86" spans="2:34" s="5" customFormat="1" ht="12.75" customHeight="1" x14ac:dyDescent="0.2">
      <c r="B86" s="66"/>
      <c r="C86" s="14"/>
      <c r="D86" s="14"/>
      <c r="E86" s="14"/>
      <c r="F86" s="14"/>
      <c r="G86" s="14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4"/>
      <c r="AA86" s="14"/>
      <c r="AB86" s="14"/>
      <c r="AC86" s="14"/>
      <c r="AD86" s="14"/>
      <c r="AE86" s="14"/>
      <c r="AF86" s="14"/>
      <c r="AG86" s="68"/>
    </row>
    <row r="87" spans="2:34" x14ac:dyDescent="0.2">
      <c r="B87" s="6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60"/>
      <c r="AH87" s="20"/>
    </row>
    <row r="88" spans="2:34" s="5" customFormat="1" ht="3.75" customHeight="1" x14ac:dyDescent="0.2">
      <c r="B88" s="66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AG88" s="40"/>
    </row>
    <row r="89" spans="2:34" ht="12.75" customHeight="1" x14ac:dyDescent="0.2">
      <c r="B89" s="6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60"/>
      <c r="AH89" s="20"/>
    </row>
    <row r="90" spans="2:34" ht="12.75" customHeight="1" x14ac:dyDescent="0.2">
      <c r="B90" s="6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60"/>
    </row>
    <row r="91" spans="2:34" ht="12.75" customHeight="1" x14ac:dyDescent="0.2">
      <c r="B91" s="66"/>
      <c r="C91" s="5" t="s">
        <v>61</v>
      </c>
      <c r="D91" s="5"/>
      <c r="E91" s="5"/>
      <c r="F91" s="5"/>
      <c r="G91" s="75"/>
      <c r="H91" s="75"/>
      <c r="I91" s="75"/>
      <c r="J91" s="75"/>
      <c r="K91" s="75"/>
      <c r="L91" s="75"/>
      <c r="W91" s="5"/>
      <c r="X91" s="5" t="s">
        <v>63</v>
      </c>
      <c r="Y91" s="5"/>
      <c r="AA91" s="5"/>
      <c r="AB91" s="75"/>
      <c r="AC91" s="75"/>
      <c r="AD91" s="75"/>
      <c r="AE91" s="75"/>
      <c r="AF91" s="75"/>
      <c r="AG91" s="83"/>
    </row>
    <row r="92" spans="2:34" ht="12.75" customHeight="1" x14ac:dyDescent="0.2">
      <c r="B92" s="66"/>
      <c r="C92" s="5"/>
      <c r="D92" s="5"/>
      <c r="E92" s="5"/>
      <c r="F92" s="5"/>
      <c r="G92" s="5"/>
      <c r="H92" s="5"/>
      <c r="I92" s="5"/>
      <c r="J92" s="5"/>
      <c r="K92" s="5"/>
      <c r="L92" s="5"/>
      <c r="W92" s="5"/>
      <c r="X92" s="5"/>
      <c r="Y92" s="5"/>
      <c r="AA92" s="5"/>
      <c r="AB92" s="5"/>
      <c r="AC92" s="5"/>
      <c r="AD92" s="5"/>
      <c r="AE92" s="5"/>
      <c r="AF92" s="5"/>
      <c r="AG92" s="68"/>
    </row>
    <row r="93" spans="2:34" ht="12.75" customHeight="1" x14ac:dyDescent="0.2">
      <c r="B93" s="66"/>
      <c r="C93" s="5" t="s">
        <v>62</v>
      </c>
      <c r="D93" s="5"/>
      <c r="E93" s="5"/>
      <c r="F93" s="5"/>
      <c r="G93" s="74"/>
      <c r="H93" s="75"/>
      <c r="I93" s="75"/>
      <c r="J93" s="75"/>
      <c r="K93" s="75"/>
      <c r="L93" s="75"/>
      <c r="W93" s="5"/>
      <c r="X93" s="5" t="s">
        <v>62</v>
      </c>
      <c r="Y93" s="5"/>
      <c r="AA93" s="5"/>
      <c r="AB93" s="74"/>
      <c r="AC93" s="75"/>
      <c r="AD93" s="75"/>
      <c r="AE93" s="75"/>
      <c r="AF93" s="75"/>
      <c r="AG93" s="75"/>
    </row>
    <row r="94" spans="2:34" ht="12.75" customHeight="1" x14ac:dyDescent="0.2">
      <c r="B94" s="6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60"/>
    </row>
    <row r="95" spans="2:34" ht="12.75" customHeight="1" thickBot="1" x14ac:dyDescent="0.25">
      <c r="B95" s="70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61"/>
    </row>
    <row r="96" spans="2:34" ht="18" customHeight="1" x14ac:dyDescent="0.2">
      <c r="B96" s="47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2:32" ht="18" customHeight="1" x14ac:dyDescent="0.2">
      <c r="B97" s="47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2:32" ht="18" customHeight="1" x14ac:dyDescent="0.2">
      <c r="B98" s="47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2:32" ht="18" customHeight="1" x14ac:dyDescent="0.2">
      <c r="B99" s="47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2:32" ht="18" customHeight="1" x14ac:dyDescent="0.2">
      <c r="B100" s="47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2:32" ht="18" customHeight="1" x14ac:dyDescent="0.2">
      <c r="B101" s="47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2:32" ht="18" customHeight="1" x14ac:dyDescent="0.2">
      <c r="B102" s="47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2:32" ht="18" customHeight="1" x14ac:dyDescent="0.2">
      <c r="B103" s="47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2:32" ht="18" customHeight="1" x14ac:dyDescent="0.2">
      <c r="B104" s="47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2:32" ht="18" customHeight="1" x14ac:dyDescent="0.2">
      <c r="B105" s="47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2:32" ht="18" customHeight="1" x14ac:dyDescent="0.2">
      <c r="B106" s="47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2:32" ht="18" customHeight="1" x14ac:dyDescent="0.2">
      <c r="B107" s="47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2:32" ht="18" customHeight="1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spans="2:32" ht="18" customHeight="1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2:32" ht="18" customHeight="1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2:32" ht="18" customHeight="1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2:32" ht="18" customHeight="1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2:32" ht="18" customHeight="1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2:32" ht="18" customHeight="1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2:32" ht="18" customHeight="1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2:32" ht="18" customHeight="1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2:32" ht="18" customHeight="1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2:32" ht="18" customHeight="1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2:32" ht="18" customHeight="1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2:32" ht="18" customHeight="1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2:32" ht="18" customHeight="1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spans="2:32" ht="18" customHeight="1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spans="2:32" ht="18" customHeight="1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spans="2:32" ht="18" customHeight="1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spans="2:32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spans="2:32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spans="2:32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spans="2:32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spans="2:32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spans="2:32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spans="2:32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spans="2:32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spans="2:32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</sheetData>
  <mergeCells count="85">
    <mergeCell ref="AE2:AE3"/>
    <mergeCell ref="B4:AG4"/>
    <mergeCell ref="F7:O7"/>
    <mergeCell ref="AB7:AG7"/>
    <mergeCell ref="H9:O9"/>
    <mergeCell ref="I11:O11"/>
    <mergeCell ref="B15:I18"/>
    <mergeCell ref="J15:O18"/>
    <mergeCell ref="P15:U18"/>
    <mergeCell ref="V15:Y18"/>
    <mergeCell ref="AB15:AF18"/>
    <mergeCell ref="AG15:AG18"/>
    <mergeCell ref="Z16:AA17"/>
    <mergeCell ref="J19:O19"/>
    <mergeCell ref="P19:U19"/>
    <mergeCell ref="V19:Y20"/>
    <mergeCell ref="Z19:AA19"/>
    <mergeCell ref="AB19:AF19"/>
    <mergeCell ref="AI19:AN19"/>
    <mergeCell ref="J20:O20"/>
    <mergeCell ref="P20:U20"/>
    <mergeCell ref="Z20:AA20"/>
    <mergeCell ref="AB20:AF20"/>
    <mergeCell ref="AI20:AN20"/>
    <mergeCell ref="J21:O21"/>
    <mergeCell ref="P21:U21"/>
    <mergeCell ref="V21:Y23"/>
    <mergeCell ref="Z21:AA21"/>
    <mergeCell ref="AB21:AF21"/>
    <mergeCell ref="AI21:AN21"/>
    <mergeCell ref="J22:O22"/>
    <mergeCell ref="P22:U22"/>
    <mergeCell ref="Z22:AA22"/>
    <mergeCell ref="AI24:AN24"/>
    <mergeCell ref="AB22:AF22"/>
    <mergeCell ref="AI22:AN22"/>
    <mergeCell ref="J23:O23"/>
    <mergeCell ref="P23:U23"/>
    <mergeCell ref="Z23:AA23"/>
    <mergeCell ref="AB23:AF23"/>
    <mergeCell ref="AI23:AN23"/>
    <mergeCell ref="J24:O24"/>
    <mergeCell ref="P24:U24"/>
    <mergeCell ref="V24:Y24"/>
    <mergeCell ref="Z24:AA24"/>
    <mergeCell ref="AB24:AF24"/>
    <mergeCell ref="Z52:AG53"/>
    <mergeCell ref="B54:C54"/>
    <mergeCell ref="N54:Q54"/>
    <mergeCell ref="R54:U54"/>
    <mergeCell ref="V54:Y54"/>
    <mergeCell ref="R31:W31"/>
    <mergeCell ref="B52:C53"/>
    <mergeCell ref="D52:M53"/>
    <mergeCell ref="N52:Q53"/>
    <mergeCell ref="R52:U53"/>
    <mergeCell ref="V52:Y53"/>
    <mergeCell ref="B55:C55"/>
    <mergeCell ref="N55:Q55"/>
    <mergeCell ref="R55:U55"/>
    <mergeCell ref="Z55:AG55"/>
    <mergeCell ref="B74:C74"/>
    <mergeCell ref="N74:Q74"/>
    <mergeCell ref="R74:U74"/>
    <mergeCell ref="V74:Y74"/>
    <mergeCell ref="B72:C73"/>
    <mergeCell ref="D72:M73"/>
    <mergeCell ref="N72:Q73"/>
    <mergeCell ref="R72:U73"/>
    <mergeCell ref="V72:Y73"/>
    <mergeCell ref="B56:C56"/>
    <mergeCell ref="N56:Q56"/>
    <mergeCell ref="R56:U56"/>
    <mergeCell ref="G93:L93"/>
    <mergeCell ref="AB93:AG93"/>
    <mergeCell ref="V55:Y55"/>
    <mergeCell ref="Z54:AG54"/>
    <mergeCell ref="R62:W62"/>
    <mergeCell ref="Z74:AG74"/>
    <mergeCell ref="R80:W80"/>
    <mergeCell ref="G91:L91"/>
    <mergeCell ref="AB91:AG91"/>
    <mergeCell ref="Z72:AG73"/>
    <mergeCell ref="V56:Y56"/>
    <mergeCell ref="Z56:AG56"/>
  </mergeCells>
  <dataValidations count="5">
    <dataValidation type="list" allowBlank="1" showInputMessage="1" showErrorMessage="1" sqref="AG19:AG24" xr:uid="{00000000-0002-0000-0100-000000000000}">
      <formula1>$AU$2:$AU$3</formula1>
    </dataValidation>
    <dataValidation type="list" allowBlank="1" showInputMessage="1" showErrorMessage="1" sqref="I11:O11" xr:uid="{00000000-0002-0000-0100-000001000000}">
      <formula1>$AR$2:$AR$4</formula1>
    </dataValidation>
    <dataValidation type="list" allowBlank="1" showInputMessage="1" showErrorMessage="1" sqref="H9:O9" xr:uid="{00000000-0002-0000-0100-000002000000}">
      <formula1>$AM$2:$AM$3</formula1>
    </dataValidation>
    <dataValidation type="whole" allowBlank="1" showInputMessage="1" showErrorMessage="1" sqref="AB11" xr:uid="{00000000-0002-0000-0100-000003000000}">
      <formula1>1</formula1>
      <formula2>12</formula2>
    </dataValidation>
    <dataValidation type="list" allowBlank="1" showInputMessage="1" showErrorMessage="1" sqref="AB9" xr:uid="{00000000-0002-0000-0100-000004000000}">
      <formula1>$AK$2:$AK$3</formula1>
    </dataValidation>
  </dataValidations>
  <pageMargins left="0.70866141732283472" right="0.70866141732283472" top="0.74803149606299213" bottom="0.74803149606299213" header="0.31496062992125984" footer="0.31496062992125984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MATERIALITY</vt:lpstr>
      <vt:lpstr>MATERIALITY!Print_Area</vt:lpstr>
      <vt:lpstr>MATERIALITY!Print_Titles</vt:lpstr>
    </vt:vector>
  </TitlesOfParts>
  <Company>SISM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Sudiharto</dc:creator>
  <cp:lastModifiedBy>rudyanto siburian</cp:lastModifiedBy>
  <cp:lastPrinted>2022-09-30T13:18:55Z</cp:lastPrinted>
  <dcterms:created xsi:type="dcterms:W3CDTF">2006-10-13T06:59:08Z</dcterms:created>
  <dcterms:modified xsi:type="dcterms:W3CDTF">2024-02-02T08:39:52Z</dcterms:modified>
</cp:coreProperties>
</file>