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col\Downloads\"/>
    </mc:Choice>
  </mc:AlternateContent>
  <xr:revisionPtr revIDLastSave="0" documentId="13_ncr:1_{AE2E3EF9-53CD-4140-86D6-5524F6A34E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7" i="1"/>
  <c r="C16" i="1"/>
  <c r="C15" i="1"/>
  <c r="C19" i="1" l="1"/>
  <c r="J28" i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H28" i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G28" i="1"/>
  <c r="G29" i="1" s="1"/>
  <c r="C28" i="1"/>
  <c r="F28" i="1" s="1"/>
  <c r="C12" i="1"/>
  <c r="C18" i="1" s="1"/>
  <c r="E28" i="1" l="1"/>
  <c r="K28" i="1" s="1"/>
  <c r="L28" i="1" s="1"/>
  <c r="F29" i="1"/>
  <c r="F30" i="1" s="1"/>
  <c r="G30" i="1"/>
  <c r="D28" i="1" l="1"/>
  <c r="C29" i="1" s="1"/>
  <c r="E29" i="1" s="1"/>
  <c r="G31" i="1"/>
  <c r="F31" i="1"/>
  <c r="G32" i="1" l="1"/>
  <c r="F32" i="1"/>
  <c r="K29" i="1"/>
  <c r="L29" i="1" s="1"/>
  <c r="D29" i="1"/>
  <c r="C30" i="1" s="1"/>
  <c r="E30" i="1" l="1"/>
  <c r="F33" i="1"/>
  <c r="G33" i="1"/>
  <c r="G34" i="1" l="1"/>
  <c r="F34" i="1"/>
  <c r="K30" i="1"/>
  <c r="L30" i="1" s="1"/>
  <c r="D30" i="1"/>
  <c r="C31" i="1" s="1"/>
  <c r="E31" i="1" l="1"/>
  <c r="F35" i="1"/>
  <c r="G35" i="1"/>
  <c r="G36" i="1" l="1"/>
  <c r="F36" i="1"/>
  <c r="K31" i="1"/>
  <c r="L31" i="1" s="1"/>
  <c r="D31" i="1"/>
  <c r="C32" i="1" s="1"/>
  <c r="E32" i="1" l="1"/>
  <c r="F37" i="1"/>
  <c r="G37" i="1"/>
  <c r="K32" i="1" l="1"/>
  <c r="L32" i="1" s="1"/>
  <c r="D32" i="1"/>
  <c r="C33" i="1" s="1"/>
  <c r="G38" i="1"/>
  <c r="F38" i="1"/>
  <c r="F39" i="1" l="1"/>
  <c r="G39" i="1"/>
  <c r="E33" i="1"/>
  <c r="K33" i="1" l="1"/>
  <c r="L33" i="1" s="1"/>
  <c r="D33" i="1"/>
  <c r="C34" i="1" s="1"/>
  <c r="G40" i="1"/>
  <c r="F40" i="1"/>
  <c r="F41" i="1" l="1"/>
  <c r="G41" i="1"/>
  <c r="E34" i="1"/>
  <c r="K34" i="1" l="1"/>
  <c r="L34" i="1" s="1"/>
  <c r="D34" i="1"/>
  <c r="C35" i="1" s="1"/>
  <c r="G42" i="1"/>
  <c r="F42" i="1"/>
  <c r="F43" i="1" l="1"/>
  <c r="G43" i="1"/>
  <c r="E35" i="1"/>
  <c r="K35" i="1" l="1"/>
  <c r="L35" i="1" s="1"/>
  <c r="D35" i="1"/>
  <c r="C36" i="1" s="1"/>
  <c r="G44" i="1"/>
  <c r="F44" i="1"/>
  <c r="G45" i="1" l="1"/>
  <c r="F45" i="1"/>
  <c r="E36" i="1"/>
  <c r="K36" i="1" l="1"/>
  <c r="L36" i="1" s="1"/>
  <c r="D36" i="1"/>
  <c r="C37" i="1" s="1"/>
  <c r="F46" i="1"/>
  <c r="G46" i="1"/>
  <c r="G47" i="1" l="1"/>
  <c r="F47" i="1"/>
  <c r="E37" i="1"/>
  <c r="K37" i="1" l="1"/>
  <c r="L37" i="1" s="1"/>
  <c r="D37" i="1"/>
  <c r="C38" i="1" s="1"/>
  <c r="E38" i="1" l="1"/>
  <c r="K38" i="1" l="1"/>
  <c r="L38" i="1" s="1"/>
  <c r="D38" i="1"/>
  <c r="C39" i="1" s="1"/>
  <c r="E39" i="1" l="1"/>
  <c r="K39" i="1" l="1"/>
  <c r="L39" i="1" s="1"/>
  <c r="D39" i="1"/>
  <c r="C40" i="1" s="1"/>
  <c r="E40" i="1" l="1"/>
  <c r="K40" i="1" l="1"/>
  <c r="L40" i="1" s="1"/>
  <c r="D40" i="1"/>
  <c r="C41" i="1" s="1"/>
  <c r="E41" i="1" l="1"/>
  <c r="K41" i="1" l="1"/>
  <c r="L41" i="1" s="1"/>
  <c r="D41" i="1"/>
  <c r="C42" i="1" s="1"/>
  <c r="E42" i="1" l="1"/>
  <c r="K42" i="1" l="1"/>
  <c r="L42" i="1" s="1"/>
  <c r="D42" i="1"/>
  <c r="C43" i="1" s="1"/>
  <c r="E43" i="1" l="1"/>
  <c r="K43" i="1" l="1"/>
  <c r="L43" i="1" s="1"/>
  <c r="D43" i="1"/>
  <c r="C44" i="1" s="1"/>
  <c r="E44" i="1" l="1"/>
  <c r="K44" i="1" l="1"/>
  <c r="L44" i="1" s="1"/>
  <c r="D44" i="1"/>
  <c r="C45" i="1" s="1"/>
  <c r="E45" i="1" l="1"/>
  <c r="K45" i="1" l="1"/>
  <c r="L45" i="1" s="1"/>
  <c r="D45" i="1"/>
  <c r="C46" i="1" s="1"/>
  <c r="E46" i="1" l="1"/>
  <c r="K46" i="1" l="1"/>
  <c r="L46" i="1" s="1"/>
  <c r="D46" i="1"/>
  <c r="C47" i="1" s="1"/>
  <c r="E47" i="1" s="1"/>
  <c r="K47" i="1" l="1"/>
  <c r="D47" i="1"/>
  <c r="L47" i="1" l="1"/>
  <c r="L49" i="1" s="1"/>
  <c r="C20" i="1" s="1"/>
  <c r="C21" i="1" l="1"/>
</calcChain>
</file>

<file path=xl/sharedStrings.xml><?xml version="1.0" encoding="utf-8"?>
<sst xmlns="http://schemas.openxmlformats.org/spreadsheetml/2006/main" count="29" uniqueCount="29">
  <si>
    <t>Capacity</t>
  </si>
  <si>
    <t>Capacity Factor</t>
  </si>
  <si>
    <t>Fuel cost</t>
  </si>
  <si>
    <t>Heat Rate</t>
  </si>
  <si>
    <t>Variable O&amp;M</t>
  </si>
  <si>
    <t>Fixed Cost</t>
  </si>
  <si>
    <t>CAPEX</t>
  </si>
  <si>
    <t>Economic Life</t>
  </si>
  <si>
    <t>Debt share financing</t>
  </si>
  <si>
    <t>Cost of Debt</t>
  </si>
  <si>
    <t>Equity share financing</t>
  </si>
  <si>
    <t>Cost of Equity</t>
  </si>
  <si>
    <t>Corporate tax</t>
  </si>
  <si>
    <t xml:space="preserve">L/D </t>
  </si>
  <si>
    <t>PV Equity</t>
  </si>
  <si>
    <t>Pv Debt</t>
  </si>
  <si>
    <t>PVDepreciation</t>
  </si>
  <si>
    <t>Li</t>
  </si>
  <si>
    <t>D1</t>
  </si>
  <si>
    <t>D2</t>
  </si>
  <si>
    <t>D</t>
  </si>
  <si>
    <t>r</t>
  </si>
  <si>
    <t>i</t>
  </si>
  <si>
    <t>tax</t>
  </si>
  <si>
    <t>depreciation</t>
  </si>
  <si>
    <t>CTt</t>
  </si>
  <si>
    <t>PVt</t>
  </si>
  <si>
    <t>EA</t>
  </si>
  <si>
    <t>Annual 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</si>
</sst>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9"/>
  <sheetViews>
    <sheetView tabSelected="1" zoomScaleNormal="100" workbookViewId="0">
      <selection activeCell="F16" sqref="F16"/>
    </sheetView>
  </sheetViews>
  <sheetFormatPr baseColWidth="10" defaultRowHeight="15" x14ac:dyDescent="0.25"/>
  <cols>
    <col min="2" max="2" width="22" customWidth="1"/>
  </cols>
  <sheetData>
    <row r="2" spans="2:3" x14ac:dyDescent="0.25">
      <c r="B2" t="s">
        <v>0</v>
      </c>
    </row>
    <row r="3" spans="2:3" x14ac:dyDescent="0.25">
      <c r="B3" t="s">
        <v>1</v>
      </c>
      <c r="C3">
        <v>1</v>
      </c>
    </row>
    <row r="4" spans="2:3" x14ac:dyDescent="0.25">
      <c r="B4" t="s">
        <v>2</v>
      </c>
      <c r="C4">
        <v>5</v>
      </c>
    </row>
    <row r="5" spans="2:3" x14ac:dyDescent="0.25">
      <c r="B5" t="s">
        <v>3</v>
      </c>
      <c r="C5">
        <v>2.4</v>
      </c>
    </row>
    <row r="6" spans="2:3" x14ac:dyDescent="0.25">
      <c r="B6" t="s">
        <v>4</v>
      </c>
      <c r="C6">
        <v>0</v>
      </c>
    </row>
    <row r="7" spans="2:3" x14ac:dyDescent="0.25">
      <c r="B7" t="s">
        <v>5</v>
      </c>
      <c r="C7">
        <f>0.03*C8</f>
        <v>60</v>
      </c>
    </row>
    <row r="8" spans="2:3" x14ac:dyDescent="0.25">
      <c r="B8" t="s">
        <v>6</v>
      </c>
      <c r="C8">
        <v>2000</v>
      </c>
    </row>
    <row r="9" spans="2:3" x14ac:dyDescent="0.25">
      <c r="B9" t="s">
        <v>7</v>
      </c>
      <c r="C9">
        <v>20</v>
      </c>
    </row>
    <row r="10" spans="2:3" x14ac:dyDescent="0.25">
      <c r="B10" t="s">
        <v>8</v>
      </c>
      <c r="C10">
        <v>0.62</v>
      </c>
    </row>
    <row r="11" spans="2:3" x14ac:dyDescent="0.25">
      <c r="B11" t="s">
        <v>9</v>
      </c>
      <c r="C11">
        <v>0.04</v>
      </c>
    </row>
    <row r="12" spans="2:3" x14ac:dyDescent="0.25">
      <c r="B12" t="s">
        <v>10</v>
      </c>
      <c r="C12">
        <f>1-C10</f>
        <v>0.38</v>
      </c>
    </row>
    <row r="13" spans="2:3" x14ac:dyDescent="0.25">
      <c r="B13" t="s">
        <v>11</v>
      </c>
      <c r="C13">
        <v>7.0000000000000007E-2</v>
      </c>
    </row>
    <row r="14" spans="2:3" x14ac:dyDescent="0.25">
      <c r="B14" t="s">
        <v>12</v>
      </c>
      <c r="C14">
        <v>0.3</v>
      </c>
    </row>
    <row r="15" spans="2:3" x14ac:dyDescent="0.25">
      <c r="B15" t="s">
        <v>13</v>
      </c>
      <c r="C15">
        <f>(1-(1+C11)^(-C9-1))/(1-(1+C11)^(-1))-1</f>
        <v>13.590326344967671</v>
      </c>
    </row>
    <row r="16" spans="2:3" x14ac:dyDescent="0.25">
      <c r="C16">
        <f>(1-(1+C13)^(-C9-1))/(1-(1+C13)^(-1))-1</f>
        <v>10.59401424551616</v>
      </c>
    </row>
    <row r="18" spans="2:12" x14ac:dyDescent="0.25">
      <c r="B18" t="s">
        <v>14</v>
      </c>
      <c r="C18">
        <f>C12*C8</f>
        <v>760</v>
      </c>
    </row>
    <row r="19" spans="2:12" x14ac:dyDescent="0.25">
      <c r="B19" t="s">
        <v>15</v>
      </c>
      <c r="C19">
        <f>C10*C8*C16/C15</f>
        <v>966.61237787747086</v>
      </c>
    </row>
    <row r="20" spans="2:12" x14ac:dyDescent="0.25">
      <c r="B20" s="1" t="s">
        <v>16</v>
      </c>
      <c r="C20" s="1">
        <f>L49</f>
        <v>427.17547621449683</v>
      </c>
    </row>
    <row r="21" spans="2:12" x14ac:dyDescent="0.25">
      <c r="B21" t="s">
        <v>27</v>
      </c>
      <c r="C21">
        <f>(C18+C19-C20)/(1-C14)</f>
        <v>1856.3384309471057</v>
      </c>
    </row>
    <row r="22" spans="2:12" x14ac:dyDescent="0.25">
      <c r="B22" t="s">
        <v>28</v>
      </c>
      <c r="C22">
        <f>C21/C16</f>
        <v>175.22521566674197</v>
      </c>
    </row>
    <row r="24" spans="2:12" x14ac:dyDescent="0.25">
      <c r="B24" s="1"/>
    </row>
    <row r="25" spans="2:12" x14ac:dyDescent="0.25">
      <c r="B25" s="2"/>
    </row>
    <row r="27" spans="2:12" x14ac:dyDescent="0.25">
      <c r="C27" t="s">
        <v>17</v>
      </c>
      <c r="D27" t="s">
        <v>18</v>
      </c>
      <c r="E27" t="s">
        <v>19</v>
      </c>
      <c r="F27" t="s">
        <v>20</v>
      </c>
      <c r="G27" t="s">
        <v>21</v>
      </c>
      <c r="H27" t="s">
        <v>22</v>
      </c>
      <c r="I27" t="s">
        <v>23</v>
      </c>
      <c r="J27" t="s">
        <v>24</v>
      </c>
      <c r="K27" t="s">
        <v>25</v>
      </c>
      <c r="L27" t="s">
        <v>26</v>
      </c>
    </row>
    <row r="28" spans="2:12" x14ac:dyDescent="0.25">
      <c r="B28">
        <v>1</v>
      </c>
      <c r="C28">
        <f>C10*C8</f>
        <v>1240</v>
      </c>
      <c r="D28">
        <f>F28-E28</f>
        <v>41.641370407499927</v>
      </c>
      <c r="E28">
        <f>G28*C28</f>
        <v>49.6</v>
      </c>
      <c r="F28">
        <f>C28/C15</f>
        <v>91.241370407499929</v>
      </c>
      <c r="G28">
        <f>C11</f>
        <v>0.04</v>
      </c>
      <c r="H28">
        <f>C13</f>
        <v>7.0000000000000007E-2</v>
      </c>
      <c r="I28">
        <f>C14</f>
        <v>0.3</v>
      </c>
      <c r="J28">
        <f>C8/C9</f>
        <v>100</v>
      </c>
      <c r="K28">
        <f>(E28+J28)*I28</f>
        <v>44.879999999999995</v>
      </c>
      <c r="L28">
        <f>K28/((1+H28)^B28)</f>
        <v>41.943925233644855</v>
      </c>
    </row>
    <row r="29" spans="2:12" x14ac:dyDescent="0.25">
      <c r="B29">
        <v>2</v>
      </c>
      <c r="C29">
        <f>C28-D28</f>
        <v>1198.3586295925002</v>
      </c>
      <c r="D29">
        <f>F29-E29</f>
        <v>43.307025223799918</v>
      </c>
      <c r="E29">
        <f>G29*C29</f>
        <v>47.93434518370001</v>
      </c>
      <c r="F29">
        <f>F28</f>
        <v>91.241370407499929</v>
      </c>
      <c r="G29">
        <f>G28</f>
        <v>0.04</v>
      </c>
      <c r="H29">
        <f>H28</f>
        <v>7.0000000000000007E-2</v>
      </c>
      <c r="I29">
        <f>I28</f>
        <v>0.3</v>
      </c>
      <c r="J29">
        <f>J28</f>
        <v>100</v>
      </c>
      <c r="K29">
        <f>(E29+J29)*I29</f>
        <v>44.380303555109997</v>
      </c>
      <c r="L29">
        <f t="shared" ref="L29:L47" si="0">K29/((1+H29)^B29)</f>
        <v>38.763475897554365</v>
      </c>
    </row>
    <row r="30" spans="2:12" x14ac:dyDescent="0.25">
      <c r="B30">
        <v>3</v>
      </c>
      <c r="C30">
        <f>C29-D29</f>
        <v>1155.0516043687003</v>
      </c>
      <c r="D30">
        <f t="shared" ref="D30:D47" si="1">F30-E30</f>
        <v>45.039306232751919</v>
      </c>
      <c r="E30">
        <f>G30*C30</f>
        <v>46.20206417474801</v>
      </c>
      <c r="F30">
        <f t="shared" ref="F30:J45" si="2">F29</f>
        <v>91.241370407499929</v>
      </c>
      <c r="G30">
        <f t="shared" si="2"/>
        <v>0.04</v>
      </c>
      <c r="H30">
        <f t="shared" si="2"/>
        <v>7.0000000000000007E-2</v>
      </c>
      <c r="I30">
        <f t="shared" si="2"/>
        <v>0.3</v>
      </c>
      <c r="J30">
        <f t="shared" si="2"/>
        <v>100</v>
      </c>
      <c r="K30">
        <f t="shared" ref="K30:K47" si="3">(E30+J30)*I30</f>
        <v>43.860619252424407</v>
      </c>
      <c r="L30">
        <f t="shared" si="0"/>
        <v>35.803330374872068</v>
      </c>
    </row>
    <row r="31" spans="2:12" x14ac:dyDescent="0.25">
      <c r="B31">
        <v>4</v>
      </c>
      <c r="C31">
        <f t="shared" ref="C31:C47" si="4">C30-D30</f>
        <v>1110.0122981359484</v>
      </c>
      <c r="D31">
        <f t="shared" si="1"/>
        <v>46.840878482061989</v>
      </c>
      <c r="E31">
        <f t="shared" ref="E31:E47" si="5">G31*C31</f>
        <v>44.40049192543794</v>
      </c>
      <c r="F31">
        <f t="shared" si="2"/>
        <v>91.241370407499929</v>
      </c>
      <c r="G31">
        <f t="shared" si="2"/>
        <v>0.04</v>
      </c>
      <c r="H31">
        <f t="shared" si="2"/>
        <v>7.0000000000000007E-2</v>
      </c>
      <c r="I31">
        <f t="shared" si="2"/>
        <v>0.3</v>
      </c>
      <c r="J31">
        <f t="shared" si="2"/>
        <v>100</v>
      </c>
      <c r="K31">
        <f t="shared" si="3"/>
        <v>43.320147577631381</v>
      </c>
      <c r="L31">
        <f t="shared" si="0"/>
        <v>33.048733172167182</v>
      </c>
    </row>
    <row r="32" spans="2:12" x14ac:dyDescent="0.25">
      <c r="B32">
        <v>5</v>
      </c>
      <c r="C32">
        <f t="shared" si="4"/>
        <v>1063.1714196538865</v>
      </c>
      <c r="D32">
        <f t="shared" si="1"/>
        <v>48.714513621344473</v>
      </c>
      <c r="E32">
        <f t="shared" si="5"/>
        <v>42.526856786155456</v>
      </c>
      <c r="F32">
        <f t="shared" si="2"/>
        <v>91.241370407499929</v>
      </c>
      <c r="G32">
        <f t="shared" si="2"/>
        <v>0.04</v>
      </c>
      <c r="H32">
        <f t="shared" si="2"/>
        <v>7.0000000000000007E-2</v>
      </c>
      <c r="I32">
        <f t="shared" si="2"/>
        <v>0.3</v>
      </c>
      <c r="J32">
        <f t="shared" si="2"/>
        <v>100</v>
      </c>
      <c r="K32">
        <f t="shared" si="3"/>
        <v>42.75805703584664</v>
      </c>
      <c r="L32">
        <f t="shared" si="0"/>
        <v>30.485903728133081</v>
      </c>
    </row>
    <row r="33" spans="2:12" x14ac:dyDescent="0.25">
      <c r="B33">
        <v>6</v>
      </c>
      <c r="C33">
        <f t="shared" si="4"/>
        <v>1014.456906032542</v>
      </c>
      <c r="D33">
        <f t="shared" si="1"/>
        <v>50.663094166198249</v>
      </c>
      <c r="E33">
        <f t="shared" si="5"/>
        <v>40.57827624130168</v>
      </c>
      <c r="F33">
        <f t="shared" si="2"/>
        <v>91.241370407499929</v>
      </c>
      <c r="G33">
        <f t="shared" si="2"/>
        <v>0.04</v>
      </c>
      <c r="H33">
        <f t="shared" si="2"/>
        <v>7.0000000000000007E-2</v>
      </c>
      <c r="I33">
        <f t="shared" si="2"/>
        <v>0.3</v>
      </c>
      <c r="J33">
        <f t="shared" si="2"/>
        <v>100</v>
      </c>
      <c r="K33">
        <f t="shared" si="3"/>
        <v>42.173482872390508</v>
      </c>
      <c r="L33">
        <f t="shared" si="0"/>
        <v>28.101972363276293</v>
      </c>
    </row>
    <row r="34" spans="2:12" x14ac:dyDescent="0.25">
      <c r="B34">
        <v>7</v>
      </c>
      <c r="C34">
        <f t="shared" si="4"/>
        <v>963.79381186634373</v>
      </c>
      <c r="D34">
        <f t="shared" si="1"/>
        <v>52.689617932846176</v>
      </c>
      <c r="E34">
        <f t="shared" si="5"/>
        <v>38.551752474653753</v>
      </c>
      <c r="F34">
        <f t="shared" si="2"/>
        <v>91.241370407499929</v>
      </c>
      <c r="G34">
        <f t="shared" si="2"/>
        <v>0.04</v>
      </c>
      <c r="H34">
        <f t="shared" si="2"/>
        <v>7.0000000000000007E-2</v>
      </c>
      <c r="I34">
        <f t="shared" si="2"/>
        <v>0.3</v>
      </c>
      <c r="J34">
        <f t="shared" si="2"/>
        <v>100</v>
      </c>
      <c r="K34">
        <f t="shared" si="3"/>
        <v>41.565525742396126</v>
      </c>
      <c r="L34">
        <f t="shared" si="0"/>
        <v>25.884920427374514</v>
      </c>
    </row>
    <row r="35" spans="2:12" x14ac:dyDescent="0.25">
      <c r="B35">
        <v>8</v>
      </c>
      <c r="C35">
        <f t="shared" si="4"/>
        <v>911.10419393349753</v>
      </c>
      <c r="D35">
        <f t="shared" si="1"/>
        <v>54.797202650160024</v>
      </c>
      <c r="E35">
        <f t="shared" si="5"/>
        <v>36.444167757339905</v>
      </c>
      <c r="F35">
        <f t="shared" si="2"/>
        <v>91.241370407499929</v>
      </c>
      <c r="G35">
        <f t="shared" si="2"/>
        <v>0.04</v>
      </c>
      <c r="H35">
        <f t="shared" si="2"/>
        <v>7.0000000000000007E-2</v>
      </c>
      <c r="I35">
        <f t="shared" si="2"/>
        <v>0.3</v>
      </c>
      <c r="J35">
        <f t="shared" si="2"/>
        <v>100</v>
      </c>
      <c r="K35">
        <f t="shared" si="3"/>
        <v>40.933250327201968</v>
      </c>
      <c r="L35">
        <f t="shared" si="0"/>
        <v>23.823524369871382</v>
      </c>
    </row>
    <row r="36" spans="2:12" x14ac:dyDescent="0.25">
      <c r="B36">
        <v>9</v>
      </c>
      <c r="C36">
        <f t="shared" si="4"/>
        <v>856.30699128333754</v>
      </c>
      <c r="D36">
        <f t="shared" si="1"/>
        <v>56.989090756166426</v>
      </c>
      <c r="E36">
        <f t="shared" si="5"/>
        <v>34.252279651333502</v>
      </c>
      <c r="F36">
        <f t="shared" si="2"/>
        <v>91.241370407499929</v>
      </c>
      <c r="G36">
        <f t="shared" si="2"/>
        <v>0.04</v>
      </c>
      <c r="H36">
        <f t="shared" si="2"/>
        <v>7.0000000000000007E-2</v>
      </c>
      <c r="I36">
        <f t="shared" si="2"/>
        <v>0.3</v>
      </c>
      <c r="J36">
        <f t="shared" si="2"/>
        <v>100</v>
      </c>
      <c r="K36">
        <f t="shared" si="3"/>
        <v>40.27568389540005</v>
      </c>
      <c r="L36">
        <f t="shared" si="0"/>
        <v>21.907303476361047</v>
      </c>
    </row>
    <row r="37" spans="2:12" x14ac:dyDescent="0.25">
      <c r="B37">
        <v>10</v>
      </c>
      <c r="C37">
        <f t="shared" si="4"/>
        <v>799.3179005271711</v>
      </c>
      <c r="D37">
        <f t="shared" si="1"/>
        <v>59.268654386413083</v>
      </c>
      <c r="E37">
        <f t="shared" si="5"/>
        <v>31.972716021086846</v>
      </c>
      <c r="F37">
        <f t="shared" si="2"/>
        <v>91.241370407499929</v>
      </c>
      <c r="G37">
        <f t="shared" si="2"/>
        <v>0.04</v>
      </c>
      <c r="H37">
        <f t="shared" si="2"/>
        <v>7.0000000000000007E-2</v>
      </c>
      <c r="I37">
        <f t="shared" si="2"/>
        <v>0.3</v>
      </c>
      <c r="J37">
        <f t="shared" si="2"/>
        <v>100</v>
      </c>
      <c r="K37">
        <f t="shared" si="3"/>
        <v>39.591814806326056</v>
      </c>
      <c r="L37">
        <f t="shared" si="0"/>
        <v>20.126471031124691</v>
      </c>
    </row>
    <row r="38" spans="2:12" x14ac:dyDescent="0.25">
      <c r="B38">
        <v>11</v>
      </c>
      <c r="C38">
        <f t="shared" si="4"/>
        <v>740.04924614075799</v>
      </c>
      <c r="D38">
        <f t="shared" si="1"/>
        <v>61.639400561869607</v>
      </c>
      <c r="E38">
        <f t="shared" si="5"/>
        <v>29.601969845630322</v>
      </c>
      <c r="F38">
        <f t="shared" si="2"/>
        <v>91.241370407499929</v>
      </c>
      <c r="G38">
        <f t="shared" si="2"/>
        <v>0.04</v>
      </c>
      <c r="H38">
        <f t="shared" si="2"/>
        <v>7.0000000000000007E-2</v>
      </c>
      <c r="I38">
        <f t="shared" si="2"/>
        <v>0.3</v>
      </c>
      <c r="J38">
        <f t="shared" si="2"/>
        <v>100</v>
      </c>
      <c r="K38">
        <f t="shared" si="3"/>
        <v>38.880590953689094</v>
      </c>
      <c r="L38">
        <f t="shared" si="0"/>
        <v>18.471888681390055</v>
      </c>
    </row>
    <row r="39" spans="2:12" x14ac:dyDescent="0.25">
      <c r="B39">
        <v>12</v>
      </c>
      <c r="C39">
        <f t="shared" si="4"/>
        <v>678.40984557888839</v>
      </c>
      <c r="D39">
        <f t="shared" si="1"/>
        <v>64.104976584344399</v>
      </c>
      <c r="E39">
        <f t="shared" si="5"/>
        <v>27.136393823155537</v>
      </c>
      <c r="F39">
        <f t="shared" si="2"/>
        <v>91.241370407499929</v>
      </c>
      <c r="G39">
        <f t="shared" si="2"/>
        <v>0.04</v>
      </c>
      <c r="H39">
        <f t="shared" si="2"/>
        <v>7.0000000000000007E-2</v>
      </c>
      <c r="I39">
        <f t="shared" si="2"/>
        <v>0.3</v>
      </c>
      <c r="J39">
        <f t="shared" si="2"/>
        <v>100</v>
      </c>
      <c r="K39">
        <f t="shared" si="3"/>
        <v>38.14091814694666</v>
      </c>
      <c r="L39">
        <f t="shared" si="0"/>
        <v>16.9350237936663</v>
      </c>
    </row>
    <row r="40" spans="2:12" x14ac:dyDescent="0.25">
      <c r="B40">
        <v>13</v>
      </c>
      <c r="C40">
        <f t="shared" si="4"/>
        <v>614.30486899454399</v>
      </c>
      <c r="D40">
        <f t="shared" si="1"/>
        <v>66.669175647718163</v>
      </c>
      <c r="E40">
        <f t="shared" si="5"/>
        <v>24.572194759781759</v>
      </c>
      <c r="F40">
        <f t="shared" si="2"/>
        <v>91.241370407499929</v>
      </c>
      <c r="G40">
        <f t="shared" si="2"/>
        <v>0.04</v>
      </c>
      <c r="H40">
        <f t="shared" si="2"/>
        <v>7.0000000000000007E-2</v>
      </c>
      <c r="I40">
        <f t="shared" si="2"/>
        <v>0.3</v>
      </c>
      <c r="J40">
        <f t="shared" si="2"/>
        <v>100</v>
      </c>
      <c r="K40">
        <f t="shared" si="3"/>
        <v>37.371658427934527</v>
      </c>
      <c r="L40">
        <f t="shared" si="0"/>
        <v>15.507909606226864</v>
      </c>
    </row>
    <row r="41" spans="2:12" x14ac:dyDescent="0.25">
      <c r="B41">
        <v>14</v>
      </c>
      <c r="C41">
        <f t="shared" si="4"/>
        <v>547.63569334682586</v>
      </c>
      <c r="D41">
        <f t="shared" si="1"/>
        <v>69.335942673626889</v>
      </c>
      <c r="E41">
        <f t="shared" si="5"/>
        <v>21.905427733873037</v>
      </c>
      <c r="F41">
        <f t="shared" si="2"/>
        <v>91.241370407499929</v>
      </c>
      <c r="G41">
        <f t="shared" si="2"/>
        <v>0.04</v>
      </c>
      <c r="H41">
        <f t="shared" si="2"/>
        <v>7.0000000000000007E-2</v>
      </c>
      <c r="I41">
        <f t="shared" si="2"/>
        <v>0.3</v>
      </c>
      <c r="J41">
        <f t="shared" si="2"/>
        <v>100</v>
      </c>
      <c r="K41">
        <f t="shared" si="3"/>
        <v>36.571628320161913</v>
      </c>
      <c r="L41">
        <f t="shared" si="0"/>
        <v>14.183107994636257</v>
      </c>
    </row>
    <row r="42" spans="2:12" x14ac:dyDescent="0.25">
      <c r="B42">
        <v>15</v>
      </c>
      <c r="C42">
        <f t="shared" si="4"/>
        <v>478.29975067319896</v>
      </c>
      <c r="D42">
        <f t="shared" si="1"/>
        <v>72.109380380571963</v>
      </c>
      <c r="E42">
        <f t="shared" si="5"/>
        <v>19.131990026927959</v>
      </c>
      <c r="F42">
        <f t="shared" si="2"/>
        <v>91.241370407499929</v>
      </c>
      <c r="G42">
        <f t="shared" si="2"/>
        <v>0.04</v>
      </c>
      <c r="H42">
        <f t="shared" si="2"/>
        <v>7.0000000000000007E-2</v>
      </c>
      <c r="I42">
        <f t="shared" si="2"/>
        <v>0.3</v>
      </c>
      <c r="J42">
        <f t="shared" si="2"/>
        <v>100</v>
      </c>
      <c r="K42">
        <f t="shared" si="3"/>
        <v>35.739597008078384</v>
      </c>
      <c r="L42">
        <f t="shared" si="0"/>
        <v>12.953674679199997</v>
      </c>
    </row>
    <row r="43" spans="2:12" x14ac:dyDescent="0.25">
      <c r="B43">
        <v>16</v>
      </c>
      <c r="C43">
        <f t="shared" si="4"/>
        <v>406.19037029262699</v>
      </c>
      <c r="D43">
        <f t="shared" si="1"/>
        <v>74.993755595794852</v>
      </c>
      <c r="E43">
        <f t="shared" si="5"/>
        <v>16.24761481170508</v>
      </c>
      <c r="F43">
        <f t="shared" si="2"/>
        <v>91.241370407499929</v>
      </c>
      <c r="G43">
        <f t="shared" si="2"/>
        <v>0.04</v>
      </c>
      <c r="H43">
        <f t="shared" si="2"/>
        <v>7.0000000000000007E-2</v>
      </c>
      <c r="I43">
        <f t="shared" si="2"/>
        <v>0.3</v>
      </c>
      <c r="J43">
        <f t="shared" si="2"/>
        <v>100</v>
      </c>
      <c r="K43">
        <f t="shared" si="3"/>
        <v>34.87428444351152</v>
      </c>
      <c r="L43">
        <f t="shared" si="0"/>
        <v>11.813126714417026</v>
      </c>
    </row>
    <row r="44" spans="2:12" x14ac:dyDescent="0.25">
      <c r="B44">
        <v>17</v>
      </c>
      <c r="C44">
        <f t="shared" si="4"/>
        <v>331.19661469683217</v>
      </c>
      <c r="D44">
        <f t="shared" si="1"/>
        <v>77.993505819626648</v>
      </c>
      <c r="E44">
        <f t="shared" si="5"/>
        <v>13.247864587873288</v>
      </c>
      <c r="F44">
        <f t="shared" si="2"/>
        <v>91.241370407499929</v>
      </c>
      <c r="G44">
        <f t="shared" si="2"/>
        <v>0.04</v>
      </c>
      <c r="H44">
        <f t="shared" si="2"/>
        <v>7.0000000000000007E-2</v>
      </c>
      <c r="I44">
        <f t="shared" si="2"/>
        <v>0.3</v>
      </c>
      <c r="J44">
        <f t="shared" si="2"/>
        <v>100</v>
      </c>
      <c r="K44">
        <f t="shared" si="3"/>
        <v>33.974359376361988</v>
      </c>
      <c r="L44">
        <f t="shared" si="0"/>
        <v>10.755412110980423</v>
      </c>
    </row>
    <row r="45" spans="2:12" x14ac:dyDescent="0.25">
      <c r="B45">
        <v>18</v>
      </c>
      <c r="C45">
        <f t="shared" si="4"/>
        <v>253.20310887720552</v>
      </c>
      <c r="D45">
        <f t="shared" si="1"/>
        <v>81.113246052411711</v>
      </c>
      <c r="E45">
        <f t="shared" si="5"/>
        <v>10.128124355088222</v>
      </c>
      <c r="F45">
        <f t="shared" si="2"/>
        <v>91.241370407499929</v>
      </c>
      <c r="G45">
        <f t="shared" si="2"/>
        <v>0.04</v>
      </c>
      <c r="H45">
        <f t="shared" si="2"/>
        <v>7.0000000000000007E-2</v>
      </c>
      <c r="I45">
        <f t="shared" si="2"/>
        <v>0.3</v>
      </c>
      <c r="J45">
        <f t="shared" si="2"/>
        <v>100</v>
      </c>
      <c r="K45">
        <f t="shared" si="3"/>
        <v>33.038437306526461</v>
      </c>
      <c r="L45">
        <f t="shared" si="0"/>
        <v>9.7748814506545152</v>
      </c>
    </row>
    <row r="46" spans="2:12" x14ac:dyDescent="0.25">
      <c r="B46">
        <v>19</v>
      </c>
      <c r="C46">
        <f t="shared" si="4"/>
        <v>172.08986282479381</v>
      </c>
      <c r="D46">
        <f t="shared" si="1"/>
        <v>84.35777589450818</v>
      </c>
      <c r="E46">
        <f t="shared" si="5"/>
        <v>6.8835945129917526</v>
      </c>
      <c r="F46">
        <f t="shared" ref="F46:J47" si="6">F45</f>
        <v>91.241370407499929</v>
      </c>
      <c r="G46">
        <f t="shared" si="6"/>
        <v>0.04</v>
      </c>
      <c r="H46">
        <f t="shared" si="6"/>
        <v>7.0000000000000007E-2</v>
      </c>
      <c r="I46">
        <f t="shared" si="6"/>
        <v>0.3</v>
      </c>
      <c r="J46">
        <f t="shared" si="6"/>
        <v>100</v>
      </c>
      <c r="K46">
        <f t="shared" si="3"/>
        <v>32.065078353897526</v>
      </c>
      <c r="L46">
        <f t="shared" si="0"/>
        <v>8.8662613634981575</v>
      </c>
    </row>
    <row r="47" spans="2:12" x14ac:dyDescent="0.25">
      <c r="B47">
        <v>20</v>
      </c>
      <c r="C47">
        <f t="shared" si="4"/>
        <v>87.732086930285632</v>
      </c>
      <c r="D47">
        <f t="shared" si="1"/>
        <v>87.732086930288503</v>
      </c>
      <c r="E47">
        <f t="shared" si="5"/>
        <v>3.5092834772114254</v>
      </c>
      <c r="F47">
        <f t="shared" si="6"/>
        <v>91.241370407499929</v>
      </c>
      <c r="G47">
        <f t="shared" si="6"/>
        <v>0.04</v>
      </c>
      <c r="H47">
        <f t="shared" si="6"/>
        <v>7.0000000000000007E-2</v>
      </c>
      <c r="I47">
        <f t="shared" si="6"/>
        <v>0.3</v>
      </c>
      <c r="J47">
        <f t="shared" si="6"/>
        <v>100</v>
      </c>
      <c r="K47">
        <f t="shared" si="3"/>
        <v>31.052785043163425</v>
      </c>
      <c r="L47">
        <f t="shared" si="0"/>
        <v>8.0246297454477098</v>
      </c>
    </row>
    <row r="49" spans="12:12" x14ac:dyDescent="0.25">
      <c r="L49">
        <f>SUM(L28:L48)</f>
        <v>427.17547621449683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ac.colsonadeline@gmail.com</dc:creator>
  <cp:lastModifiedBy>ac.colsonadeline@gmail.com</cp:lastModifiedBy>
  <dcterms:created xsi:type="dcterms:W3CDTF">2024-05-02T13:41:48Z</dcterms:created>
  <dcterms:modified xsi:type="dcterms:W3CDTF">2024-05-17T17:31:00Z</dcterms:modified>
</cp:coreProperties>
</file>