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6275" windowHeight="6465" activeTab="13"/>
  </bookViews>
  <sheets>
    <sheet name="VBatt" sheetId="2" r:id="rId1"/>
    <sheet name="VAC" sheetId="1" r:id="rId2"/>
    <sheet name="IMEAS_INV" sheetId="4" r:id="rId3"/>
    <sheet name="IMEAS_CHG" sheetId="8" r:id="rId4"/>
    <sheet name="IDC_INV" sheetId="11" r:id="rId5"/>
    <sheet name="IDC_CHG" sheetId="12" r:id="rId6"/>
    <sheet name="ILINE" sheetId="5" r:id="rId7"/>
    <sheet name="WACR" sheetId="10" r:id="rId8"/>
    <sheet name="ILIMIT" sheetId="13" r:id="rId9"/>
    <sheet name="AC&lt;&gt;DC Amps" sheetId="14" r:id="rId10"/>
    <sheet name="InverterData" sheetId="20" r:id="rId11"/>
    <sheet name="ChargerData" sheetId="15" r:id="rId12"/>
    <sheet name="IDC_INV_WATTS" sheetId="21" r:id="rId13"/>
    <sheet name="IDC_CHG_WATTS" sheetId="17" r:id="rId14"/>
  </sheets>
  <calcPr calcId="144525"/>
</workbook>
</file>

<file path=xl/calcChain.xml><?xml version="1.0" encoding="utf-8"?>
<calcChain xmlns="http://schemas.openxmlformats.org/spreadsheetml/2006/main">
  <c r="N30" i="1" l="1"/>
  <c r="N29" i="1"/>
  <c r="N28" i="1"/>
  <c r="N27" i="1"/>
  <c r="N26" i="1"/>
  <c r="N25" i="1"/>
  <c r="N24" i="1"/>
  <c r="N23" i="1"/>
  <c r="M23" i="1"/>
  <c r="M24" i="1" s="1"/>
  <c r="M25" i="1" s="1"/>
  <c r="M26" i="1" s="1"/>
  <c r="M27" i="1" s="1"/>
  <c r="M28" i="1" s="1"/>
  <c r="M29" i="1" s="1"/>
  <c r="M30" i="1" s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3" i="1"/>
  <c r="N2" i="1"/>
  <c r="D38" i="21" l="1"/>
  <c r="D32" i="21"/>
  <c r="D26" i="21"/>
  <c r="D20" i="21"/>
  <c r="D14" i="21"/>
  <c r="D8" i="21"/>
  <c r="D2" i="21"/>
  <c r="D39" i="21"/>
  <c r="D33" i="21"/>
  <c r="D27" i="21"/>
  <c r="D21" i="21"/>
  <c r="D15" i="21"/>
  <c r="D9" i="21"/>
  <c r="D3" i="21"/>
  <c r="D40" i="21"/>
  <c r="D34" i="21"/>
  <c r="D28" i="21"/>
  <c r="D22" i="21"/>
  <c r="D16" i="21"/>
  <c r="D10" i="21"/>
  <c r="D4" i="21"/>
  <c r="D41" i="21"/>
  <c r="D35" i="21"/>
  <c r="D29" i="21"/>
  <c r="D23" i="21"/>
  <c r="D17" i="21"/>
  <c r="D11" i="21"/>
  <c r="D5" i="21"/>
  <c r="D42" i="21"/>
  <c r="D36" i="21"/>
  <c r="D30" i="21"/>
  <c r="D24" i="21"/>
  <c r="D18" i="21"/>
  <c r="D12" i="21"/>
  <c r="D6" i="21"/>
  <c r="D43" i="21"/>
  <c r="D37" i="21"/>
  <c r="D31" i="21"/>
  <c r="D25" i="21"/>
  <c r="D19" i="21"/>
  <c r="D13" i="21"/>
  <c r="D7" i="21"/>
  <c r="C60" i="17" l="1"/>
  <c r="C59" i="17"/>
  <c r="C58" i="17"/>
  <c r="C57" i="17"/>
  <c r="C56" i="17"/>
  <c r="C55" i="17"/>
  <c r="C54" i="17"/>
  <c r="C53" i="17"/>
  <c r="C52" i="17"/>
  <c r="C50" i="17"/>
  <c r="C49" i="17"/>
  <c r="C48" i="17"/>
  <c r="C47" i="17"/>
  <c r="C46" i="17"/>
  <c r="C45" i="17"/>
  <c r="C44" i="17"/>
  <c r="C43" i="17"/>
  <c r="C42" i="17"/>
  <c r="C40" i="17"/>
  <c r="C39" i="17"/>
  <c r="C38" i="17"/>
  <c r="C37" i="17"/>
  <c r="C36" i="17"/>
  <c r="C35" i="17"/>
  <c r="C34" i="17"/>
  <c r="C33" i="17"/>
  <c r="C32" i="17"/>
  <c r="C30" i="17"/>
  <c r="C29" i="17"/>
  <c r="C28" i="17"/>
  <c r="C27" i="17"/>
  <c r="C26" i="17"/>
  <c r="C25" i="17"/>
  <c r="C24" i="17"/>
  <c r="C23" i="17"/>
  <c r="C22" i="17"/>
  <c r="C20" i="17"/>
  <c r="C19" i="17"/>
  <c r="C18" i="17"/>
  <c r="C17" i="17"/>
  <c r="C16" i="17"/>
  <c r="C15" i="17"/>
  <c r="C14" i="17"/>
  <c r="C13" i="17"/>
  <c r="C12" i="17"/>
  <c r="C8" i="17"/>
  <c r="C7" i="17"/>
  <c r="C6" i="17"/>
  <c r="C5" i="17"/>
  <c r="C4" i="17"/>
  <c r="C3" i="17"/>
  <c r="C2" i="17"/>
  <c r="F60" i="15" l="1"/>
  <c r="F59" i="15"/>
  <c r="F58" i="15"/>
  <c r="F57" i="15"/>
  <c r="F56" i="15"/>
  <c r="F55" i="15"/>
  <c r="F54" i="15"/>
  <c r="F53" i="15"/>
  <c r="F52" i="15"/>
  <c r="F50" i="15"/>
  <c r="F49" i="15"/>
  <c r="F48" i="15"/>
  <c r="F47" i="15"/>
  <c r="F46" i="15"/>
  <c r="F45" i="15"/>
  <c r="F44" i="15"/>
  <c r="F43" i="15"/>
  <c r="F42" i="15"/>
  <c r="F40" i="15"/>
  <c r="F39" i="15"/>
  <c r="F38" i="15"/>
  <c r="F37" i="15"/>
  <c r="F36" i="15"/>
  <c r="F35" i="15"/>
  <c r="F34" i="15"/>
  <c r="F33" i="15"/>
  <c r="F32" i="15"/>
  <c r="F30" i="15"/>
  <c r="F29" i="15"/>
  <c r="F28" i="15"/>
  <c r="F27" i="15"/>
  <c r="F26" i="15"/>
  <c r="F25" i="15"/>
  <c r="F24" i="15"/>
  <c r="F23" i="15"/>
  <c r="F22" i="15"/>
  <c r="F20" i="15"/>
  <c r="F19" i="15"/>
  <c r="F18" i="15"/>
  <c r="F17" i="15"/>
  <c r="F16" i="15"/>
  <c r="F15" i="15"/>
  <c r="F14" i="15"/>
  <c r="F13" i="15"/>
  <c r="F12" i="15"/>
  <c r="F8" i="15"/>
  <c r="F7" i="15"/>
  <c r="F6" i="15"/>
  <c r="F5" i="15"/>
  <c r="F4" i="15"/>
  <c r="F3" i="15"/>
  <c r="F2" i="15"/>
  <c r="I59" i="14"/>
  <c r="H59" i="14"/>
  <c r="G59" i="14"/>
  <c r="F59" i="14"/>
  <c r="E59" i="14"/>
  <c r="D59" i="14"/>
  <c r="C59" i="14"/>
  <c r="B59" i="14"/>
  <c r="I58" i="14"/>
  <c r="H58" i="14"/>
  <c r="G58" i="14"/>
  <c r="F58" i="14"/>
  <c r="E58" i="14"/>
  <c r="D58" i="14"/>
  <c r="C58" i="14"/>
  <c r="B58" i="14"/>
  <c r="I57" i="14"/>
  <c r="H57" i="14"/>
  <c r="G57" i="14"/>
  <c r="F57" i="14"/>
  <c r="E57" i="14"/>
  <c r="D57" i="14"/>
  <c r="C57" i="14"/>
  <c r="B57" i="14"/>
  <c r="I56" i="14"/>
  <c r="H56" i="14"/>
  <c r="G56" i="14"/>
  <c r="F56" i="14"/>
  <c r="E56" i="14"/>
  <c r="D56" i="14"/>
  <c r="C56" i="14"/>
  <c r="B56" i="14"/>
  <c r="I55" i="14"/>
  <c r="H55" i="14"/>
  <c r="G55" i="14"/>
  <c r="F55" i="14"/>
  <c r="E55" i="14"/>
  <c r="D55" i="14"/>
  <c r="C55" i="14"/>
  <c r="B55" i="14"/>
  <c r="I54" i="14"/>
  <c r="H54" i="14"/>
  <c r="G54" i="14"/>
  <c r="F54" i="14"/>
  <c r="E54" i="14"/>
  <c r="D54" i="14"/>
  <c r="C54" i="14"/>
  <c r="B54" i="14"/>
  <c r="I53" i="14"/>
  <c r="H53" i="14"/>
  <c r="G53" i="14"/>
  <c r="F53" i="14"/>
  <c r="E53" i="14"/>
  <c r="D53" i="14"/>
  <c r="C53" i="14"/>
  <c r="B53" i="14"/>
  <c r="I52" i="14"/>
  <c r="H52" i="14"/>
  <c r="G52" i="14"/>
  <c r="F52" i="14"/>
  <c r="E52" i="14"/>
  <c r="D52" i="14"/>
  <c r="C52" i="14"/>
  <c r="B52" i="14"/>
  <c r="I51" i="14"/>
  <c r="H51" i="14"/>
  <c r="G51" i="14"/>
  <c r="F51" i="14"/>
  <c r="E51" i="14"/>
  <c r="D51" i="14"/>
  <c r="C51" i="14"/>
  <c r="B51" i="14"/>
  <c r="I50" i="14"/>
  <c r="H50" i="14"/>
  <c r="G50" i="14"/>
  <c r="F50" i="14"/>
  <c r="E50" i="14"/>
  <c r="D50" i="14"/>
  <c r="C50" i="14"/>
  <c r="B50" i="14"/>
  <c r="I49" i="14"/>
  <c r="H49" i="14"/>
  <c r="G49" i="14"/>
  <c r="F49" i="14"/>
  <c r="E49" i="14"/>
  <c r="D49" i="14"/>
  <c r="C49" i="14"/>
  <c r="B49" i="14"/>
  <c r="I48" i="14"/>
  <c r="H48" i="14"/>
  <c r="G48" i="14"/>
  <c r="F48" i="14"/>
  <c r="E48" i="14"/>
  <c r="D48" i="14"/>
  <c r="C48" i="14"/>
  <c r="B48" i="14"/>
  <c r="I47" i="14"/>
  <c r="H47" i="14"/>
  <c r="G47" i="14"/>
  <c r="F47" i="14"/>
  <c r="E47" i="14"/>
  <c r="D47" i="14"/>
  <c r="C47" i="14"/>
  <c r="B47" i="14"/>
  <c r="I46" i="14"/>
  <c r="H46" i="14"/>
  <c r="G46" i="14"/>
  <c r="F46" i="14"/>
  <c r="E46" i="14"/>
  <c r="D46" i="14"/>
  <c r="C46" i="14"/>
  <c r="B46" i="14"/>
  <c r="I45" i="14"/>
  <c r="H45" i="14"/>
  <c r="G45" i="14"/>
  <c r="F45" i="14"/>
  <c r="E45" i="14"/>
  <c r="D45" i="14"/>
  <c r="C45" i="14"/>
  <c r="B45" i="14"/>
  <c r="C41" i="14"/>
  <c r="B41" i="14"/>
  <c r="C36" i="14"/>
  <c r="B36" i="14"/>
  <c r="C35" i="14"/>
  <c r="B35" i="14"/>
  <c r="C34" i="14"/>
  <c r="B34" i="14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D26" i="10"/>
  <c r="D25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G28" i="12"/>
  <c r="G27" i="12"/>
  <c r="G26" i="12"/>
  <c r="J5" i="12"/>
  <c r="I5" i="12"/>
  <c r="H5" i="12"/>
  <c r="G5" i="12"/>
  <c r="J4" i="12"/>
  <c r="I4" i="12"/>
  <c r="H4" i="12"/>
  <c r="G4" i="12"/>
  <c r="J3" i="12"/>
  <c r="I3" i="12"/>
  <c r="H3" i="12"/>
  <c r="G3" i="12"/>
  <c r="J2" i="12"/>
  <c r="I2" i="12"/>
  <c r="H2" i="12"/>
  <c r="G2" i="12"/>
  <c r="G30" i="11"/>
  <c r="G29" i="11"/>
  <c r="G28" i="11"/>
  <c r="J6" i="11"/>
  <c r="I6" i="11"/>
  <c r="H6" i="11"/>
  <c r="J5" i="11"/>
  <c r="I5" i="11"/>
  <c r="H5" i="11"/>
  <c r="J4" i="11"/>
  <c r="I4" i="11"/>
  <c r="H4" i="11"/>
  <c r="J3" i="11"/>
  <c r="I3" i="11"/>
  <c r="H3" i="11"/>
  <c r="J2" i="11"/>
  <c r="I2" i="11"/>
  <c r="H2" i="11"/>
  <c r="F26" i="8"/>
  <c r="F25" i="8"/>
  <c r="D25" i="4"/>
  <c r="D24" i="4"/>
  <c r="C24" i="1"/>
  <c r="C23" i="1"/>
  <c r="C22" i="2"/>
  <c r="C21" i="2"/>
</calcChain>
</file>

<file path=xl/sharedStrings.xml><?xml version="1.0" encoding="utf-8"?>
<sst xmlns="http://schemas.openxmlformats.org/spreadsheetml/2006/main" count="175" uniqueCount="109">
  <si>
    <t>VBatt (volts) (Meter)</t>
  </si>
  <si>
    <t>VBatt  ADC Counts (CAN)</t>
  </si>
  <si>
    <t>A/C   Volts   Out   (Meter)</t>
  </si>
  <si>
    <t>VAC ADC Counts  (CAN)</t>
  </si>
  <si>
    <t>A/C Amps Out (Meter)</t>
  </si>
  <si>
    <t>IMeas ADC  (CAN)</t>
  </si>
  <si>
    <t>VBatt DC Volts (Meter)</t>
  </si>
  <si>
    <t>DC In Amps (Meter)</t>
  </si>
  <si>
    <t>ILine ADC (CAN)</t>
  </si>
  <si>
    <t>VBatt ADC (CAN)</t>
  </si>
  <si>
    <t>A/C Amps In (Meter)</t>
  </si>
  <si>
    <t>IMeas ADC (CAN)</t>
  </si>
  <si>
    <t>Inv Power ADC (CAN)</t>
  </si>
  <si>
    <t>Vbatt (volts)</t>
  </si>
  <si>
    <t>Vbatt (Adc Counts)</t>
  </si>
  <si>
    <t>Slope</t>
  </si>
  <si>
    <t>Offset</t>
  </si>
  <si>
    <t>DC Out Amps (Meter)</t>
  </si>
  <si>
    <t xml:space="preserve"> = IDC_INV_VBATT_SLOPE</t>
  </si>
  <si>
    <t xml:space="preserve"> = IDC_INV_VBATT_INTERCEPT</t>
  </si>
  <si>
    <t xml:space="preserve"> = IDC_CHG_VBATT_SLOPE</t>
  </si>
  <si>
    <t xml:space="preserve"> = IDC_CHG_VBATT_INTERCEPT</t>
  </si>
  <si>
    <t xml:space="preserve"> = IDC_CHG_IMEAS_OFFSET</t>
  </si>
  <si>
    <t>Intercept</t>
  </si>
  <si>
    <t xml:space="preserve"> = VBATT_SLOPE</t>
  </si>
  <si>
    <t xml:space="preserve"> = VBATT_INTERCEPT</t>
  </si>
  <si>
    <t xml:space="preserve"> = VAC_SLOPE</t>
  </si>
  <si>
    <t xml:space="preserve"> = VAC_INTERCEPT</t>
  </si>
  <si>
    <t xml:space="preserve"> = IMEAS_CHG_SLOPE</t>
  </si>
  <si>
    <t xml:space="preserve"> = IMEAS_CHG_INTERCEPT</t>
  </si>
  <si>
    <t xml:space="preserve"> = IDC_INV_IMEAS_OFFSET</t>
  </si>
  <si>
    <t xml:space="preserve"> = ILINE_SLOPE</t>
  </si>
  <si>
    <t xml:space="preserve"> = ILINE_INTERCEPT</t>
  </si>
  <si>
    <t xml:space="preserve"> = WACR_SLOPE</t>
  </si>
  <si>
    <t xml:space="preserve"> = WACR_INTERCEPT</t>
  </si>
  <si>
    <t>Chad</t>
  </si>
  <si>
    <t>Clark</t>
  </si>
  <si>
    <t>Watts (Meter)</t>
  </si>
  <si>
    <t>2017-11-03</t>
  </si>
  <si>
    <t>2017-11-06</t>
  </si>
  <si>
    <t xml:space="preserve"> = IMEAS_INV_SLOPE</t>
  </si>
  <si>
    <t xml:space="preserve"> = IMEAS_INV_INTERCEPT</t>
  </si>
  <si>
    <t>D/C Amp In (Meter)</t>
  </si>
  <si>
    <t>D/C Amp Out (Meter)</t>
  </si>
  <si>
    <t>2017-11-07</t>
  </si>
  <si>
    <t>AC Out Amps (Meter)</t>
  </si>
  <si>
    <t>,73</t>
  </si>
  <si>
    <t>12LPC15</t>
  </si>
  <si>
    <t>AC In Amps (Meter)</t>
  </si>
  <si>
    <t>6,22</t>
  </si>
  <si>
    <t>D/C Amps Calc</t>
  </si>
  <si>
    <t>D/C Amps Act</t>
  </si>
  <si>
    <t>A/C Amps Act</t>
  </si>
  <si>
    <t>Amps Error</t>
  </si>
  <si>
    <t>% Error</t>
  </si>
  <si>
    <t>11.7v</t>
  </si>
  <si>
    <t>12.7v</t>
  </si>
  <si>
    <t>13.7v</t>
  </si>
  <si>
    <t>14.7v</t>
  </si>
  <si>
    <t>Vbatt</t>
  </si>
  <si>
    <t>Int</t>
  </si>
  <si>
    <t>AC Amps</t>
  </si>
  <si>
    <t>VBatt 11.7v</t>
  </si>
  <si>
    <t>VBatt 12.7v</t>
  </si>
  <si>
    <t>VBatt 13.7v</t>
  </si>
  <si>
    <t>VBatt 14.7v</t>
  </si>
  <si>
    <t>VBatt 8.7v</t>
  </si>
  <si>
    <t>VBatt 9.7v</t>
  </si>
  <si>
    <t>VBatt 10.7v</t>
  </si>
  <si>
    <t>VBatt 15.7v</t>
  </si>
  <si>
    <t>Actual</t>
  </si>
  <si>
    <t>Calc'd</t>
  </si>
  <si>
    <t>Watts / Amps</t>
  </si>
  <si>
    <t>A/C Volts In (Meter)</t>
  </si>
  <si>
    <t>Vbatt Volts (Meter)</t>
  </si>
  <si>
    <t>D/C Amps Out (Meter)</t>
  </si>
  <si>
    <t>Watts In (Meter)</t>
  </si>
  <si>
    <t>Batt Volts ADC (CAN)</t>
  </si>
  <si>
    <t>15 Volt Rail ADC (CAN)</t>
  </si>
  <si>
    <t>Volts A/C ADC (CAN)</t>
  </si>
  <si>
    <t>Imeas ADC (CAN)</t>
  </si>
  <si>
    <t>Iline ADC (CAN)</t>
  </si>
  <si>
    <t>Ilimit ADC (CAN)</t>
  </si>
  <si>
    <t>Watts  (CAN)</t>
  </si>
  <si>
    <t>Watts ADC (CAN)</t>
  </si>
  <si>
    <t>In V AC (Calc)</t>
  </si>
  <si>
    <t>In A AC (Calc)</t>
  </si>
  <si>
    <t>Out V DC (Calc)</t>
  </si>
  <si>
    <t>Out A DC (Calc)</t>
  </si>
  <si>
    <t>121.=2.07</t>
  </si>
  <si>
    <t>WattsIn/VBatt</t>
  </si>
  <si>
    <t>Watts / Vbatt</t>
  </si>
  <si>
    <t>A/C Volts Out (Meter)</t>
  </si>
  <si>
    <t>D/C Amps In (Meter)</t>
  </si>
  <si>
    <t>Watts Out (Meter)</t>
  </si>
  <si>
    <t>Out V AC (Calc)</t>
  </si>
  <si>
    <t>Out A AC (Calc)</t>
  </si>
  <si>
    <t>In V DC (Calc)</t>
  </si>
  <si>
    <t>In A DC (Calc)</t>
  </si>
  <si>
    <t>Order</t>
  </si>
  <si>
    <t>WattsA2D/VbattA2D</t>
  </si>
  <si>
    <t>2018-02-05</t>
  </si>
  <si>
    <t>ADC</t>
  </si>
  <si>
    <t>VAC Calc</t>
  </si>
  <si>
    <t>47</t>
  </si>
  <si>
    <t xml:space="preserve">0 Amp </t>
  </si>
  <si>
    <t>Battery</t>
  </si>
  <si>
    <t>24 Amps</t>
  </si>
  <si>
    <t>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</si>
</sst>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000"/>
    <numFmt numFmtId="167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top" wrapText="1"/>
    </xf>
    <xf numFmtId="1" fontId="0" fillId="2" borderId="1" xfId="0" applyNumberFormat="1" applyFill="1" applyBorder="1" applyAlignment="1">
      <alignment horizontal="center" vertical="top" wrapText="1"/>
    </xf>
    <xf numFmtId="1" fontId="0" fillId="0" borderId="1" xfId="0" applyNumberFormat="1" applyFill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 wrapText="1"/>
    </xf>
    <xf numFmtId="2" fontId="0" fillId="0" borderId="1" xfId="0" applyNumberFormat="1" applyFill="1" applyBorder="1" applyAlignment="1">
      <alignment horizontal="center" vertical="top" wrapText="1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167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164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VBATT  Cal  for 12LPC15 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1002350857159325"/>
          <c:y val="1.752426133072620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51618547681718"/>
          <c:y val="0.18817963139223123"/>
          <c:w val="0.81781014873140756"/>
          <c:h val="0.65627711920625309"/>
        </c:manualLayout>
      </c:layout>
      <c:scatterChart>
        <c:scatterStyle val="lineMarker"/>
        <c:varyColors val="0"/>
        <c:ser>
          <c:idx val="0"/>
          <c:order val="0"/>
          <c:tx>
            <c:strRef>
              <c:f>VBatt!$B$1</c:f>
              <c:strCache>
                <c:ptCount val="1"/>
                <c:pt idx="0">
                  <c:v>VBatt  ADC Counts (CAN)</c:v>
                </c:pt>
              </c:strCache>
            </c:strRef>
          </c:tx>
          <c:trendline>
            <c:trendlineType val="linear"/>
            <c:forward val="1"/>
            <c:dispRSqr val="1"/>
            <c:dispEq val="1"/>
            <c:trendlineLbl>
              <c:layout>
                <c:manualLayout>
                  <c:x val="-0.60087211320807865"/>
                  <c:y val="-0.17059721380981224"/>
                </c:manualLayout>
              </c:layout>
              <c:numFmt formatCode="#,##0.000000" sourceLinked="0"/>
              <c:spPr>
                <a:solidFill>
                  <a:srgbClr val="FFFF00"/>
                </a:solidFill>
                <a:ln>
                  <a:solidFill>
                    <a:srgbClr val="4F81BD"/>
                  </a:solidFill>
                </a:ln>
              </c:spPr>
            </c:trendlineLbl>
          </c:trendline>
          <c:xVal>
            <c:numRef>
              <c:f>VBatt!$A$2:$A$15</c:f>
              <c:numCache>
                <c:formatCode>0.00</c:formatCode>
                <c:ptCount val="14"/>
                <c:pt idx="0">
                  <c:v>10.06</c:v>
                </c:pt>
                <c:pt idx="1">
                  <c:v>10.5</c:v>
                </c:pt>
                <c:pt idx="2">
                  <c:v>10.75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</c:numCache>
            </c:numRef>
          </c:xVal>
          <c:yVal>
            <c:numRef>
              <c:f>VBatt!$B$2:$B$15</c:f>
              <c:numCache>
                <c:formatCode>General</c:formatCode>
                <c:ptCount val="14"/>
                <c:pt idx="0">
                  <c:v>612</c:v>
                </c:pt>
                <c:pt idx="1">
                  <c:v>643</c:v>
                </c:pt>
                <c:pt idx="2">
                  <c:v>659</c:v>
                </c:pt>
                <c:pt idx="3">
                  <c:v>674</c:v>
                </c:pt>
                <c:pt idx="4">
                  <c:v>706</c:v>
                </c:pt>
                <c:pt idx="5">
                  <c:v>736</c:v>
                </c:pt>
                <c:pt idx="6">
                  <c:v>767</c:v>
                </c:pt>
                <c:pt idx="7">
                  <c:v>798</c:v>
                </c:pt>
                <c:pt idx="8">
                  <c:v>829</c:v>
                </c:pt>
                <c:pt idx="9">
                  <c:v>860</c:v>
                </c:pt>
                <c:pt idx="10">
                  <c:v>891</c:v>
                </c:pt>
                <c:pt idx="11">
                  <c:v>922</c:v>
                </c:pt>
                <c:pt idx="12">
                  <c:v>953</c:v>
                </c:pt>
                <c:pt idx="13">
                  <c:v>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80192"/>
        <c:axId val="142282112"/>
      </c:scatterChart>
      <c:valAx>
        <c:axId val="142280192"/>
        <c:scaling>
          <c:orientation val="minMax"/>
          <c:max val="16"/>
          <c:min val="9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2282112"/>
        <c:crosses val="autoZero"/>
        <c:crossBetween val="midCat"/>
        <c:majorUnit val="1"/>
      </c:valAx>
      <c:valAx>
        <c:axId val="14228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VBatt  ADC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28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732979160737624"/>
          <c:y val="2.754721316401118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IDC_INV!$I$1</c:f>
              <c:strCache>
                <c:ptCount val="1"/>
                <c:pt idx="0">
                  <c:v>Slope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224442634325882"/>
                  <c:y val="-0.33231846019247635"/>
                </c:manualLayout>
              </c:layout>
              <c:numFmt formatCode="#,##0.00000000" sourceLinked="0"/>
              <c:spPr>
                <a:solidFill>
                  <a:srgbClr val="FFFF00"/>
                </a:solidFill>
                <a:ln>
                  <a:solidFill>
                    <a:srgbClr val="4F81BD"/>
                  </a:solidFill>
                </a:ln>
              </c:spPr>
            </c:trendlineLbl>
          </c:trendline>
          <c:xVal>
            <c:numRef>
              <c:f>IDC_INV!$H$2:$H$6</c:f>
              <c:numCache>
                <c:formatCode>0.00</c:formatCode>
                <c:ptCount val="5"/>
                <c:pt idx="0">
                  <c:v>672</c:v>
                </c:pt>
                <c:pt idx="1">
                  <c:v>733</c:v>
                </c:pt>
                <c:pt idx="2">
                  <c:v>796</c:v>
                </c:pt>
                <c:pt idx="3">
                  <c:v>857</c:v>
                </c:pt>
                <c:pt idx="4">
                  <c:v>919</c:v>
                </c:pt>
              </c:numCache>
            </c:numRef>
          </c:xVal>
          <c:yVal>
            <c:numRef>
              <c:f>IDC_INV!$I$2:$I$6</c:f>
              <c:numCache>
                <c:formatCode>0.000000</c:formatCode>
                <c:ptCount val="5"/>
                <c:pt idx="0">
                  <c:v>0.22437836125843033</c:v>
                </c:pt>
                <c:pt idx="1">
                  <c:v>0.20698374399844016</c:v>
                </c:pt>
                <c:pt idx="2">
                  <c:v>0.19247909460972085</c:v>
                </c:pt>
                <c:pt idx="3">
                  <c:v>0.17947635942686208</c:v>
                </c:pt>
                <c:pt idx="4">
                  <c:v>0.16935253267973857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1408"/>
        <c:axId val="143762944"/>
      </c:scatterChart>
      <c:valAx>
        <c:axId val="143761408"/>
        <c:scaling>
          <c:orientation val="minMax"/>
          <c:max val="1000"/>
          <c:min val="60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143762944"/>
        <c:crosses val="autoZero"/>
        <c:crossBetween val="midCat"/>
      </c:valAx>
      <c:valAx>
        <c:axId val="143762944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4376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Out Amps at 14.7Vdc</a:t>
            </a:r>
          </a:p>
        </c:rich>
      </c:tx>
      <c:layout>
        <c:manualLayout>
          <c:xMode val="edge"/>
          <c:yMode val="edge"/>
          <c:x val="0.49979855643044618"/>
          <c:y val="2.777777777777823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50008355205599297"/>
                  <c:y val="-0.22970144356955391"/>
                </c:manualLayout>
              </c:layout>
              <c:numFmt formatCode="#,##0.000000" sourceLinked="0"/>
            </c:trendlineLbl>
          </c:trendline>
          <c:xVal>
            <c:numRef>
              <c:f>IDC_CHG!$A$23:$A$29</c:f>
              <c:numCache>
                <c:formatCode>General</c:formatCode>
                <c:ptCount val="7"/>
                <c:pt idx="0">
                  <c:v>76</c:v>
                </c:pt>
                <c:pt idx="1">
                  <c:v>130</c:v>
                </c:pt>
                <c:pt idx="2">
                  <c:v>214</c:v>
                </c:pt>
                <c:pt idx="3">
                  <c:v>301</c:v>
                </c:pt>
                <c:pt idx="4">
                  <c:v>392</c:v>
                </c:pt>
                <c:pt idx="5">
                  <c:v>484</c:v>
                </c:pt>
                <c:pt idx="6">
                  <c:v>637</c:v>
                </c:pt>
              </c:numCache>
            </c:numRef>
          </c:xVal>
          <c:yVal>
            <c:numRef>
              <c:f>IDC_CHG!$C$23:$C$29</c:f>
              <c:numCache>
                <c:formatCode>0.0</c:formatCode>
                <c:ptCount val="7"/>
                <c:pt idx="0">
                  <c:v>5.3</c:v>
                </c:pt>
                <c:pt idx="1">
                  <c:v>11.4</c:v>
                </c:pt>
                <c:pt idx="2">
                  <c:v>21.7</c:v>
                </c:pt>
                <c:pt idx="3">
                  <c:v>31.7</c:v>
                </c:pt>
                <c:pt idx="4">
                  <c:v>41.9</c:v>
                </c:pt>
                <c:pt idx="5">
                  <c:v>52</c:v>
                </c:pt>
                <c:pt idx="6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9728"/>
        <c:axId val="143327232"/>
      </c:scatterChart>
      <c:valAx>
        <c:axId val="1438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27232"/>
        <c:crosses val="autoZero"/>
        <c:crossBetween val="midCat"/>
      </c:valAx>
      <c:valAx>
        <c:axId val="1433272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384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Out Amps</a:t>
            </a:r>
            <a:r>
              <a:rPr lang="en-US" baseline="0"/>
              <a:t> at 12.7Vdc</a:t>
            </a:r>
            <a:endParaRPr lang="en-US"/>
          </a:p>
        </c:rich>
      </c:tx>
      <c:layout>
        <c:manualLayout>
          <c:xMode val="edge"/>
          <c:yMode val="edge"/>
          <c:x val="0.43313188976377981"/>
          <c:y val="2.777777777777823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51247090988625932"/>
                  <c:y val="-0.22155803441236602"/>
                </c:manualLayout>
              </c:layout>
              <c:numFmt formatCode="#,##0.000000" sourceLinked="0"/>
            </c:trendlineLbl>
          </c:trendline>
          <c:xVal>
            <c:numRef>
              <c:f>IDC_CHG!$A$9:$A$15</c:f>
              <c:numCache>
                <c:formatCode>General</c:formatCode>
                <c:ptCount val="7"/>
                <c:pt idx="0">
                  <c:v>68</c:v>
                </c:pt>
                <c:pt idx="1">
                  <c:v>106</c:v>
                </c:pt>
                <c:pt idx="2">
                  <c:v>179</c:v>
                </c:pt>
                <c:pt idx="3">
                  <c:v>263</c:v>
                </c:pt>
                <c:pt idx="4">
                  <c:v>340</c:v>
                </c:pt>
                <c:pt idx="5">
                  <c:v>423</c:v>
                </c:pt>
                <c:pt idx="6">
                  <c:v>555</c:v>
                </c:pt>
              </c:numCache>
            </c:numRef>
          </c:xVal>
          <c:yVal>
            <c:numRef>
              <c:f>IDC_CHG!$C$9:$C$15</c:f>
              <c:numCache>
                <c:formatCode>0.0</c:formatCode>
                <c:ptCount val="7"/>
                <c:pt idx="0">
                  <c:v>5.3</c:v>
                </c:pt>
                <c:pt idx="1">
                  <c:v>11.4</c:v>
                </c:pt>
                <c:pt idx="2">
                  <c:v>21.5</c:v>
                </c:pt>
                <c:pt idx="3">
                  <c:v>31.6</c:v>
                </c:pt>
                <c:pt idx="4">
                  <c:v>41.9</c:v>
                </c:pt>
                <c:pt idx="5">
                  <c:v>51.9</c:v>
                </c:pt>
                <c:pt idx="6">
                  <c:v>67.400000000000006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4096"/>
        <c:axId val="142325632"/>
      </c:scatterChart>
      <c:valAx>
        <c:axId val="1423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325632"/>
        <c:crosses val="autoZero"/>
        <c:crossBetween val="midCat"/>
      </c:valAx>
      <c:valAx>
        <c:axId val="1423256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232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Out Amps at 11.7Vdc </a:t>
            </a:r>
          </a:p>
        </c:rich>
      </c:tx>
      <c:layout>
        <c:manualLayout>
          <c:xMode val="edge"/>
          <c:yMode val="edge"/>
          <c:x val="0.40813188976377951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IDC_CHG!$C$1</c:f>
              <c:strCache>
                <c:ptCount val="1"/>
                <c:pt idx="0">
                  <c:v>DC Out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46052471566054254"/>
                  <c:y val="-0.21737022455526395"/>
                </c:manualLayout>
              </c:layout>
              <c:numFmt formatCode="#,##0.000000" sourceLinked="0"/>
            </c:trendlineLbl>
          </c:trendline>
          <c:xVal>
            <c:numRef>
              <c:f>IDC_CHG!$A$2:$A$8</c:f>
              <c:numCache>
                <c:formatCode>General</c:formatCode>
                <c:ptCount val="7"/>
                <c:pt idx="0">
                  <c:v>67</c:v>
                </c:pt>
                <c:pt idx="1">
                  <c:v>100</c:v>
                </c:pt>
                <c:pt idx="2">
                  <c:v>169</c:v>
                </c:pt>
                <c:pt idx="3">
                  <c:v>240</c:v>
                </c:pt>
                <c:pt idx="4">
                  <c:v>318</c:v>
                </c:pt>
                <c:pt idx="5">
                  <c:v>390</c:v>
                </c:pt>
                <c:pt idx="6">
                  <c:v>513</c:v>
                </c:pt>
              </c:numCache>
            </c:numRef>
          </c:xVal>
          <c:yVal>
            <c:numRef>
              <c:f>IDC_CHG!$C$2:$C$8</c:f>
              <c:numCache>
                <c:formatCode>0.0</c:formatCode>
                <c:ptCount val="7"/>
                <c:pt idx="0">
                  <c:v>5.2</c:v>
                </c:pt>
                <c:pt idx="1">
                  <c:v>11.35</c:v>
                </c:pt>
                <c:pt idx="2">
                  <c:v>21.45</c:v>
                </c:pt>
                <c:pt idx="3">
                  <c:v>31.7</c:v>
                </c:pt>
                <c:pt idx="4">
                  <c:v>41.8</c:v>
                </c:pt>
                <c:pt idx="5">
                  <c:v>52</c:v>
                </c:pt>
                <c:pt idx="6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0496"/>
        <c:axId val="143372288"/>
      </c:scatterChart>
      <c:valAx>
        <c:axId val="1433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72288"/>
        <c:crosses val="autoZero"/>
        <c:crossBetween val="midCat"/>
      </c:valAx>
      <c:valAx>
        <c:axId val="1433722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337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Out Amps at</a:t>
            </a:r>
            <a:r>
              <a:rPr lang="en-US" baseline="0"/>
              <a:t> 13.7Vdc</a:t>
            </a:r>
            <a:endParaRPr lang="en-US"/>
          </a:p>
        </c:rich>
      </c:tx>
      <c:layout>
        <c:manualLayout>
          <c:xMode val="edge"/>
          <c:yMode val="edge"/>
          <c:x val="0.39979855643044632"/>
          <c:y val="2.777777777777823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45249256342957184"/>
                  <c:y val="-0.23841717701953921"/>
                </c:manualLayout>
              </c:layout>
              <c:numFmt formatCode="#,##0.000000" sourceLinked="0"/>
            </c:trendlineLbl>
          </c:trendline>
          <c:xVal>
            <c:numRef>
              <c:f>IDC_CHG!$A$16:$A$22</c:f>
              <c:numCache>
                <c:formatCode>General</c:formatCode>
                <c:ptCount val="7"/>
                <c:pt idx="0">
                  <c:v>72</c:v>
                </c:pt>
                <c:pt idx="1">
                  <c:v>118</c:v>
                </c:pt>
                <c:pt idx="2">
                  <c:v>198</c:v>
                </c:pt>
                <c:pt idx="3">
                  <c:v>282</c:v>
                </c:pt>
                <c:pt idx="4">
                  <c:v>366</c:v>
                </c:pt>
                <c:pt idx="5">
                  <c:v>454</c:v>
                </c:pt>
                <c:pt idx="6">
                  <c:v>595</c:v>
                </c:pt>
              </c:numCache>
            </c:numRef>
          </c:xVal>
          <c:yVal>
            <c:numRef>
              <c:f>IDC_CHG!$C$16:$C$22</c:f>
              <c:numCache>
                <c:formatCode>0.0</c:formatCode>
                <c:ptCount val="7"/>
                <c:pt idx="0">
                  <c:v>5.4</c:v>
                </c:pt>
                <c:pt idx="1">
                  <c:v>11.5</c:v>
                </c:pt>
                <c:pt idx="2">
                  <c:v>21.6</c:v>
                </c:pt>
                <c:pt idx="3">
                  <c:v>31.7</c:v>
                </c:pt>
                <c:pt idx="4">
                  <c:v>41.9</c:v>
                </c:pt>
                <c:pt idx="5">
                  <c:v>51.9</c:v>
                </c:pt>
                <c:pt idx="6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8688"/>
        <c:axId val="143460224"/>
      </c:scatterChart>
      <c:valAx>
        <c:axId val="1434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60224"/>
        <c:crosses val="autoZero"/>
        <c:crossBetween val="midCat"/>
      </c:valAx>
      <c:valAx>
        <c:axId val="1434602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345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6650790868071785"/>
          <c:y val="3.361344537815125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IDC_CHG!$I$1</c:f>
              <c:strCache>
                <c:ptCount val="1"/>
                <c:pt idx="0">
                  <c:v>Slope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7.602285581730811E-2"/>
                  <c:y val="-0.31886940603012864"/>
                </c:manualLayout>
              </c:layout>
              <c:numFmt formatCode="#,##0.00000000" sourceLinked="0"/>
            </c:trendlineLbl>
          </c:trendline>
          <c:xVal>
            <c:numRef>
              <c:f>IDC_CHG!$H$2:$H$5</c:f>
              <c:numCache>
                <c:formatCode>0.00</c:formatCode>
                <c:ptCount val="4"/>
                <c:pt idx="0">
                  <c:v>717</c:v>
                </c:pt>
                <c:pt idx="1">
                  <c:v>779.14285714285711</c:v>
                </c:pt>
                <c:pt idx="2">
                  <c:v>840.85714285714289</c:v>
                </c:pt>
                <c:pt idx="3">
                  <c:v>901</c:v>
                </c:pt>
              </c:numCache>
            </c:numRef>
          </c:xVal>
          <c:yVal>
            <c:numRef>
              <c:f>IDC_CHG!$I$2:$I$5</c:f>
              <c:numCache>
                <c:formatCode>0.000000</c:formatCode>
                <c:ptCount val="4"/>
                <c:pt idx="0">
                  <c:v>0.1383087390789034</c:v>
                </c:pt>
                <c:pt idx="1">
                  <c:v>0.12689905721766651</c:v>
                </c:pt>
                <c:pt idx="2">
                  <c:v>0.11844156970167435</c:v>
                </c:pt>
                <c:pt idx="3">
                  <c:v>0.11127615159974694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85184"/>
        <c:axId val="143503360"/>
      </c:scatterChart>
      <c:valAx>
        <c:axId val="143485184"/>
        <c:scaling>
          <c:orientation val="minMax"/>
          <c:min val="600"/>
        </c:scaling>
        <c:delete val="0"/>
        <c:axPos val="b"/>
        <c:numFmt formatCode="0" sourceLinked="0"/>
        <c:majorTickMark val="out"/>
        <c:minorTickMark val="none"/>
        <c:tickLblPos val="nextTo"/>
        <c:crossAx val="143503360"/>
        <c:crosses val="autoZero"/>
        <c:crossBetween val="midCat"/>
      </c:valAx>
      <c:valAx>
        <c:axId val="14350336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4348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ILINE  Cal for 12LPC15</a:t>
            </a:r>
          </a:p>
          <a:p>
            <a:pPr>
              <a:defRPr/>
            </a:pPr>
            <a:r>
              <a:rPr lang="en-US"/>
              <a:t>Charging 0 Amp-&gt;Batt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7205200615745818"/>
          <c:y val="8.95689342833740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51618547681737"/>
          <c:y val="0.20869240303295444"/>
          <c:w val="0.81781014873140756"/>
          <c:h val="0.57715624088655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ILINE!$E$1</c:f>
              <c:strCache>
                <c:ptCount val="1"/>
                <c:pt idx="0">
                  <c:v>ILine ADC (CAN)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52205145242920581"/>
                  <c:y val="-0.25940437281046275"/>
                </c:manualLayout>
              </c:layout>
              <c:numFmt formatCode="#,##0.000000" sourceLinked="0"/>
              <c:spPr>
                <a:solidFill>
                  <a:srgbClr val="FFFF00"/>
                </a:solidFill>
                <a:ln>
                  <a:solidFill>
                    <a:srgbClr val="4F81BD"/>
                  </a:solidFill>
                </a:ln>
              </c:spPr>
            </c:trendlineLbl>
          </c:trendline>
          <c:xVal>
            <c:numRef>
              <c:f>ILINE!$D$2:$D$10</c:f>
              <c:numCache>
                <c:formatCode>General</c:formatCode>
                <c:ptCount val="9"/>
                <c:pt idx="0">
                  <c:v>1.1399999999999999</c:v>
                </c:pt>
                <c:pt idx="1">
                  <c:v>1.55</c:v>
                </c:pt>
                <c:pt idx="2">
                  <c:v>2.97</c:v>
                </c:pt>
                <c:pt idx="3">
                  <c:v>5.09</c:v>
                </c:pt>
                <c:pt idx="4">
                  <c:v>7.27</c:v>
                </c:pt>
                <c:pt idx="5">
                  <c:v>9.42</c:v>
                </c:pt>
                <c:pt idx="6">
                  <c:v>11.59</c:v>
                </c:pt>
                <c:pt idx="7">
                  <c:v>13.7</c:v>
                </c:pt>
                <c:pt idx="8">
                  <c:v>14.2</c:v>
                </c:pt>
              </c:numCache>
            </c:numRef>
          </c:xVal>
          <c:yVal>
            <c:numRef>
              <c:f>ILINE!$E$2:$E$10</c:f>
              <c:numCache>
                <c:formatCode>General</c:formatCode>
                <c:ptCount val="9"/>
                <c:pt idx="0">
                  <c:v>14</c:v>
                </c:pt>
                <c:pt idx="1">
                  <c:v>19</c:v>
                </c:pt>
                <c:pt idx="2">
                  <c:v>37</c:v>
                </c:pt>
                <c:pt idx="3">
                  <c:v>66</c:v>
                </c:pt>
                <c:pt idx="4">
                  <c:v>96</c:v>
                </c:pt>
                <c:pt idx="5">
                  <c:v>126</c:v>
                </c:pt>
                <c:pt idx="6">
                  <c:v>156</c:v>
                </c:pt>
                <c:pt idx="7">
                  <c:v>184</c:v>
                </c:pt>
                <c:pt idx="8">
                  <c:v>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3760"/>
        <c:axId val="143575680"/>
      </c:scatterChart>
      <c:valAx>
        <c:axId val="143573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A/C current draw (amps) from Shore</a:t>
                </a:r>
              </a:p>
            </c:rich>
          </c:tx>
          <c:layout>
            <c:manualLayout>
              <c:xMode val="edge"/>
              <c:yMode val="edge"/>
              <c:x val="0.29398329025666003"/>
              <c:y val="0.8718413406417020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43575680"/>
        <c:crosses val="autoZero"/>
        <c:crossBetween val="midCat"/>
      </c:valAx>
      <c:valAx>
        <c:axId val="14357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ILine  ADC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57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ILine Cal for 12LPC15</a:t>
            </a:r>
          </a:p>
          <a:p>
            <a:pPr>
              <a:defRPr/>
            </a:pPr>
            <a:r>
              <a:rPr lang="en-US"/>
              <a:t> (Charging 24</a:t>
            </a:r>
            <a:r>
              <a:rPr lang="en-US" baseline="0"/>
              <a:t> Amp-&gt;Batt)</a:t>
            </a:r>
            <a:endParaRPr lang="en-US"/>
          </a:p>
        </c:rich>
      </c:tx>
      <c:layout>
        <c:manualLayout>
          <c:xMode val="edge"/>
          <c:yMode val="edge"/>
          <c:x val="6.5333333333333327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ILINE!$I$1</c:f>
              <c:strCache>
                <c:ptCount val="1"/>
                <c:pt idx="0">
                  <c:v>ILine ADC (CAN)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9.518657042869641E-2"/>
                  <c:y val="-0.26613589967920676"/>
                </c:manualLayout>
              </c:layout>
              <c:numFmt formatCode="#,##0.000000" sourceLinked="0"/>
            </c:trendlineLbl>
          </c:trendline>
          <c:xVal>
            <c:numRef>
              <c:f>ILINE!$H$2:$H$7</c:f>
              <c:numCache>
                <c:formatCode>General</c:formatCode>
                <c:ptCount val="6"/>
                <c:pt idx="0">
                  <c:v>4.25</c:v>
                </c:pt>
                <c:pt idx="1">
                  <c:v>6.55</c:v>
                </c:pt>
                <c:pt idx="2">
                  <c:v>8.7200000000000006</c:v>
                </c:pt>
                <c:pt idx="3">
                  <c:v>10.92</c:v>
                </c:pt>
                <c:pt idx="4">
                  <c:v>13.08</c:v>
                </c:pt>
                <c:pt idx="5">
                  <c:v>14.1</c:v>
                </c:pt>
              </c:numCache>
            </c:numRef>
          </c:xVal>
          <c:yVal>
            <c:numRef>
              <c:f>ILINE!$I$2:$I$7</c:f>
              <c:numCache>
                <c:formatCode>General</c:formatCode>
                <c:ptCount val="6"/>
                <c:pt idx="0">
                  <c:v>55</c:v>
                </c:pt>
                <c:pt idx="1">
                  <c:v>87</c:v>
                </c:pt>
                <c:pt idx="2">
                  <c:v>117</c:v>
                </c:pt>
                <c:pt idx="3">
                  <c:v>147</c:v>
                </c:pt>
                <c:pt idx="4">
                  <c:v>177</c:v>
                </c:pt>
                <c:pt idx="5">
                  <c:v>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91840"/>
        <c:axId val="143897728"/>
      </c:scatterChart>
      <c:valAx>
        <c:axId val="1438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897728"/>
        <c:crosses val="autoZero"/>
        <c:crossBetween val="midCat"/>
      </c:valAx>
      <c:valAx>
        <c:axId val="1438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9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12LPC15</a:t>
            </a:r>
            <a:r>
              <a:rPr lang="en-US" baseline="0"/>
              <a:t> Wattage Calibration</a:t>
            </a:r>
            <a:endParaRPr lang="en-US"/>
          </a:p>
        </c:rich>
      </c:tx>
      <c:layout>
        <c:manualLayout>
          <c:xMode val="edge"/>
          <c:yMode val="edge"/>
          <c:x val="0.41301139742540699"/>
          <c:y val="3.69646219744882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51618547681745"/>
          <c:y val="0.15582893248027277"/>
          <c:w val="0.81781014873140756"/>
          <c:h val="0.67407247931539327"/>
        </c:manualLayout>
      </c:layout>
      <c:scatterChart>
        <c:scatterStyle val="lineMarker"/>
        <c:varyColors val="0"/>
        <c:ser>
          <c:idx val="0"/>
          <c:order val="0"/>
          <c:tx>
            <c:strRef>
              <c:f>WACR!$B$1</c:f>
              <c:strCache>
                <c:ptCount val="1"/>
                <c:pt idx="0">
                  <c:v>Inv Power ADC (CAN)</c:v>
                </c:pt>
              </c:strCache>
            </c:strRef>
          </c:tx>
          <c:trendline>
            <c:trendlineType val="linear"/>
            <c:forward val="200"/>
            <c:dispRSqr val="1"/>
            <c:dispEq val="1"/>
            <c:trendlineLbl>
              <c:layout>
                <c:manualLayout>
                  <c:x val="-0.64708402080063676"/>
                  <c:y val="-0.15651389075493641"/>
                </c:manualLayout>
              </c:layout>
              <c:numFmt formatCode="#,##0.000000" sourceLinked="0"/>
              <c:spPr>
                <a:solidFill>
                  <a:srgbClr val="FFFF00"/>
                </a:solidFill>
                <a:ln>
                  <a:solidFill>
                    <a:srgbClr val="4F81BD"/>
                  </a:solidFill>
                </a:ln>
              </c:spPr>
            </c:trendlineLbl>
          </c:trendline>
          <c:xVal>
            <c:numRef>
              <c:f>WACR!$A$2:$A$20</c:f>
              <c:numCache>
                <c:formatCode>0</c:formatCode>
                <c:ptCount val="19"/>
                <c:pt idx="0">
                  <c:v>0</c:v>
                </c:pt>
                <c:pt idx="1">
                  <c:v>13</c:v>
                </c:pt>
                <c:pt idx="2">
                  <c:v>22</c:v>
                </c:pt>
                <c:pt idx="3">
                  <c:v>37</c:v>
                </c:pt>
                <c:pt idx="4">
                  <c:v>50.5</c:v>
                </c:pt>
                <c:pt idx="5">
                  <c:v>95</c:v>
                </c:pt>
                <c:pt idx="6">
                  <c:v>133</c:v>
                </c:pt>
                <c:pt idx="7">
                  <c:v>163</c:v>
                </c:pt>
                <c:pt idx="8">
                  <c:v>179</c:v>
                </c:pt>
                <c:pt idx="9">
                  <c:v>260</c:v>
                </c:pt>
                <c:pt idx="10">
                  <c:v>330</c:v>
                </c:pt>
                <c:pt idx="11">
                  <c:v>410</c:v>
                </c:pt>
                <c:pt idx="12">
                  <c:v>500</c:v>
                </c:pt>
                <c:pt idx="13">
                  <c:v>680</c:v>
                </c:pt>
                <c:pt idx="14">
                  <c:v>710</c:v>
                </c:pt>
                <c:pt idx="15">
                  <c:v>950</c:v>
                </c:pt>
                <c:pt idx="16">
                  <c:v>1150</c:v>
                </c:pt>
                <c:pt idx="17">
                  <c:v>1240</c:v>
                </c:pt>
                <c:pt idx="18">
                  <c:v>1410</c:v>
                </c:pt>
              </c:numCache>
            </c:numRef>
          </c:xVal>
          <c:yVal>
            <c:numRef>
              <c:f>WACR!$B$2:$B$20</c:f>
              <c:numCache>
                <c:formatCode>General</c:formatCode>
                <c:ptCount val="19"/>
                <c:pt idx="0">
                  <c:v>114</c:v>
                </c:pt>
                <c:pt idx="1">
                  <c:v>267</c:v>
                </c:pt>
                <c:pt idx="2">
                  <c:v>415</c:v>
                </c:pt>
                <c:pt idx="3">
                  <c:v>679</c:v>
                </c:pt>
                <c:pt idx="4">
                  <c:v>928</c:v>
                </c:pt>
                <c:pt idx="5">
                  <c:v>1635</c:v>
                </c:pt>
                <c:pt idx="6">
                  <c:v>2259</c:v>
                </c:pt>
                <c:pt idx="7">
                  <c:v>2746</c:v>
                </c:pt>
                <c:pt idx="8">
                  <c:v>2992</c:v>
                </c:pt>
                <c:pt idx="9">
                  <c:v>4366</c:v>
                </c:pt>
                <c:pt idx="10">
                  <c:v>5405</c:v>
                </c:pt>
                <c:pt idx="11">
                  <c:v>6776</c:v>
                </c:pt>
                <c:pt idx="12">
                  <c:v>8202</c:v>
                </c:pt>
                <c:pt idx="13">
                  <c:v>11185</c:v>
                </c:pt>
                <c:pt idx="14">
                  <c:v>11764</c:v>
                </c:pt>
                <c:pt idx="15">
                  <c:v>15704</c:v>
                </c:pt>
                <c:pt idx="16">
                  <c:v>18859</c:v>
                </c:pt>
                <c:pt idx="17">
                  <c:v>20251</c:v>
                </c:pt>
                <c:pt idx="18">
                  <c:v>23089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4032"/>
        <c:axId val="143974400"/>
      </c:scatterChart>
      <c:valAx>
        <c:axId val="143964032"/>
        <c:scaling>
          <c:orientation val="minMax"/>
          <c:max val="15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Inverter A/C Power output (watts)</a:t>
                </a:r>
              </a:p>
            </c:rich>
          </c:tx>
          <c:layout>
            <c:manualLayout>
              <c:xMode val="edge"/>
              <c:yMode val="edge"/>
              <c:x val="0.30761190626299478"/>
              <c:y val="0.9158942000776532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43974400"/>
        <c:crosses val="autoZero"/>
        <c:crossBetween val="midCat"/>
      </c:valAx>
      <c:valAx>
        <c:axId val="14397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WACr  ADC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6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12LPC15</a:t>
            </a:r>
            <a:r>
              <a:rPr lang="en-US" baseline="0"/>
              <a:t> Watts / DC Amps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WACR!$D$1</c:f>
              <c:strCache>
                <c:ptCount val="1"/>
                <c:pt idx="0">
                  <c:v>Watts / Amps</c:v>
                </c:pt>
              </c:strCache>
            </c:strRef>
          </c:tx>
          <c:xVal>
            <c:numRef>
              <c:f>WACR!$A$2:$A$20</c:f>
              <c:numCache>
                <c:formatCode>0</c:formatCode>
                <c:ptCount val="19"/>
                <c:pt idx="0">
                  <c:v>0</c:v>
                </c:pt>
                <c:pt idx="1">
                  <c:v>13</c:v>
                </c:pt>
                <c:pt idx="2">
                  <c:v>22</c:v>
                </c:pt>
                <c:pt idx="3">
                  <c:v>37</c:v>
                </c:pt>
                <c:pt idx="4">
                  <c:v>50.5</c:v>
                </c:pt>
                <c:pt idx="5">
                  <c:v>95</c:v>
                </c:pt>
                <c:pt idx="6">
                  <c:v>133</c:v>
                </c:pt>
                <c:pt idx="7">
                  <c:v>163</c:v>
                </c:pt>
                <c:pt idx="8">
                  <c:v>179</c:v>
                </c:pt>
                <c:pt idx="9">
                  <c:v>260</c:v>
                </c:pt>
                <c:pt idx="10">
                  <c:v>330</c:v>
                </c:pt>
                <c:pt idx="11">
                  <c:v>410</c:v>
                </c:pt>
                <c:pt idx="12">
                  <c:v>500</c:v>
                </c:pt>
                <c:pt idx="13">
                  <c:v>680</c:v>
                </c:pt>
                <c:pt idx="14">
                  <c:v>710</c:v>
                </c:pt>
                <c:pt idx="15">
                  <c:v>950</c:v>
                </c:pt>
                <c:pt idx="16">
                  <c:v>1150</c:v>
                </c:pt>
                <c:pt idx="17">
                  <c:v>1240</c:v>
                </c:pt>
                <c:pt idx="18">
                  <c:v>1410</c:v>
                </c:pt>
              </c:numCache>
            </c:numRef>
          </c:xVal>
          <c:yVal>
            <c:numRef>
              <c:f>WACR!$D$2:$D$20</c:f>
              <c:numCache>
                <c:formatCode>0.00</c:formatCode>
                <c:ptCount val="19"/>
                <c:pt idx="0">
                  <c:v>0</c:v>
                </c:pt>
                <c:pt idx="1">
                  <c:v>2.4528301886792452</c:v>
                </c:pt>
                <c:pt idx="2">
                  <c:v>3.6065573770491803</c:v>
                </c:pt>
                <c:pt idx="3">
                  <c:v>5</c:v>
                </c:pt>
                <c:pt idx="4">
                  <c:v>5.7386363636363633</c:v>
                </c:pt>
                <c:pt idx="5">
                  <c:v>7.6</c:v>
                </c:pt>
                <c:pt idx="6">
                  <c:v>8.3125</c:v>
                </c:pt>
                <c:pt idx="7">
                  <c:v>8.7165775401069521</c:v>
                </c:pt>
                <c:pt idx="8">
                  <c:v>8.9499999999999993</c:v>
                </c:pt>
                <c:pt idx="9">
                  <c:v>9.4890510948905114</c:v>
                </c:pt>
                <c:pt idx="10">
                  <c:v>9.9697885196374614</c:v>
                </c:pt>
                <c:pt idx="11">
                  <c:v>10.049019607843137</c:v>
                </c:pt>
                <c:pt idx="12">
                  <c:v>10.224948875255624</c:v>
                </c:pt>
                <c:pt idx="13">
                  <c:v>10.164424514200299</c:v>
                </c:pt>
                <c:pt idx="14">
                  <c:v>10.085227272727272</c:v>
                </c:pt>
                <c:pt idx="15">
                  <c:v>9.8343685300207042</c:v>
                </c:pt>
                <c:pt idx="16">
                  <c:v>9.671993271656854</c:v>
                </c:pt>
                <c:pt idx="17">
                  <c:v>9.5384615384615383</c:v>
                </c:pt>
                <c:pt idx="18">
                  <c:v>9.2337917485265226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98976"/>
        <c:axId val="144000896"/>
      </c:scatterChart>
      <c:valAx>
        <c:axId val="1439989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Inverter Watts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000896"/>
        <c:crosses val="autoZero"/>
        <c:crossBetween val="midCat"/>
        <c:minorUnit val="100"/>
      </c:valAx>
      <c:valAx>
        <c:axId val="14400089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Watts / DC Amps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3998976"/>
        <c:crosses val="autoZero"/>
        <c:crossBetween val="midCat"/>
        <c:majorUnit val="1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VAC  Cal  for 12LPC15</a:t>
            </a:r>
          </a:p>
          <a:p>
            <a:pPr>
              <a:defRPr/>
            </a:pPr>
            <a:r>
              <a:rPr lang="en-US" sz="1200"/>
              <a:t>      (Change   INV_RMS_VAC_SETPOINT_VOLTS)   </a:t>
            </a:r>
          </a:p>
          <a:p>
            <a:pPr>
              <a:defRPr/>
            </a:pPr>
            <a:r>
              <a:rPr lang="en-US"/>
              <a:t>  </a:t>
            </a:r>
          </a:p>
        </c:rich>
      </c:tx>
      <c:layout>
        <c:manualLayout>
          <c:xMode val="edge"/>
          <c:yMode val="edge"/>
          <c:x val="0.34125828249263856"/>
          <c:y val="1.78010022347529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51618547681709"/>
          <c:y val="0.21522648621153684"/>
          <c:w val="0.81781014873140756"/>
          <c:h val="0.64922494258389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VAC!$B$1</c:f>
              <c:strCache>
                <c:ptCount val="1"/>
                <c:pt idx="0">
                  <c:v>VAC ADC Counts  (CAN)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59453404891434158"/>
                  <c:y val="-0.22957759296322183"/>
                </c:manualLayout>
              </c:layout>
              <c:numFmt formatCode="#,##0.000000" sourceLinked="0"/>
              <c:spPr>
                <a:solidFill>
                  <a:srgbClr val="FFFF00"/>
                </a:solidFill>
                <a:ln>
                  <a:solidFill>
                    <a:srgbClr val="4F81BD"/>
                  </a:solidFill>
                </a:ln>
              </c:spPr>
            </c:trendlineLbl>
          </c:trendline>
          <c:xVal>
            <c:numRef>
              <c:f>VAC!$A$2:$A$8</c:f>
              <c:numCache>
                <c:formatCode>0.0</c:formatCode>
                <c:ptCount val="7"/>
                <c:pt idx="0">
                  <c:v>64.099999999999994</c:v>
                </c:pt>
                <c:pt idx="1">
                  <c:v>93.7</c:v>
                </c:pt>
                <c:pt idx="2">
                  <c:v>103.4</c:v>
                </c:pt>
                <c:pt idx="3">
                  <c:v>113.3</c:v>
                </c:pt>
                <c:pt idx="4">
                  <c:v>123.5</c:v>
                </c:pt>
                <c:pt idx="5">
                  <c:v>133.4</c:v>
                </c:pt>
                <c:pt idx="6">
                  <c:v>143.5</c:v>
                </c:pt>
              </c:numCache>
            </c:numRef>
          </c:xVal>
          <c:yVal>
            <c:numRef>
              <c:f>VAC!$B$2:$B$8</c:f>
              <c:numCache>
                <c:formatCode>General</c:formatCode>
                <c:ptCount val="7"/>
                <c:pt idx="0">
                  <c:v>140</c:v>
                </c:pt>
                <c:pt idx="1">
                  <c:v>208</c:v>
                </c:pt>
                <c:pt idx="2">
                  <c:v>230</c:v>
                </c:pt>
                <c:pt idx="3">
                  <c:v>252</c:v>
                </c:pt>
                <c:pt idx="4">
                  <c:v>274</c:v>
                </c:pt>
                <c:pt idx="5">
                  <c:v>296</c:v>
                </c:pt>
                <c:pt idx="6">
                  <c:v>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1536"/>
        <c:axId val="142883456"/>
      </c:scatterChart>
      <c:valAx>
        <c:axId val="142881536"/>
        <c:scaling>
          <c:orientation val="minMax"/>
          <c:min val="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Inverter Volts A/C Output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2883456"/>
        <c:crosses val="autoZero"/>
        <c:crossBetween val="midCat"/>
        <c:majorUnit val="10"/>
      </c:valAx>
      <c:valAx>
        <c:axId val="142883456"/>
        <c:scaling>
          <c:orientation val="minMax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VAC  ADC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8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12LPC15 VBatt 12.6 volts</a:t>
            </a:r>
          </a:p>
        </c:rich>
      </c:tx>
      <c:layout>
        <c:manualLayout>
          <c:xMode val="edge"/>
          <c:yMode val="edge"/>
          <c:x val="9.4842268275877439E-2"/>
          <c:y val="2.04007262566755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ILIMIT!$D$1</c:f>
              <c:strCache>
                <c:ptCount val="1"/>
                <c:pt idx="0">
                  <c:v>D/C Amp Out (Meter)</c:v>
                </c:pt>
              </c:strCache>
            </c:strRef>
          </c:tx>
          <c:trendline>
            <c:trendlineType val="poly"/>
            <c:order val="2"/>
            <c:forward val="4"/>
            <c:dispRSqr val="1"/>
            <c:dispEq val="1"/>
            <c:trendlineLbl>
              <c:layout>
                <c:manualLayout>
                  <c:x val="4.747911452967879E-2"/>
                  <c:y val="-0.12822739948339579"/>
                </c:manualLayout>
              </c:layout>
              <c:numFmt formatCode="#,##0.000000" sourceLinked="0"/>
            </c:trendlineLbl>
          </c:trendline>
          <c:xVal>
            <c:numRef>
              <c:f>ILIMIT!$A$2:$A$24</c:f>
              <c:numCache>
                <c:formatCode>0.00</c:formatCode>
                <c:ptCount val="23"/>
                <c:pt idx="0">
                  <c:v>1.1499999999999999</c:v>
                </c:pt>
                <c:pt idx="1">
                  <c:v>1.25</c:v>
                </c:pt>
                <c:pt idx="2">
                  <c:v>1.36</c:v>
                </c:pt>
                <c:pt idx="3">
                  <c:v>1.48</c:v>
                </c:pt>
                <c:pt idx="4">
                  <c:v>1.6</c:v>
                </c:pt>
                <c:pt idx="5">
                  <c:v>1.73</c:v>
                </c:pt>
                <c:pt idx="6">
                  <c:v>1.87</c:v>
                </c:pt>
                <c:pt idx="7">
                  <c:v>2</c:v>
                </c:pt>
                <c:pt idx="8">
                  <c:v>2.12</c:v>
                </c:pt>
                <c:pt idx="9">
                  <c:v>2.2400000000000002</c:v>
                </c:pt>
                <c:pt idx="10">
                  <c:v>2.92</c:v>
                </c:pt>
                <c:pt idx="11">
                  <c:v>3.63</c:v>
                </c:pt>
                <c:pt idx="12">
                  <c:v>4.3899999999999997</c:v>
                </c:pt>
                <c:pt idx="13">
                  <c:v>5.13</c:v>
                </c:pt>
                <c:pt idx="14">
                  <c:v>5.9</c:v>
                </c:pt>
                <c:pt idx="15">
                  <c:v>6.68</c:v>
                </c:pt>
                <c:pt idx="16">
                  <c:v>7.45</c:v>
                </c:pt>
                <c:pt idx="17">
                  <c:v>8.2899999999999991</c:v>
                </c:pt>
                <c:pt idx="18">
                  <c:v>9.11</c:v>
                </c:pt>
                <c:pt idx="19">
                  <c:v>10</c:v>
                </c:pt>
                <c:pt idx="20">
                  <c:v>10.98</c:v>
                </c:pt>
                <c:pt idx="21">
                  <c:v>12</c:v>
                </c:pt>
                <c:pt idx="22">
                  <c:v>13.12</c:v>
                </c:pt>
              </c:numCache>
            </c:numRef>
          </c:xVal>
          <c:yVal>
            <c:numRef>
              <c:f>ILIMIT!$D$2:$D$24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8.1</c:v>
                </c:pt>
                <c:pt idx="8">
                  <c:v>9.1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45.1</c:v>
                </c:pt>
                <c:pt idx="17">
                  <c:v>50.1</c:v>
                </c:pt>
                <c:pt idx="18">
                  <c:v>55</c:v>
                </c:pt>
                <c:pt idx="19">
                  <c:v>60</c:v>
                </c:pt>
                <c:pt idx="20">
                  <c:v>65.099999999999994</c:v>
                </c:pt>
                <c:pt idx="21">
                  <c:v>70</c:v>
                </c:pt>
                <c:pt idx="22">
                  <c:v>75.099999999999994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99680"/>
        <c:axId val="144201600"/>
      </c:scatterChart>
      <c:valAx>
        <c:axId val="1441996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</a:t>
                </a:r>
                <a:r>
                  <a:rPr lang="en-US" baseline="0"/>
                  <a:t> A/C Input Current (Amps)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4201600"/>
        <c:crosses val="autoZero"/>
        <c:crossBetween val="midCat"/>
        <c:majorUnit val="1"/>
        <c:minorUnit val="0.5"/>
      </c:valAx>
      <c:valAx>
        <c:axId val="14420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DC</a:t>
                </a:r>
                <a:r>
                  <a:rPr lang="en-US" baseline="0"/>
                  <a:t> Charger Current (Amps)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19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12LPC15 VBatt</a:t>
            </a:r>
            <a:r>
              <a:rPr lang="en-US" baseline="0"/>
              <a:t> 12.6 volts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ILIMIT!$E$36</c:f>
              <c:strCache>
                <c:ptCount val="1"/>
                <c:pt idx="0">
                  <c:v>% Error</c:v>
                </c:pt>
              </c:strCache>
            </c:strRef>
          </c:tx>
          <c:xVal>
            <c:numRef>
              <c:f>ILIMIT!$C$37:$C$59</c:f>
              <c:numCache>
                <c:formatCode>0.00</c:formatCode>
                <c:ptCount val="23"/>
                <c:pt idx="0">
                  <c:v>1.4367143774999978</c:v>
                </c:pt>
                <c:pt idx="1">
                  <c:v>2.2117539374999993</c:v>
                </c:pt>
                <c:pt idx="2">
                  <c:v>3.0612260544000005</c:v>
                </c:pt>
                <c:pt idx="3">
                  <c:v>3.9842531855999983</c:v>
                </c:pt>
                <c:pt idx="4">
                  <c:v>4.9034510400000002</c:v>
                </c:pt>
                <c:pt idx="5">
                  <c:v>5.8949274830999983</c:v>
                </c:pt>
                <c:pt idx="6">
                  <c:v>6.9576454191000003</c:v>
                </c:pt>
                <c:pt idx="7">
                  <c:v>7.9397880000000001</c:v>
                </c:pt>
                <c:pt idx="8">
                  <c:v>8.8423923215999984</c:v>
                </c:pt>
                <c:pt idx="9">
                  <c:v>9.7411673664000027</c:v>
                </c:pt>
                <c:pt idx="10">
                  <c:v>14.761895169599999</c:v>
                </c:pt>
                <c:pt idx="11">
                  <c:v>19.872906459100001</c:v>
                </c:pt>
                <c:pt idx="12">
                  <c:v>25.195304091899999</c:v>
                </c:pt>
                <c:pt idx="13">
                  <c:v>30.230051919099999</c:v>
                </c:pt>
                <c:pt idx="14">
                  <c:v>35.314317389999999</c:v>
                </c:pt>
                <c:pt idx="15">
                  <c:v>40.303862433599996</c:v>
                </c:pt>
                <c:pt idx="16">
                  <c:v>45.070749997499995</c:v>
                </c:pt>
                <c:pt idx="17">
                  <c:v>50.091174519899987</c:v>
                </c:pt>
                <c:pt idx="18">
                  <c:v>54.811078611900001</c:v>
                </c:pt>
                <c:pt idx="19">
                  <c:v>59.731548000000004</c:v>
                </c:pt>
                <c:pt idx="20">
                  <c:v>64.905928615600004</c:v>
                </c:pt>
                <c:pt idx="21">
                  <c:v>70.020268000000002</c:v>
                </c:pt>
                <c:pt idx="22">
                  <c:v>75.317332281599988</c:v>
                </c:pt>
              </c:numCache>
            </c:numRef>
          </c:xVal>
          <c:yVal>
            <c:numRef>
              <c:f>ILIMIT!$E$37:$E$59</c:f>
              <c:numCache>
                <c:formatCode>0.00</c:formatCode>
                <c:ptCount val="23"/>
                <c:pt idx="0">
                  <c:v>37.975163260869373</c:v>
                </c:pt>
                <c:pt idx="1">
                  <c:v>16.940314999999941</c:v>
                </c:pt>
                <c:pt idx="2">
                  <c:v>4.5019157647059194</c:v>
                </c:pt>
                <c:pt idx="3">
                  <c:v>-1.0639739459460607</c:v>
                </c:pt>
                <c:pt idx="4">
                  <c:v>-6.0343099999999872</c:v>
                </c:pt>
                <c:pt idx="5">
                  <c:v>-6.0735558901735116</c:v>
                </c:pt>
                <c:pt idx="6">
                  <c:v>-2.2649508502673612</c:v>
                </c:pt>
                <c:pt idx="7">
                  <c:v>-8.0105999999999788</c:v>
                </c:pt>
                <c:pt idx="8">
                  <c:v>-12.151305584905717</c:v>
                </c:pt>
                <c:pt idx="9">
                  <c:v>-11.555028285714165</c:v>
                </c:pt>
                <c:pt idx="10">
                  <c:v>-8.1542750136986673</c:v>
                </c:pt>
                <c:pt idx="11">
                  <c:v>-3.5011994738291712</c:v>
                </c:pt>
                <c:pt idx="12">
                  <c:v>4.4488403621867629</c:v>
                </c:pt>
                <c:pt idx="13">
                  <c:v>4.4844428674463783</c:v>
                </c:pt>
                <c:pt idx="14">
                  <c:v>5.3274133898304976</c:v>
                </c:pt>
                <c:pt idx="15">
                  <c:v>4.5488388263472386</c:v>
                </c:pt>
                <c:pt idx="16">
                  <c:v>-0.3926174832215657</c:v>
                </c:pt>
                <c:pt idx="17">
                  <c:v>-0.10645934981923663</c:v>
                </c:pt>
                <c:pt idx="18">
                  <c:v>-2.0737803304061355</c:v>
                </c:pt>
                <c:pt idx="19">
                  <c:v>-2.6845199999999636</c:v>
                </c:pt>
                <c:pt idx="20">
                  <c:v>-1.7674989471765952</c:v>
                </c:pt>
                <c:pt idx="21">
                  <c:v>0.16890000000001257</c:v>
                </c:pt>
                <c:pt idx="22">
                  <c:v>1.656496048780441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7984"/>
        <c:axId val="144224256"/>
      </c:scatterChart>
      <c:valAx>
        <c:axId val="144217984"/>
        <c:scaling>
          <c:orientation val="minMax"/>
          <c:max val="8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 Current Amps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4224256"/>
        <c:crossesAt val="-20"/>
        <c:crossBetween val="midCat"/>
        <c:majorUnit val="10"/>
        <c:minorUnit val="5"/>
      </c:valAx>
      <c:valAx>
        <c:axId val="14422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Error (Actual vs Estimated)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421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11.7 volts</a:t>
            </a:r>
          </a:p>
        </c:rich>
      </c:tx>
      <c:layout>
        <c:manualLayout>
          <c:xMode val="edge"/>
          <c:yMode val="edge"/>
          <c:x val="0.2109444444444444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'AC&lt;&gt;DC Amps'!$E$1</c:f>
              <c:strCache>
                <c:ptCount val="1"/>
                <c:pt idx="0">
                  <c:v>DC Out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5.0436789151356083E-2"/>
                  <c:y val="-0.19135571595217266"/>
                </c:manualLayout>
              </c:layout>
              <c:numFmt formatCode="#,##0.000000" sourceLinked="0"/>
            </c:trendlineLbl>
          </c:trendline>
          <c:xVal>
            <c:numRef>
              <c:f>'AC&lt;&gt;DC Amps'!$D$2:$D$8</c:f>
              <c:numCache>
                <c:formatCode>0.00</c:formatCode>
                <c:ptCount val="7"/>
                <c:pt idx="0">
                  <c:v>1.4</c:v>
                </c:pt>
                <c:pt idx="1">
                  <c:v>2.0299999999999998</c:v>
                </c:pt>
                <c:pt idx="2">
                  <c:v>3.26</c:v>
                </c:pt>
                <c:pt idx="3">
                  <c:v>4.55</c:v>
                </c:pt>
                <c:pt idx="4">
                  <c:v>5.88</c:v>
                </c:pt>
                <c:pt idx="5">
                  <c:v>7.21</c:v>
                </c:pt>
                <c:pt idx="6">
                  <c:v>9.34</c:v>
                </c:pt>
              </c:numCache>
            </c:numRef>
          </c:xVal>
          <c:yVal>
            <c:numRef>
              <c:f>'AC&lt;&gt;DC Amps'!$E$2:$E$8</c:f>
              <c:numCache>
                <c:formatCode>0.00</c:formatCode>
                <c:ptCount val="7"/>
                <c:pt idx="0">
                  <c:v>5.2</c:v>
                </c:pt>
                <c:pt idx="1">
                  <c:v>11.35</c:v>
                </c:pt>
                <c:pt idx="2">
                  <c:v>21.45</c:v>
                </c:pt>
                <c:pt idx="3">
                  <c:v>31.7</c:v>
                </c:pt>
                <c:pt idx="4">
                  <c:v>41.8</c:v>
                </c:pt>
                <c:pt idx="5">
                  <c:v>52</c:v>
                </c:pt>
                <c:pt idx="6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1984"/>
        <c:axId val="144283520"/>
      </c:scatterChart>
      <c:valAx>
        <c:axId val="144281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4283520"/>
        <c:crosses val="autoZero"/>
        <c:crossBetween val="midCat"/>
      </c:valAx>
      <c:valAx>
        <c:axId val="144283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428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13.6 volts</a:t>
            </a:r>
          </a:p>
        </c:rich>
      </c:tx>
      <c:layout>
        <c:manualLayout>
          <c:xMode val="edge"/>
          <c:yMode val="edge"/>
          <c:x val="0.14983333333333335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'AC&lt;&gt;DC Amps'!$E$1</c:f>
              <c:strCache>
                <c:ptCount val="1"/>
                <c:pt idx="0">
                  <c:v>DC Out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1.6742344706911636E-2"/>
                  <c:y val="-0.18126202974628172"/>
                </c:manualLayout>
              </c:layout>
              <c:numFmt formatCode="#,##0.000000" sourceLinked="0"/>
            </c:trendlineLbl>
          </c:trendline>
          <c:xVal>
            <c:numRef>
              <c:f>'AC&lt;&gt;DC Amps'!$D$16:$D$22</c:f>
              <c:numCache>
                <c:formatCode>0.00</c:formatCode>
                <c:ptCount val="7"/>
                <c:pt idx="0">
                  <c:v>1.52</c:v>
                </c:pt>
                <c:pt idx="1">
                  <c:v>2.2400000000000002</c:v>
                </c:pt>
                <c:pt idx="2">
                  <c:v>3.64</c:v>
                </c:pt>
                <c:pt idx="3">
                  <c:v>5.1100000000000003</c:v>
                </c:pt>
                <c:pt idx="4">
                  <c:v>6.6</c:v>
                </c:pt>
                <c:pt idx="5">
                  <c:v>8.1300000000000008</c:v>
                </c:pt>
                <c:pt idx="6">
                  <c:v>10.6</c:v>
                </c:pt>
              </c:numCache>
            </c:numRef>
          </c:xVal>
          <c:yVal>
            <c:numRef>
              <c:f>'AC&lt;&gt;DC Amps'!$E$16:$E$22</c:f>
              <c:numCache>
                <c:formatCode>0.00</c:formatCode>
                <c:ptCount val="7"/>
                <c:pt idx="0">
                  <c:v>5.4</c:v>
                </c:pt>
                <c:pt idx="1">
                  <c:v>11.5</c:v>
                </c:pt>
                <c:pt idx="2">
                  <c:v>21.6</c:v>
                </c:pt>
                <c:pt idx="3">
                  <c:v>31.7</c:v>
                </c:pt>
                <c:pt idx="4">
                  <c:v>41.9</c:v>
                </c:pt>
                <c:pt idx="5">
                  <c:v>51.9</c:v>
                </c:pt>
                <c:pt idx="6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3056"/>
        <c:axId val="144343040"/>
      </c:scatterChart>
      <c:valAx>
        <c:axId val="144333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4343040"/>
        <c:crosses val="autoZero"/>
        <c:crossBetween val="midCat"/>
      </c:valAx>
      <c:valAx>
        <c:axId val="144343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433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14.6 volts</a:t>
            </a:r>
          </a:p>
        </c:rich>
      </c:tx>
      <c:layout>
        <c:manualLayout>
          <c:xMode val="edge"/>
          <c:yMode val="edge"/>
          <c:x val="0.2165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'AC&lt;&gt;DC Amps'!$E$1</c:f>
              <c:strCache>
                <c:ptCount val="1"/>
                <c:pt idx="0">
                  <c:v>DC Out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2.3694663167104113E-2"/>
                  <c:y val="-0.19623031496062993"/>
                </c:manualLayout>
              </c:layout>
              <c:numFmt formatCode="#,##0.000000" sourceLinked="0"/>
            </c:trendlineLbl>
          </c:trendline>
          <c:xVal>
            <c:numRef>
              <c:f>'AC&lt;&gt;DC Amps'!$D$23:$D$29</c:f>
              <c:numCache>
                <c:formatCode>0.00</c:formatCode>
                <c:ptCount val="7"/>
                <c:pt idx="0">
                  <c:v>1.61</c:v>
                </c:pt>
                <c:pt idx="1">
                  <c:v>2.37</c:v>
                </c:pt>
                <c:pt idx="2">
                  <c:v>3.81</c:v>
                </c:pt>
                <c:pt idx="3">
                  <c:v>5.36</c:v>
                </c:pt>
                <c:pt idx="4">
                  <c:v>6.94</c:v>
                </c:pt>
                <c:pt idx="5">
                  <c:v>8.59</c:v>
                </c:pt>
                <c:pt idx="6">
                  <c:v>11.3</c:v>
                </c:pt>
              </c:numCache>
            </c:numRef>
          </c:xVal>
          <c:yVal>
            <c:numRef>
              <c:f>'AC&lt;&gt;DC Amps'!$E$23:$E$29</c:f>
              <c:numCache>
                <c:formatCode>0.00</c:formatCode>
                <c:ptCount val="7"/>
                <c:pt idx="0">
                  <c:v>5.3</c:v>
                </c:pt>
                <c:pt idx="1">
                  <c:v>11.4</c:v>
                </c:pt>
                <c:pt idx="2">
                  <c:v>21.7</c:v>
                </c:pt>
                <c:pt idx="3">
                  <c:v>31.7</c:v>
                </c:pt>
                <c:pt idx="4">
                  <c:v>41.9</c:v>
                </c:pt>
                <c:pt idx="5">
                  <c:v>52</c:v>
                </c:pt>
                <c:pt idx="6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3904"/>
        <c:axId val="144365440"/>
      </c:scatterChart>
      <c:valAx>
        <c:axId val="1443639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4365440"/>
        <c:crosses val="autoZero"/>
        <c:crossBetween val="midCat"/>
      </c:valAx>
      <c:valAx>
        <c:axId val="144365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436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12.68 volts</a:t>
            </a:r>
          </a:p>
        </c:rich>
      </c:tx>
      <c:layout>
        <c:manualLayout>
          <c:xMode val="edge"/>
          <c:yMode val="edge"/>
          <c:x val="0.16771522309711284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'AC&lt;&gt;DC Amps'!$E$1</c:f>
              <c:strCache>
                <c:ptCount val="1"/>
                <c:pt idx="0">
                  <c:v>DC Out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0.14422309711286088"/>
                  <c:y val="-0.20062773403324585"/>
                </c:manualLayout>
              </c:layout>
              <c:numFmt formatCode="#,##0.000000" sourceLinked="0"/>
            </c:trendlineLbl>
          </c:trendline>
          <c:xVal>
            <c:numRef>
              <c:f>'AC&lt;&gt;DC Amps'!$D$9:$D$15</c:f>
              <c:numCache>
                <c:formatCode>0.00</c:formatCode>
                <c:ptCount val="7"/>
                <c:pt idx="0">
                  <c:v>1.45</c:v>
                </c:pt>
                <c:pt idx="1">
                  <c:v>2.11</c:v>
                </c:pt>
                <c:pt idx="2">
                  <c:v>3.43</c:v>
                </c:pt>
                <c:pt idx="3">
                  <c:v>4.8099999999999996</c:v>
                </c:pt>
                <c:pt idx="4">
                  <c:v>6.22</c:v>
                </c:pt>
                <c:pt idx="5">
                  <c:v>7.68</c:v>
                </c:pt>
                <c:pt idx="6">
                  <c:v>9.9600000000000009</c:v>
                </c:pt>
              </c:numCache>
            </c:numRef>
          </c:xVal>
          <c:yVal>
            <c:numRef>
              <c:f>'AC&lt;&gt;DC Amps'!$E$9:$E$15</c:f>
              <c:numCache>
                <c:formatCode>0.00</c:formatCode>
                <c:ptCount val="7"/>
                <c:pt idx="0">
                  <c:v>5.3</c:v>
                </c:pt>
                <c:pt idx="1">
                  <c:v>11.4</c:v>
                </c:pt>
                <c:pt idx="2">
                  <c:v>21.5</c:v>
                </c:pt>
                <c:pt idx="3">
                  <c:v>31.6</c:v>
                </c:pt>
                <c:pt idx="4">
                  <c:v>41.9</c:v>
                </c:pt>
                <c:pt idx="5">
                  <c:v>51.9</c:v>
                </c:pt>
                <c:pt idx="6">
                  <c:v>67.2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5216"/>
        <c:axId val="145723392"/>
      </c:scatterChart>
      <c:valAx>
        <c:axId val="1457052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5723392"/>
        <c:crosses val="autoZero"/>
        <c:crossBetween val="midCat"/>
      </c:valAx>
      <c:valAx>
        <c:axId val="145723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570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12LPC15</a:t>
            </a:r>
            <a:r>
              <a:rPr lang="en-US" baseline="0"/>
              <a:t> Charger Amp</a:t>
            </a:r>
            <a:endParaRPr lang="en-US"/>
          </a:p>
        </c:rich>
      </c:tx>
      <c:layout>
        <c:manualLayout>
          <c:xMode val="edge"/>
          <c:yMode val="edge"/>
          <c:x val="8.2536213915066436E-2"/>
          <c:y val="2.05919442716514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327496762768679"/>
          <c:y val="0.21769597225413931"/>
          <c:w val="0.83639908541159735"/>
          <c:h val="0.646605624903909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'AC&lt;&gt;DC Amps'!$F$1</c:f>
              <c:strCache>
                <c:ptCount val="1"/>
                <c:pt idx="0">
                  <c:v>11.7v</c:v>
                </c:pt>
              </c:strCache>
            </c:strRef>
          </c:tx>
          <c:xVal>
            <c:numRef>
              <c:f>'AC&lt;&gt;DC Amps'!$E$2:$E$8</c:f>
              <c:numCache>
                <c:formatCode>0.00</c:formatCode>
                <c:ptCount val="7"/>
                <c:pt idx="0">
                  <c:v>5.2</c:v>
                </c:pt>
                <c:pt idx="1">
                  <c:v>11.35</c:v>
                </c:pt>
                <c:pt idx="2">
                  <c:v>21.45</c:v>
                </c:pt>
                <c:pt idx="3">
                  <c:v>31.7</c:v>
                </c:pt>
                <c:pt idx="4">
                  <c:v>41.8</c:v>
                </c:pt>
                <c:pt idx="5">
                  <c:v>52</c:v>
                </c:pt>
                <c:pt idx="6">
                  <c:v>67.2</c:v>
                </c:pt>
              </c:numCache>
            </c:numRef>
          </c:xVal>
          <c:yVal>
            <c:numRef>
              <c:f>'AC&lt;&gt;DC Amps'!$F$2:$F$8</c:f>
              <c:numCache>
                <c:formatCode>0.00</c:formatCode>
                <c:ptCount val="7"/>
                <c:pt idx="0">
                  <c:v>1.4</c:v>
                </c:pt>
                <c:pt idx="1">
                  <c:v>2.0299999999999998</c:v>
                </c:pt>
                <c:pt idx="2">
                  <c:v>3.26</c:v>
                </c:pt>
                <c:pt idx="3">
                  <c:v>4.55</c:v>
                </c:pt>
                <c:pt idx="4">
                  <c:v>5.88</c:v>
                </c:pt>
                <c:pt idx="5">
                  <c:v>7.21</c:v>
                </c:pt>
                <c:pt idx="6">
                  <c:v>9.34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'AC&lt;&gt;DC Amps'!$G$1</c:f>
              <c:strCache>
                <c:ptCount val="1"/>
                <c:pt idx="0">
                  <c:v>12.7v</c:v>
                </c:pt>
              </c:strCache>
            </c:strRef>
          </c:tx>
          <c:xVal>
            <c:numRef>
              <c:f>'AC&lt;&gt;DC Amps'!$E$2:$E$8</c:f>
              <c:numCache>
                <c:formatCode>0.00</c:formatCode>
                <c:ptCount val="7"/>
                <c:pt idx="0">
                  <c:v>5.2</c:v>
                </c:pt>
                <c:pt idx="1">
                  <c:v>11.35</c:v>
                </c:pt>
                <c:pt idx="2">
                  <c:v>21.45</c:v>
                </c:pt>
                <c:pt idx="3">
                  <c:v>31.7</c:v>
                </c:pt>
                <c:pt idx="4">
                  <c:v>41.8</c:v>
                </c:pt>
                <c:pt idx="5">
                  <c:v>52</c:v>
                </c:pt>
                <c:pt idx="6">
                  <c:v>67.2</c:v>
                </c:pt>
              </c:numCache>
            </c:numRef>
          </c:xVal>
          <c:yVal>
            <c:numRef>
              <c:f>'AC&lt;&gt;DC Amps'!$G$2:$G$8</c:f>
              <c:numCache>
                <c:formatCode>0.00</c:formatCode>
                <c:ptCount val="7"/>
                <c:pt idx="0">
                  <c:v>1.45</c:v>
                </c:pt>
                <c:pt idx="1">
                  <c:v>2.11</c:v>
                </c:pt>
                <c:pt idx="2">
                  <c:v>3.43</c:v>
                </c:pt>
                <c:pt idx="3">
                  <c:v>4.8099999999999996</c:v>
                </c:pt>
                <c:pt idx="4">
                  <c:v>6.22</c:v>
                </c:pt>
                <c:pt idx="5">
                  <c:v>7.68</c:v>
                </c:pt>
                <c:pt idx="6">
                  <c:v>9.9600000000000009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'AC&lt;&gt;DC Amps'!$H$1</c:f>
              <c:strCache>
                <c:ptCount val="1"/>
                <c:pt idx="0">
                  <c:v>13.7v</c:v>
                </c:pt>
              </c:strCache>
            </c:strRef>
          </c:tx>
          <c:xVal>
            <c:numRef>
              <c:f>'AC&lt;&gt;DC Amps'!$E$2:$E$8</c:f>
              <c:numCache>
                <c:formatCode>0.00</c:formatCode>
                <c:ptCount val="7"/>
                <c:pt idx="0">
                  <c:v>5.2</c:v>
                </c:pt>
                <c:pt idx="1">
                  <c:v>11.35</c:v>
                </c:pt>
                <c:pt idx="2">
                  <c:v>21.45</c:v>
                </c:pt>
                <c:pt idx="3">
                  <c:v>31.7</c:v>
                </c:pt>
                <c:pt idx="4">
                  <c:v>41.8</c:v>
                </c:pt>
                <c:pt idx="5">
                  <c:v>52</c:v>
                </c:pt>
                <c:pt idx="6">
                  <c:v>67.2</c:v>
                </c:pt>
              </c:numCache>
            </c:numRef>
          </c:xVal>
          <c:yVal>
            <c:numRef>
              <c:f>'AC&lt;&gt;DC Amps'!$H$2:$H$8</c:f>
              <c:numCache>
                <c:formatCode>0.00</c:formatCode>
                <c:ptCount val="7"/>
                <c:pt idx="0">
                  <c:v>1.52</c:v>
                </c:pt>
                <c:pt idx="1">
                  <c:v>2.2400000000000002</c:v>
                </c:pt>
                <c:pt idx="2">
                  <c:v>3.64</c:v>
                </c:pt>
                <c:pt idx="3">
                  <c:v>5.1100000000000003</c:v>
                </c:pt>
                <c:pt idx="4">
                  <c:v>6.6</c:v>
                </c:pt>
                <c:pt idx="5">
                  <c:v>8.1300000000000008</c:v>
                </c:pt>
                <c:pt idx="6">
                  <c:v>10.6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'AC&lt;&gt;DC Amps'!$I$1</c:f>
              <c:strCache>
                <c:ptCount val="1"/>
                <c:pt idx="0">
                  <c:v>14.7v</c:v>
                </c:pt>
              </c:strCache>
            </c:strRef>
          </c:tx>
          <c:xVal>
            <c:numRef>
              <c:f>'AC&lt;&gt;DC Amps'!$E$2:$E$8</c:f>
              <c:numCache>
                <c:formatCode>0.00</c:formatCode>
                <c:ptCount val="7"/>
                <c:pt idx="0">
                  <c:v>5.2</c:v>
                </c:pt>
                <c:pt idx="1">
                  <c:v>11.35</c:v>
                </c:pt>
                <c:pt idx="2">
                  <c:v>21.45</c:v>
                </c:pt>
                <c:pt idx="3">
                  <c:v>31.7</c:v>
                </c:pt>
                <c:pt idx="4">
                  <c:v>41.8</c:v>
                </c:pt>
                <c:pt idx="5">
                  <c:v>52</c:v>
                </c:pt>
                <c:pt idx="6">
                  <c:v>67.2</c:v>
                </c:pt>
              </c:numCache>
            </c:numRef>
          </c:xVal>
          <c:yVal>
            <c:numRef>
              <c:f>'AC&lt;&gt;DC Amps'!$I$2:$I$8</c:f>
              <c:numCache>
                <c:formatCode>0.00</c:formatCode>
                <c:ptCount val="7"/>
                <c:pt idx="0">
                  <c:v>1.61</c:v>
                </c:pt>
                <c:pt idx="1">
                  <c:v>2.37</c:v>
                </c:pt>
                <c:pt idx="2">
                  <c:v>3.81</c:v>
                </c:pt>
                <c:pt idx="3">
                  <c:v>5.36</c:v>
                </c:pt>
                <c:pt idx="4">
                  <c:v>6.94</c:v>
                </c:pt>
                <c:pt idx="5">
                  <c:v>8.59</c:v>
                </c:pt>
                <c:pt idx="6">
                  <c:v>11.3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4128"/>
        <c:axId val="145514496"/>
      </c:scatterChart>
      <c:valAx>
        <c:axId val="145504128"/>
        <c:scaling>
          <c:orientation val="minMax"/>
          <c:max val="7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</a:t>
                </a:r>
                <a:r>
                  <a:rPr lang="en-US" baseline="0"/>
                  <a:t> Amps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5514496"/>
        <c:crosses val="autoZero"/>
        <c:crossBetween val="midCat"/>
        <c:minorUnit val="5"/>
      </c:valAx>
      <c:valAx>
        <c:axId val="14551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</a:t>
                </a:r>
                <a:r>
                  <a:rPr lang="en-US" baseline="0"/>
                  <a:t> Amps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5504128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24145947373589136"/>
          <c:y val="0.11833089133686134"/>
          <c:w val="0.57699875120898603"/>
          <c:h val="6.005116245137331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12LPC15</a:t>
            </a:r>
          </a:p>
        </c:rich>
      </c:tx>
      <c:layout>
        <c:manualLayout>
          <c:xMode val="edge"/>
          <c:yMode val="edge"/>
          <c:x val="8.536235722828224E-2"/>
          <c:y val="2.42347495112929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65832842323281"/>
          <c:y val="0.11451306308698994"/>
          <c:w val="0.84647419072615926"/>
          <c:h val="0.75107290876427879"/>
        </c:manualLayout>
      </c:layout>
      <c:scatterChart>
        <c:scatterStyle val="lineMarker"/>
        <c:varyColors val="0"/>
        <c:ser>
          <c:idx val="4"/>
          <c:order val="0"/>
          <c:tx>
            <c:strRef>
              <c:f>'AC&lt;&gt;DC Amps'!$B$44</c:f>
              <c:strCache>
                <c:ptCount val="1"/>
                <c:pt idx="0">
                  <c:v>VBatt 8.7v</c:v>
                </c:pt>
              </c:strCache>
            </c:strRef>
          </c:tx>
          <c:marker>
            <c:symbol val="none"/>
          </c:marker>
          <c:xVal>
            <c:numRef>
              <c:f>'AC&lt;&gt;DC Amps'!$A$45:$A$59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'AC&lt;&gt;DC Amps'!$B$45:$B$59</c:f>
              <c:numCache>
                <c:formatCode>0.00</c:formatCode>
                <c:ptCount val="15"/>
                <c:pt idx="0">
                  <c:v>4.2758616000000007</c:v>
                </c:pt>
                <c:pt idx="1">
                  <c:v>13.410385300000002</c:v>
                </c:pt>
                <c:pt idx="2">
                  <c:v>22.544909000000001</c:v>
                </c:pt>
                <c:pt idx="3">
                  <c:v>31.679432700000003</c:v>
                </c:pt>
                <c:pt idx="4">
                  <c:v>40.813956400000009</c:v>
                </c:pt>
                <c:pt idx="5">
                  <c:v>49.948480099999998</c:v>
                </c:pt>
                <c:pt idx="6">
                  <c:v>59.0830038</c:v>
                </c:pt>
                <c:pt idx="7">
                  <c:v>68.217527500000003</c:v>
                </c:pt>
                <c:pt idx="8">
                  <c:v>77.352051200000005</c:v>
                </c:pt>
                <c:pt idx="9">
                  <c:v>86.486574900000008</c:v>
                </c:pt>
                <c:pt idx="10">
                  <c:v>95.62109860000001</c:v>
                </c:pt>
                <c:pt idx="11">
                  <c:v>104.7556223</c:v>
                </c:pt>
                <c:pt idx="12">
                  <c:v>113.890146</c:v>
                </c:pt>
                <c:pt idx="13">
                  <c:v>123.0246697</c:v>
                </c:pt>
                <c:pt idx="14">
                  <c:v>132.15919340000002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'AC&lt;&gt;DC Amps'!$C$44</c:f>
              <c:strCache>
                <c:ptCount val="1"/>
                <c:pt idx="0">
                  <c:v>VBatt 9.7v</c:v>
                </c:pt>
              </c:strCache>
            </c:strRef>
          </c:tx>
          <c:marker>
            <c:symbol val="none"/>
          </c:marker>
          <c:xVal>
            <c:numRef>
              <c:f>'AC&lt;&gt;DC Amps'!$A$45:$A$59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'AC&lt;&gt;DC Amps'!$C$45:$C$59</c:f>
              <c:numCache>
                <c:formatCode>0.00</c:formatCode>
                <c:ptCount val="15"/>
                <c:pt idx="0">
                  <c:v>4.0493996000000001</c:v>
                </c:pt>
                <c:pt idx="1">
                  <c:v>12.720324300000001</c:v>
                </c:pt>
                <c:pt idx="2">
                  <c:v>21.391249000000002</c:v>
                </c:pt>
                <c:pt idx="3">
                  <c:v>30.062173700000002</c:v>
                </c:pt>
                <c:pt idx="4">
                  <c:v>38.733098400000003</c:v>
                </c:pt>
                <c:pt idx="5">
                  <c:v>47.404023100000003</c:v>
                </c:pt>
                <c:pt idx="6">
                  <c:v>56.074947800000004</c:v>
                </c:pt>
                <c:pt idx="7">
                  <c:v>64.745872500000004</c:v>
                </c:pt>
                <c:pt idx="8">
                  <c:v>73.416797200000005</c:v>
                </c:pt>
                <c:pt idx="9">
                  <c:v>82.087721900000005</c:v>
                </c:pt>
                <c:pt idx="10">
                  <c:v>90.758646600000006</c:v>
                </c:pt>
                <c:pt idx="11">
                  <c:v>99.429571300000006</c:v>
                </c:pt>
                <c:pt idx="12">
                  <c:v>108.10049600000001</c:v>
                </c:pt>
                <c:pt idx="13">
                  <c:v>116.77142070000001</c:v>
                </c:pt>
                <c:pt idx="14">
                  <c:v>125.44234540000001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'AC&lt;&gt;DC Amps'!$D$44</c:f>
              <c:strCache>
                <c:ptCount val="1"/>
                <c:pt idx="0">
                  <c:v>VBatt 10.7v</c:v>
                </c:pt>
              </c:strCache>
            </c:strRef>
          </c:tx>
          <c:marker>
            <c:symbol val="none"/>
          </c:marker>
          <c:xVal>
            <c:numRef>
              <c:f>'AC&lt;&gt;DC Amps'!$A$45:$A$59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'AC&lt;&gt;DC Amps'!$D$45:$D$59</c:f>
              <c:numCache>
                <c:formatCode>0.00</c:formatCode>
                <c:ptCount val="15"/>
                <c:pt idx="0">
                  <c:v>3.8229376000000013</c:v>
                </c:pt>
                <c:pt idx="1">
                  <c:v>12.030263300000003</c:v>
                </c:pt>
                <c:pt idx="2">
                  <c:v>20.237589000000007</c:v>
                </c:pt>
                <c:pt idx="3">
                  <c:v>28.444914700000005</c:v>
                </c:pt>
                <c:pt idx="4">
                  <c:v>36.652240400000004</c:v>
                </c:pt>
                <c:pt idx="5">
                  <c:v>44.859566100000009</c:v>
                </c:pt>
                <c:pt idx="6">
                  <c:v>53.066891800000015</c:v>
                </c:pt>
                <c:pt idx="7">
                  <c:v>61.274217500000013</c:v>
                </c:pt>
                <c:pt idx="8">
                  <c:v>69.481543200000019</c:v>
                </c:pt>
                <c:pt idx="9">
                  <c:v>77.688868900000017</c:v>
                </c:pt>
                <c:pt idx="10">
                  <c:v>85.89619460000003</c:v>
                </c:pt>
                <c:pt idx="11">
                  <c:v>94.103520300000028</c:v>
                </c:pt>
                <c:pt idx="12">
                  <c:v>102.31084600000003</c:v>
                </c:pt>
                <c:pt idx="13">
                  <c:v>110.51817170000004</c:v>
                </c:pt>
                <c:pt idx="14">
                  <c:v>118.72549740000004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'AC&lt;&gt;DC Amps'!$E$44</c:f>
              <c:strCache>
                <c:ptCount val="1"/>
                <c:pt idx="0">
                  <c:v>VBatt 11.7v</c:v>
                </c:pt>
              </c:strCache>
            </c:strRef>
          </c:tx>
          <c:marker>
            <c:symbol val="none"/>
          </c:marker>
          <c:xVal>
            <c:numRef>
              <c:f>'AC&lt;&gt;DC Amps'!$A$45:$A$59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'AC&lt;&gt;DC Amps'!$E$45:$E$59</c:f>
              <c:numCache>
                <c:formatCode>0.00</c:formatCode>
                <c:ptCount val="15"/>
                <c:pt idx="0">
                  <c:v>3.3165939999999994</c:v>
                </c:pt>
                <c:pt idx="1">
                  <c:v>11.096266</c:v>
                </c:pt>
                <c:pt idx="2">
                  <c:v>18.875938000000001</c:v>
                </c:pt>
                <c:pt idx="3">
                  <c:v>26.655609999999999</c:v>
                </c:pt>
                <c:pt idx="4">
                  <c:v>34.435281999999994</c:v>
                </c:pt>
                <c:pt idx="5">
                  <c:v>42.214953999999999</c:v>
                </c:pt>
                <c:pt idx="6">
                  <c:v>49.994625999999997</c:v>
                </c:pt>
                <c:pt idx="7">
                  <c:v>57.774297999999995</c:v>
                </c:pt>
                <c:pt idx="8">
                  <c:v>65.553970000000007</c:v>
                </c:pt>
                <c:pt idx="9">
                  <c:v>73.333641999999998</c:v>
                </c:pt>
                <c:pt idx="10">
                  <c:v>81.113314000000003</c:v>
                </c:pt>
                <c:pt idx="11">
                  <c:v>88.892986000000008</c:v>
                </c:pt>
                <c:pt idx="12">
                  <c:v>96.672657999999998</c:v>
                </c:pt>
                <c:pt idx="13">
                  <c:v>104.45233</c:v>
                </c:pt>
                <c:pt idx="14">
                  <c:v>112.23200199999999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'AC&lt;&gt;DC Amps'!$F$44</c:f>
              <c:strCache>
                <c:ptCount val="1"/>
                <c:pt idx="0">
                  <c:v>VBatt 12.7v</c:v>
                </c:pt>
              </c:strCache>
            </c:strRef>
          </c:tx>
          <c:marker>
            <c:symbol val="none"/>
          </c:marker>
          <c:xVal>
            <c:numRef>
              <c:f>'AC&lt;&gt;DC Amps'!$A$45:$A$59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'AC&lt;&gt;DC Amps'!$F$45:$F$59</c:f>
              <c:numCache>
                <c:formatCode>0.00</c:formatCode>
                <c:ptCount val="15"/>
                <c:pt idx="0">
                  <c:v>3.3301969999999996</c:v>
                </c:pt>
                <c:pt idx="1">
                  <c:v>10.569856</c:v>
                </c:pt>
                <c:pt idx="2">
                  <c:v>17.809514999999998</c:v>
                </c:pt>
                <c:pt idx="3">
                  <c:v>25.049173999999997</c:v>
                </c:pt>
                <c:pt idx="4">
                  <c:v>32.288833000000004</c:v>
                </c:pt>
                <c:pt idx="5">
                  <c:v>39.528492</c:v>
                </c:pt>
                <c:pt idx="6">
                  <c:v>46.768150999999996</c:v>
                </c:pt>
                <c:pt idx="7">
                  <c:v>54.007809999999999</c:v>
                </c:pt>
                <c:pt idx="8">
                  <c:v>61.247469000000002</c:v>
                </c:pt>
                <c:pt idx="9">
                  <c:v>68.487127999999998</c:v>
                </c:pt>
                <c:pt idx="10">
                  <c:v>75.726786999999987</c:v>
                </c:pt>
                <c:pt idx="11">
                  <c:v>82.966445999999991</c:v>
                </c:pt>
                <c:pt idx="12">
                  <c:v>90.206104999999994</c:v>
                </c:pt>
                <c:pt idx="13">
                  <c:v>97.445763999999983</c:v>
                </c:pt>
                <c:pt idx="14">
                  <c:v>104.68542299999999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'AC&lt;&gt;DC Amps'!$G$44</c:f>
              <c:strCache>
                <c:ptCount val="1"/>
                <c:pt idx="0">
                  <c:v>VBatt 13.7v</c:v>
                </c:pt>
              </c:strCache>
            </c:strRef>
          </c:tx>
          <c:marker>
            <c:symbol val="none"/>
          </c:marker>
          <c:xVal>
            <c:numRef>
              <c:f>'AC&lt;&gt;DC Amps'!$A$45:$A$59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'AC&lt;&gt;DC Amps'!$G$45:$G$59</c:f>
              <c:numCache>
                <c:formatCode>0.00</c:formatCode>
                <c:ptCount val="15"/>
                <c:pt idx="0">
                  <c:v>3.1153729999999999</c:v>
                </c:pt>
                <c:pt idx="1">
                  <c:v>9.9050089999999997</c:v>
                </c:pt>
                <c:pt idx="2">
                  <c:v>16.694644999999998</c:v>
                </c:pt>
                <c:pt idx="3">
                  <c:v>23.484280999999999</c:v>
                </c:pt>
                <c:pt idx="4">
                  <c:v>30.273917000000001</c:v>
                </c:pt>
                <c:pt idx="5">
                  <c:v>37.063552999999999</c:v>
                </c:pt>
                <c:pt idx="6">
                  <c:v>43.853189</c:v>
                </c:pt>
                <c:pt idx="7">
                  <c:v>50.642825000000002</c:v>
                </c:pt>
                <c:pt idx="8">
                  <c:v>57.432461000000004</c:v>
                </c:pt>
                <c:pt idx="9">
                  <c:v>64.222097000000005</c:v>
                </c:pt>
                <c:pt idx="10">
                  <c:v>71.011733000000007</c:v>
                </c:pt>
                <c:pt idx="11">
                  <c:v>77.801368999999994</c:v>
                </c:pt>
                <c:pt idx="12">
                  <c:v>84.591004999999996</c:v>
                </c:pt>
                <c:pt idx="13">
                  <c:v>91.380640999999997</c:v>
                </c:pt>
                <c:pt idx="14">
                  <c:v>98.170276999999999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'AC&lt;&gt;DC Amps'!$H$44</c:f>
              <c:strCache>
                <c:ptCount val="1"/>
                <c:pt idx="0">
                  <c:v>VBatt 14.7v</c:v>
                </c:pt>
              </c:strCache>
            </c:strRef>
          </c:tx>
          <c:marker>
            <c:symbol val="none"/>
          </c:marker>
          <c:xVal>
            <c:numRef>
              <c:f>'AC&lt;&gt;DC Amps'!$A$45:$A$59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'AC&lt;&gt;DC Amps'!$H$45:$H$59</c:f>
              <c:numCache>
                <c:formatCode>0.00</c:formatCode>
                <c:ptCount val="15"/>
                <c:pt idx="0">
                  <c:v>2.9491630000000004</c:v>
                </c:pt>
                <c:pt idx="1">
                  <c:v>9.3335129999999999</c:v>
                </c:pt>
                <c:pt idx="2">
                  <c:v>15.717863000000001</c:v>
                </c:pt>
                <c:pt idx="3">
                  <c:v>22.102213000000003</c:v>
                </c:pt>
                <c:pt idx="4">
                  <c:v>28.486563000000004</c:v>
                </c:pt>
                <c:pt idx="5">
                  <c:v>34.870913000000002</c:v>
                </c:pt>
                <c:pt idx="6">
                  <c:v>41.255263000000006</c:v>
                </c:pt>
                <c:pt idx="7">
                  <c:v>47.639613000000004</c:v>
                </c:pt>
                <c:pt idx="8">
                  <c:v>54.023963000000002</c:v>
                </c:pt>
                <c:pt idx="9">
                  <c:v>60.408313000000007</c:v>
                </c:pt>
                <c:pt idx="10">
                  <c:v>66.792663000000005</c:v>
                </c:pt>
                <c:pt idx="11">
                  <c:v>73.177013000000002</c:v>
                </c:pt>
                <c:pt idx="12">
                  <c:v>79.561363</c:v>
                </c:pt>
                <c:pt idx="13">
                  <c:v>85.945713000000012</c:v>
                </c:pt>
                <c:pt idx="14">
                  <c:v>92.33006300000001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'AC&lt;&gt;DC Amps'!$I$44</c:f>
              <c:strCache>
                <c:ptCount val="1"/>
                <c:pt idx="0">
                  <c:v>VBatt 15.7v</c:v>
                </c:pt>
              </c:strCache>
            </c:strRef>
          </c:tx>
          <c:marker>
            <c:symbol val="none"/>
          </c:marker>
          <c:xVal>
            <c:numRef>
              <c:f>'AC&lt;&gt;DC Amps'!$A$45:$A$59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'AC&lt;&gt;DC Amps'!$I$45:$I$59</c:f>
              <c:numCache>
                <c:formatCode>0.00</c:formatCode>
                <c:ptCount val="15"/>
                <c:pt idx="0">
                  <c:v>2.6906276</c:v>
                </c:pt>
                <c:pt idx="1">
                  <c:v>8.5799583000000013</c:v>
                </c:pt>
                <c:pt idx="2">
                  <c:v>14.469289</c:v>
                </c:pt>
                <c:pt idx="3">
                  <c:v>20.358619700000002</c:v>
                </c:pt>
                <c:pt idx="4">
                  <c:v>26.247950400000004</c:v>
                </c:pt>
                <c:pt idx="5">
                  <c:v>32.137281099999996</c:v>
                </c:pt>
                <c:pt idx="6">
                  <c:v>38.026611799999998</c:v>
                </c:pt>
                <c:pt idx="7">
                  <c:v>43.9159425</c:v>
                </c:pt>
                <c:pt idx="8">
                  <c:v>49.805273200000002</c:v>
                </c:pt>
                <c:pt idx="9">
                  <c:v>55.694603900000004</c:v>
                </c:pt>
                <c:pt idx="10">
                  <c:v>61.583934600000006</c:v>
                </c:pt>
                <c:pt idx="11">
                  <c:v>67.473265299999994</c:v>
                </c:pt>
                <c:pt idx="12">
                  <c:v>73.362595999999996</c:v>
                </c:pt>
                <c:pt idx="13">
                  <c:v>79.251926699999999</c:v>
                </c:pt>
                <c:pt idx="14">
                  <c:v>85.141257400000001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5568"/>
        <c:axId val="145580032"/>
      </c:scatterChart>
      <c:valAx>
        <c:axId val="1455655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Charging AC Amps</a:t>
                </a:r>
              </a:p>
            </c:rich>
          </c:tx>
          <c:layout>
            <c:manualLayout>
              <c:xMode val="edge"/>
              <c:yMode val="edge"/>
              <c:x val="0.41762350807066551"/>
              <c:y val="0.929158284744288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5580032"/>
        <c:crosses val="autoZero"/>
        <c:crossBetween val="midCat"/>
        <c:majorUnit val="1"/>
        <c:minorUnit val="0.5"/>
      </c:valAx>
      <c:valAx>
        <c:axId val="14558003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Charging DC Amps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5565568"/>
        <c:crosses val="autoZero"/>
        <c:crossBetween val="midCat"/>
        <c:majorUnit val="10"/>
        <c:minorUnit val="5"/>
      </c:valAx>
    </c:plotArea>
    <c:legend>
      <c:legendPos val="t"/>
      <c:layout>
        <c:manualLayout>
          <c:xMode val="edge"/>
          <c:yMode val="edge"/>
          <c:x val="0.29843229055827486"/>
          <c:y val="1.9369639308000751E-2"/>
          <c:w val="0.57862019499814776"/>
          <c:h val="8.488721578354314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12LPC15 Inverter DC Amps</a:t>
            </a:r>
          </a:p>
        </c:rich>
      </c:tx>
      <c:layout>
        <c:manualLayout>
          <c:xMode val="edge"/>
          <c:yMode val="edge"/>
          <c:x val="7.0369039440539738E-2"/>
          <c:y val="1.996434713440878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IDC_INV_WATTS!$E$1</c:f>
              <c:strCache>
                <c:ptCount val="1"/>
                <c:pt idx="0">
                  <c:v>D/C Amps In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8.4916063344430935E-3"/>
                  <c:y val="-0.15949155366636589"/>
                </c:manualLayout>
              </c:layout>
              <c:numFmt formatCode="#,##0.000000" sourceLinked="0"/>
            </c:trendlineLbl>
          </c:trendline>
          <c:xVal>
            <c:numRef>
              <c:f>IDC_INV_WATTS!$D$2:$D$44</c:f>
              <c:numCache>
                <c:formatCode>0.00</c:formatCode>
                <c:ptCount val="43"/>
                <c:pt idx="0">
                  <c:v>6.569343065693431E-2</c:v>
                </c:pt>
                <c:pt idx="1">
                  <c:v>6.8004459308807136E-2</c:v>
                </c:pt>
                <c:pt idx="2">
                  <c:v>7.3053892215568864E-2</c:v>
                </c:pt>
                <c:pt idx="3">
                  <c:v>8.0206985769728331E-2</c:v>
                </c:pt>
                <c:pt idx="4">
                  <c:v>8.2981715893108293E-2</c:v>
                </c:pt>
                <c:pt idx="5">
                  <c:v>9.0236686390532547E-2</c:v>
                </c:pt>
                <c:pt idx="6">
                  <c:v>0.24739039665970772</c:v>
                </c:pt>
                <c:pt idx="7">
                  <c:v>0.26004464285714285</c:v>
                </c:pt>
                <c:pt idx="8">
                  <c:v>0.27937649880095922</c:v>
                </c:pt>
                <c:pt idx="9">
                  <c:v>0.30181347150259069</c:v>
                </c:pt>
                <c:pt idx="10">
                  <c:v>0.32911392405063289</c:v>
                </c:pt>
                <c:pt idx="11">
                  <c:v>0.34621099554234769</c:v>
                </c:pt>
                <c:pt idx="12">
                  <c:v>0.94572025052192066</c:v>
                </c:pt>
                <c:pt idx="13">
                  <c:v>1.0111482720178373</c:v>
                </c:pt>
                <c:pt idx="14">
                  <c:v>1.0814371257485029</c:v>
                </c:pt>
                <c:pt idx="15">
                  <c:v>1.1602067183462532</c:v>
                </c:pt>
                <c:pt idx="16">
                  <c:v>1.2559774964838255</c:v>
                </c:pt>
                <c:pt idx="17">
                  <c:v>1.3239227340267459</c:v>
                </c:pt>
                <c:pt idx="18">
                  <c:v>2.3048016701461376</c:v>
                </c:pt>
                <c:pt idx="19">
                  <c:v>2.4799107142857144</c:v>
                </c:pt>
                <c:pt idx="20">
                  <c:v>2.6726618705035969</c:v>
                </c:pt>
                <c:pt idx="21">
                  <c:v>2.9015544041450778</c:v>
                </c:pt>
                <c:pt idx="22">
                  <c:v>3.1732394366197183</c:v>
                </c:pt>
                <c:pt idx="23">
                  <c:v>3.3684992570579495</c:v>
                </c:pt>
                <c:pt idx="24">
                  <c:v>5.1461377870563672</c:v>
                </c:pt>
                <c:pt idx="25">
                  <c:v>5.5479910714285712</c:v>
                </c:pt>
                <c:pt idx="26">
                  <c:v>5.9676258992805753</c:v>
                </c:pt>
                <c:pt idx="27">
                  <c:v>6.4805699481865284</c:v>
                </c:pt>
                <c:pt idx="28">
                  <c:v>7.1142454160789841</c:v>
                </c:pt>
                <c:pt idx="29">
                  <c:v>7.4732142857142856</c:v>
                </c:pt>
                <c:pt idx="30">
                  <c:v>9.4670846394984327</c:v>
                </c:pt>
                <c:pt idx="31">
                  <c:v>10.16536312849162</c:v>
                </c:pt>
                <c:pt idx="32">
                  <c:v>10.935174069627852</c:v>
                </c:pt>
                <c:pt idx="33">
                  <c:v>11.854734111543451</c:v>
                </c:pt>
                <c:pt idx="34">
                  <c:v>12.884344146685473</c:v>
                </c:pt>
                <c:pt idx="35">
                  <c:v>13.602678571428571</c:v>
                </c:pt>
                <c:pt idx="36">
                  <c:v>13.616108786610878</c:v>
                </c:pt>
                <c:pt idx="37">
                  <c:v>14.626398210290828</c:v>
                </c:pt>
                <c:pt idx="38">
                  <c:v>15.768307322929171</c:v>
                </c:pt>
                <c:pt idx="39">
                  <c:v>17.12077922077922</c:v>
                </c:pt>
                <c:pt idx="40">
                  <c:v>18.583333333333332</c:v>
                </c:pt>
                <c:pt idx="41">
                  <c:v>19.722801788375559</c:v>
                </c:pt>
              </c:numCache>
            </c:numRef>
          </c:xVal>
          <c:yVal>
            <c:numRef>
              <c:f>IDC_INV_WATTS!$E$2:$E$44</c:f>
              <c:numCache>
                <c:formatCode>0.0</c:formatCode>
                <c:ptCount val="43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</c:v>
                </c:pt>
                <c:pt idx="5">
                  <c:v>3.5</c:v>
                </c:pt>
                <c:pt idx="6">
                  <c:v>5.5</c:v>
                </c:pt>
                <c:pt idx="7">
                  <c:v>5.6</c:v>
                </c:pt>
                <c:pt idx="8">
                  <c:v>5.6</c:v>
                </c:pt>
                <c:pt idx="9">
                  <c:v>5.85</c:v>
                </c:pt>
                <c:pt idx="10">
                  <c:v>5.25</c:v>
                </c:pt>
                <c:pt idx="11">
                  <c:v>6.25</c:v>
                </c:pt>
                <c:pt idx="12">
                  <c:v>8.4</c:v>
                </c:pt>
                <c:pt idx="13">
                  <c:v>8.15</c:v>
                </c:pt>
                <c:pt idx="14">
                  <c:v>9.1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10.4</c:v>
                </c:pt>
                <c:pt idx="18">
                  <c:v>14.9</c:v>
                </c:pt>
                <c:pt idx="19">
                  <c:v>15.6</c:v>
                </c:pt>
                <c:pt idx="20">
                  <c:v>16.399999999999999</c:v>
                </c:pt>
                <c:pt idx="21">
                  <c:v>17.399999999999999</c:v>
                </c:pt>
                <c:pt idx="22">
                  <c:v>18.5</c:v>
                </c:pt>
                <c:pt idx="23">
                  <c:v>19.350000000000001</c:v>
                </c:pt>
                <c:pt idx="24">
                  <c:v>28</c:v>
                </c:pt>
                <c:pt idx="25">
                  <c:v>29.4</c:v>
                </c:pt>
                <c:pt idx="26">
                  <c:v>31.2</c:v>
                </c:pt>
                <c:pt idx="27">
                  <c:v>33.299999999999997</c:v>
                </c:pt>
                <c:pt idx="28">
                  <c:v>35.85</c:v>
                </c:pt>
                <c:pt idx="29">
                  <c:v>37.299999999999997</c:v>
                </c:pt>
                <c:pt idx="30">
                  <c:v>47.8</c:v>
                </c:pt>
                <c:pt idx="31">
                  <c:v>50.7</c:v>
                </c:pt>
                <c:pt idx="32">
                  <c:v>53.9</c:v>
                </c:pt>
                <c:pt idx="33">
                  <c:v>57.95</c:v>
                </c:pt>
                <c:pt idx="34">
                  <c:v>62.8</c:v>
                </c:pt>
                <c:pt idx="35">
                  <c:v>66.099999999999994</c:v>
                </c:pt>
                <c:pt idx="36">
                  <c:v>67.8</c:v>
                </c:pt>
                <c:pt idx="37">
                  <c:v>72.25</c:v>
                </c:pt>
                <c:pt idx="38">
                  <c:v>77.5</c:v>
                </c:pt>
                <c:pt idx="39">
                  <c:v>83.9</c:v>
                </c:pt>
                <c:pt idx="40">
                  <c:v>91.6</c:v>
                </c:pt>
                <c:pt idx="41">
                  <c:v>96.4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7232"/>
        <c:axId val="143541376"/>
      </c:scatterChart>
      <c:valAx>
        <c:axId val="142687232"/>
        <c:scaling>
          <c:orientation val="minMax"/>
          <c:max val="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WattsA2D / VBattA2D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3541376"/>
        <c:crosses val="autoZero"/>
        <c:crossBetween val="midCat"/>
      </c:valAx>
      <c:valAx>
        <c:axId val="143541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Inverter D/C Amps from Battery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2687232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12LPC15 Charger DC Amps</a:t>
            </a:r>
          </a:p>
        </c:rich>
      </c:tx>
      <c:layout>
        <c:manualLayout>
          <c:xMode val="edge"/>
          <c:yMode val="edge"/>
          <c:x val="6.495314165360111E-2"/>
          <c:y val="2.4148336521873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71550326333385"/>
          <c:y val="0.14179392532160884"/>
          <c:w val="0.84750320328706752"/>
          <c:h val="0.69863147655533353"/>
        </c:manualLayout>
      </c:layout>
      <c:scatterChart>
        <c:scatterStyle val="lineMarker"/>
        <c:varyColors val="0"/>
        <c:ser>
          <c:idx val="0"/>
          <c:order val="0"/>
          <c:tx>
            <c:strRef>
              <c:f>IDC_CHG_WATTS!$G$1</c:f>
              <c:strCache>
                <c:ptCount val="1"/>
                <c:pt idx="0">
                  <c:v>D/C Amps Out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6.4470297077678693E-2"/>
                  <c:y val="-0.15075298533470707"/>
                </c:manualLayout>
              </c:layout>
              <c:numFmt formatCode="#,##0.000000" sourceLinked="0"/>
            </c:trendlineLbl>
          </c:trendline>
          <c:xVal>
            <c:numRef>
              <c:f>IDC_CHG_WATTS!$F$2:$F$399</c:f>
              <c:numCache>
                <c:formatCode>General</c:formatCode>
                <c:ptCount val="398"/>
                <c:pt idx="0">
                  <c:v>1.5697329376854599</c:v>
                </c:pt>
                <c:pt idx="1">
                  <c:v>1.4726507713884993</c:v>
                </c:pt>
                <c:pt idx="2">
                  <c:v>1.415483870967742</c:v>
                </c:pt>
                <c:pt idx="3">
                  <c:v>1.2222222222222223</c:v>
                </c:pt>
                <c:pt idx="4">
                  <c:v>1.1111111111111112</c:v>
                </c:pt>
                <c:pt idx="5">
                  <c:v>1.056203605514316</c:v>
                </c:pt>
                <c:pt idx="6">
                  <c:v>4.0103857566765582</c:v>
                </c:pt>
                <c:pt idx="7">
                  <c:v>3.9790209790209792</c:v>
                </c:pt>
                <c:pt idx="8">
                  <c:v>4.0900900900900901</c:v>
                </c:pt>
                <c:pt idx="9">
                  <c:v>3.0131264916467781</c:v>
                </c:pt>
                <c:pt idx="10">
                  <c:v>4.3747228381374725</c:v>
                </c:pt>
                <c:pt idx="11">
                  <c:v>4.3393425238600214</c:v>
                </c:pt>
                <c:pt idx="12">
                  <c:v>6.894814814814815</c:v>
                </c:pt>
                <c:pt idx="13">
                  <c:v>6.8952513966480451</c:v>
                </c:pt>
                <c:pt idx="14">
                  <c:v>6.8957528957528957</c:v>
                </c:pt>
                <c:pt idx="15">
                  <c:v>7.2238095238095239</c:v>
                </c:pt>
                <c:pt idx="16">
                  <c:v>7.2328159645232812</c:v>
                </c:pt>
                <c:pt idx="17">
                  <c:v>7.2261146496815289</c:v>
                </c:pt>
                <c:pt idx="18">
                  <c:v>9.8575667655786354</c:v>
                </c:pt>
                <c:pt idx="19">
                  <c:v>9.952447552447552</c:v>
                </c:pt>
                <c:pt idx="20">
                  <c:v>10.093951093951095</c:v>
                </c:pt>
                <c:pt idx="21">
                  <c:v>10.126340882002383</c:v>
                </c:pt>
                <c:pt idx="22">
                  <c:v>10.076496674057649</c:v>
                </c:pt>
                <c:pt idx="23">
                  <c:v>10.092161016949152</c:v>
                </c:pt>
                <c:pt idx="24">
                  <c:v>12.997032640949556</c:v>
                </c:pt>
                <c:pt idx="25">
                  <c:v>12.962290502793296</c:v>
                </c:pt>
                <c:pt idx="26">
                  <c:v>13.149292149292149</c:v>
                </c:pt>
                <c:pt idx="27">
                  <c:v>13.120525059665871</c:v>
                </c:pt>
                <c:pt idx="28">
                  <c:v>13.027685492801773</c:v>
                </c:pt>
                <c:pt idx="29">
                  <c:v>13.032873806998939</c:v>
                </c:pt>
                <c:pt idx="30">
                  <c:v>16.183035714285715</c:v>
                </c:pt>
                <c:pt idx="31">
                  <c:v>16.145454545454545</c:v>
                </c:pt>
                <c:pt idx="32">
                  <c:v>16.219794344473009</c:v>
                </c:pt>
                <c:pt idx="33">
                  <c:v>16.143198090692124</c:v>
                </c:pt>
                <c:pt idx="34">
                  <c:v>16.01997780244173</c:v>
                </c:pt>
                <c:pt idx="35">
                  <c:v>15.957582184517497</c:v>
                </c:pt>
                <c:pt idx="36">
                  <c:v>19.551263001485886</c:v>
                </c:pt>
                <c:pt idx="37">
                  <c:v>19.606145251396647</c:v>
                </c:pt>
                <c:pt idx="38">
                  <c:v>19.507096774193549</c:v>
                </c:pt>
                <c:pt idx="39">
                  <c:v>19.259523809523809</c:v>
                </c:pt>
                <c:pt idx="40">
                  <c:v>19.209121245828698</c:v>
                </c:pt>
                <c:pt idx="41">
                  <c:v>19.158006362672321</c:v>
                </c:pt>
                <c:pt idx="42">
                  <c:v>21.229050279329609</c:v>
                </c:pt>
                <c:pt idx="43">
                  <c:v>21.07741935483871</c:v>
                </c:pt>
                <c:pt idx="44">
                  <c:v>20.980906921241051</c:v>
                </c:pt>
                <c:pt idx="45">
                  <c:v>20.863181312569523</c:v>
                </c:pt>
                <c:pt idx="46">
                  <c:v>20.914103923647932</c:v>
                </c:pt>
                <c:pt idx="47">
                  <c:v>23.074022346368714</c:v>
                </c:pt>
                <c:pt idx="48">
                  <c:v>22.763870967741937</c:v>
                </c:pt>
                <c:pt idx="49">
                  <c:v>22.663484486873507</c:v>
                </c:pt>
                <c:pt idx="50">
                  <c:v>22.519422863485016</c:v>
                </c:pt>
                <c:pt idx="51">
                  <c:v>22.737009544008483</c:v>
                </c:pt>
              </c:numCache>
            </c:numRef>
          </c:xVal>
          <c:yVal>
            <c:numRef>
              <c:f>IDC_CHG_WATTS!$G$2:$G$399</c:f>
              <c:numCache>
                <c:formatCode>General</c:formatCode>
                <c:ptCount val="398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5664"/>
        <c:axId val="146071936"/>
      </c:scatterChart>
      <c:valAx>
        <c:axId val="146065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WattsA2D / VBattA2D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71936"/>
        <c:crosses val="autoZero"/>
        <c:crossBetween val="midCat"/>
        <c:majorUnit val="2"/>
      </c:valAx>
      <c:valAx>
        <c:axId val="14607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Charger D/C</a:t>
                </a:r>
                <a:r>
                  <a:rPr lang="en-US" baseline="0"/>
                  <a:t>  Amps into Battery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6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IMEAS_INV  Cal for 12LPC15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168184456395006"/>
          <c:y val="3.766510127938044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51618547681731"/>
          <c:y val="0.20869240303295444"/>
          <c:w val="0.81781014873140756"/>
          <c:h val="0.57715624088655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IMEAS_INV!$B$1</c:f>
              <c:strCache>
                <c:ptCount val="1"/>
                <c:pt idx="0">
                  <c:v>IMeas ADC  (CAN)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52223903518909465"/>
                  <c:y val="-0.17879712345373874"/>
                </c:manualLayout>
              </c:layout>
              <c:numFmt formatCode="#,##0.000000" sourceLinked="0"/>
              <c:spPr>
                <a:solidFill>
                  <a:srgbClr val="FFFF00"/>
                </a:solidFill>
                <a:ln>
                  <a:solidFill>
                    <a:srgbClr val="4F81BD"/>
                  </a:solidFill>
                </a:ln>
              </c:spPr>
            </c:trendlineLbl>
          </c:trendline>
          <c:xVal>
            <c:numRef>
              <c:f>IMEAS_INV!$A$2:$A$15</c:f>
              <c:numCache>
                <c:formatCode>0.00</c:formatCode>
                <c:ptCount val="14"/>
                <c:pt idx="0">
                  <c:v>0.13</c:v>
                </c:pt>
                <c:pt idx="1">
                  <c:v>0.74</c:v>
                </c:pt>
                <c:pt idx="2">
                  <c:v>1.47</c:v>
                </c:pt>
                <c:pt idx="3">
                  <c:v>2.23</c:v>
                </c:pt>
                <c:pt idx="4">
                  <c:v>3.63</c:v>
                </c:pt>
                <c:pt idx="5">
                  <c:v>5.85</c:v>
                </c:pt>
                <c:pt idx="6">
                  <c:v>6.72</c:v>
                </c:pt>
                <c:pt idx="7">
                  <c:v>7.83</c:v>
                </c:pt>
                <c:pt idx="8">
                  <c:v>8.49</c:v>
                </c:pt>
                <c:pt idx="9">
                  <c:v>9.9499999999999993</c:v>
                </c:pt>
                <c:pt idx="10">
                  <c:v>10.7</c:v>
                </c:pt>
                <c:pt idx="11">
                  <c:v>12.12</c:v>
                </c:pt>
                <c:pt idx="12">
                  <c:v>12.93</c:v>
                </c:pt>
                <c:pt idx="13">
                  <c:v>13.27</c:v>
                </c:pt>
              </c:numCache>
            </c:numRef>
          </c:xVal>
          <c:yVal>
            <c:numRef>
              <c:f>IMEAS_INV!$B$2:$B$15</c:f>
              <c:numCache>
                <c:formatCode>General</c:formatCode>
                <c:ptCount val="14"/>
                <c:pt idx="0">
                  <c:v>8</c:v>
                </c:pt>
                <c:pt idx="1">
                  <c:v>41</c:v>
                </c:pt>
                <c:pt idx="2">
                  <c:v>80</c:v>
                </c:pt>
                <c:pt idx="3">
                  <c:v>122</c:v>
                </c:pt>
                <c:pt idx="4">
                  <c:v>199</c:v>
                </c:pt>
                <c:pt idx="5">
                  <c:v>320</c:v>
                </c:pt>
                <c:pt idx="6">
                  <c:v>368</c:v>
                </c:pt>
                <c:pt idx="7">
                  <c:v>429</c:v>
                </c:pt>
                <c:pt idx="8">
                  <c:v>465</c:v>
                </c:pt>
                <c:pt idx="9">
                  <c:v>545</c:v>
                </c:pt>
                <c:pt idx="10">
                  <c:v>586</c:v>
                </c:pt>
                <c:pt idx="11">
                  <c:v>663</c:v>
                </c:pt>
                <c:pt idx="12">
                  <c:v>708</c:v>
                </c:pt>
                <c:pt idx="13">
                  <c:v>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1840"/>
        <c:axId val="143013760"/>
      </c:scatterChart>
      <c:valAx>
        <c:axId val="14301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Inverter A/C output current (amps)</a:t>
                </a:r>
              </a:p>
            </c:rich>
          </c:tx>
          <c:layout>
            <c:manualLayout>
              <c:xMode val="edge"/>
              <c:yMode val="edge"/>
              <c:x val="0.32238472508941951"/>
              <c:y val="0.8782516526329625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43013760"/>
        <c:crosses val="autoZero"/>
        <c:crossBetween val="midCat"/>
        <c:majorUnit val="1"/>
      </c:valAx>
      <c:valAx>
        <c:axId val="14301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IMeas ADC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1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IMEAS_CHG</a:t>
            </a:r>
            <a:r>
              <a:rPr lang="en-US" baseline="0"/>
              <a:t>  Cal for</a:t>
            </a:r>
            <a:r>
              <a:rPr lang="en-US"/>
              <a:t> 12LPC15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6625265522519218"/>
          <c:y val="2.840464950747895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5140142153763"/>
          <c:y val="0.19419976035604242"/>
          <c:w val="0.81781014873140756"/>
          <c:h val="0.6537111721329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IMEAS_CHG!$B$1</c:f>
              <c:strCache>
                <c:ptCount val="1"/>
                <c:pt idx="0">
                  <c:v>IMeas ADC (CAN)</c:v>
                </c:pt>
              </c:strCache>
            </c:strRef>
          </c:tx>
          <c:trendline>
            <c:trendlineType val="linear"/>
            <c:forward val="2"/>
            <c:backward val="0.5"/>
            <c:dispRSqr val="1"/>
            <c:dispEq val="1"/>
            <c:trendlineLbl>
              <c:layout>
                <c:manualLayout>
                  <c:x val="-0.53629441889384111"/>
                  <c:y val="-0.19082431133296848"/>
                </c:manualLayout>
              </c:layout>
              <c:numFmt formatCode="#,##0.000000" sourceLinked="0"/>
              <c:spPr>
                <a:solidFill>
                  <a:srgbClr val="FFFF00"/>
                </a:solidFill>
                <a:ln>
                  <a:solidFill>
                    <a:srgbClr val="4F81BD"/>
                  </a:solidFill>
                </a:ln>
              </c:spPr>
            </c:trendlineLbl>
          </c:trendline>
          <c:xVal>
            <c:numRef>
              <c:f>IMEAS_CHG!$A$2:$A$24</c:f>
              <c:numCache>
                <c:formatCode>0.00</c:formatCode>
                <c:ptCount val="23"/>
                <c:pt idx="0">
                  <c:v>1.1499999999999999</c:v>
                </c:pt>
                <c:pt idx="1">
                  <c:v>1.25</c:v>
                </c:pt>
                <c:pt idx="2">
                  <c:v>1.36</c:v>
                </c:pt>
                <c:pt idx="3">
                  <c:v>1.48</c:v>
                </c:pt>
                <c:pt idx="4">
                  <c:v>1.6</c:v>
                </c:pt>
                <c:pt idx="5">
                  <c:v>1.73</c:v>
                </c:pt>
                <c:pt idx="6">
                  <c:v>1.87</c:v>
                </c:pt>
                <c:pt idx="7">
                  <c:v>2</c:v>
                </c:pt>
                <c:pt idx="8">
                  <c:v>2.12</c:v>
                </c:pt>
                <c:pt idx="9">
                  <c:v>2.2400000000000002</c:v>
                </c:pt>
                <c:pt idx="10">
                  <c:v>2.92</c:v>
                </c:pt>
                <c:pt idx="11">
                  <c:v>3.63</c:v>
                </c:pt>
                <c:pt idx="12">
                  <c:v>4.3899999999999997</c:v>
                </c:pt>
                <c:pt idx="13">
                  <c:v>5.13</c:v>
                </c:pt>
                <c:pt idx="14">
                  <c:v>5.9</c:v>
                </c:pt>
                <c:pt idx="15">
                  <c:v>6.68</c:v>
                </c:pt>
                <c:pt idx="16">
                  <c:v>7.45</c:v>
                </c:pt>
                <c:pt idx="17">
                  <c:v>8.2899999999999991</c:v>
                </c:pt>
                <c:pt idx="18">
                  <c:v>9.11</c:v>
                </c:pt>
                <c:pt idx="19">
                  <c:v>10</c:v>
                </c:pt>
                <c:pt idx="20">
                  <c:v>10.98</c:v>
                </c:pt>
                <c:pt idx="21">
                  <c:v>12</c:v>
                </c:pt>
                <c:pt idx="22">
                  <c:v>13.12</c:v>
                </c:pt>
              </c:numCache>
            </c:numRef>
          </c:xVal>
          <c:yVal>
            <c:numRef>
              <c:f>IMEAS_CHG!$B$2:$B$24</c:f>
              <c:numCache>
                <c:formatCode>General</c:formatCode>
                <c:ptCount val="23"/>
                <c:pt idx="0">
                  <c:v>58</c:v>
                </c:pt>
                <c:pt idx="1">
                  <c:v>58</c:v>
                </c:pt>
                <c:pt idx="2">
                  <c:v>62</c:v>
                </c:pt>
                <c:pt idx="3">
                  <c:v>69</c:v>
                </c:pt>
                <c:pt idx="4">
                  <c:v>75</c:v>
                </c:pt>
                <c:pt idx="5">
                  <c:v>85</c:v>
                </c:pt>
                <c:pt idx="6">
                  <c:v>98</c:v>
                </c:pt>
                <c:pt idx="7">
                  <c:v>106</c:v>
                </c:pt>
                <c:pt idx="8">
                  <c:v>114</c:v>
                </c:pt>
                <c:pt idx="9">
                  <c:v>121</c:v>
                </c:pt>
                <c:pt idx="10">
                  <c:v>163</c:v>
                </c:pt>
                <c:pt idx="11">
                  <c:v>205</c:v>
                </c:pt>
                <c:pt idx="12">
                  <c:v>246</c:v>
                </c:pt>
                <c:pt idx="13">
                  <c:v>288</c:v>
                </c:pt>
                <c:pt idx="14">
                  <c:v>332</c:v>
                </c:pt>
                <c:pt idx="15">
                  <c:v>376</c:v>
                </c:pt>
                <c:pt idx="16">
                  <c:v>418</c:v>
                </c:pt>
                <c:pt idx="17">
                  <c:v>466</c:v>
                </c:pt>
                <c:pt idx="18">
                  <c:v>514</c:v>
                </c:pt>
                <c:pt idx="19">
                  <c:v>566</c:v>
                </c:pt>
                <c:pt idx="20">
                  <c:v>618</c:v>
                </c:pt>
                <c:pt idx="21">
                  <c:v>677</c:v>
                </c:pt>
                <c:pt idx="22">
                  <c:v>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97856"/>
        <c:axId val="143099776"/>
      </c:scatterChart>
      <c:valAx>
        <c:axId val="14309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A/C Amps In from Shore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67745208319543"/>
              <c:y val="0.9190296080551000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43099776"/>
        <c:crosses val="autoZero"/>
        <c:crossBetween val="midCat"/>
        <c:majorUnit val="1"/>
      </c:valAx>
      <c:valAx>
        <c:axId val="14309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IMeas</a:t>
                </a:r>
                <a:r>
                  <a:rPr lang="en-US" baseline="0"/>
                  <a:t> </a:t>
                </a:r>
                <a:r>
                  <a:rPr lang="en-US"/>
                  <a:t>ADC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9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44" l="0.25" r="0.25" t="0.75000000000000544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In Amps at 12Vdc</a:t>
            </a:r>
          </a:p>
        </c:rich>
      </c:tx>
      <c:layout>
        <c:manualLayout>
          <c:xMode val="edge"/>
          <c:yMode val="edge"/>
          <c:x val="0.49979855643044618"/>
          <c:y val="2.777777777777821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IDC_INV!$C$1</c:f>
              <c:strCache>
                <c:ptCount val="1"/>
                <c:pt idx="0">
                  <c:v>DC In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48051859142607189"/>
                  <c:y val="-0.18102650278471288"/>
                </c:manualLayout>
              </c:layout>
              <c:numFmt formatCode="#,##0.000000" sourceLinked="0"/>
            </c:trendlineLbl>
          </c:trendline>
          <c:xVal>
            <c:numRef>
              <c:f>IDC_INV!$A$9:$A$15</c:f>
              <c:numCache>
                <c:formatCode>General</c:formatCode>
                <c:ptCount val="7"/>
                <c:pt idx="0">
                  <c:v>9</c:v>
                </c:pt>
                <c:pt idx="1">
                  <c:v>47</c:v>
                </c:pt>
                <c:pt idx="2">
                  <c:v>121</c:v>
                </c:pt>
                <c:pt idx="3">
                  <c:v>158</c:v>
                </c:pt>
                <c:pt idx="4">
                  <c:v>199</c:v>
                </c:pt>
                <c:pt idx="5">
                  <c:v>239</c:v>
                </c:pt>
                <c:pt idx="6">
                  <c:v>280</c:v>
                </c:pt>
              </c:numCache>
            </c:numRef>
          </c:xVal>
          <c:yVal>
            <c:numRef>
              <c:f>IDC_INV!$C$9:$C$15</c:f>
              <c:numCache>
                <c:formatCode>0.0</c:formatCode>
                <c:ptCount val="7"/>
                <c:pt idx="0">
                  <c:v>5.7</c:v>
                </c:pt>
                <c:pt idx="1">
                  <c:v>13.8</c:v>
                </c:pt>
                <c:pt idx="2">
                  <c:v>28.6</c:v>
                </c:pt>
                <c:pt idx="3">
                  <c:v>36.200000000000003</c:v>
                </c:pt>
                <c:pt idx="4">
                  <c:v>44.6</c:v>
                </c:pt>
                <c:pt idx="5">
                  <c:v>53.3</c:v>
                </c:pt>
                <c:pt idx="6">
                  <c:v>62.1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9488"/>
        <c:axId val="143601024"/>
      </c:scatterChart>
      <c:valAx>
        <c:axId val="1435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601024"/>
        <c:crosses val="autoZero"/>
        <c:crossBetween val="midCat"/>
      </c:valAx>
      <c:valAx>
        <c:axId val="1436010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359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In Amps</a:t>
            </a:r>
            <a:r>
              <a:rPr lang="en-US" baseline="0"/>
              <a:t> at 14Vdc</a:t>
            </a:r>
            <a:endParaRPr lang="en-US"/>
          </a:p>
        </c:rich>
      </c:tx>
      <c:layout>
        <c:manualLayout>
          <c:xMode val="edge"/>
          <c:yMode val="edge"/>
          <c:x val="0.43313188976377981"/>
          <c:y val="2.777777777777821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IDC_INV!$C$1</c:f>
              <c:strCache>
                <c:ptCount val="1"/>
                <c:pt idx="0">
                  <c:v>DC In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48643941382327238"/>
                  <c:y val="-0.17349592664553296"/>
                </c:manualLayout>
              </c:layout>
              <c:numFmt formatCode="#,##0.000000" sourceLinked="0"/>
            </c:trendlineLbl>
          </c:trendline>
          <c:xVal>
            <c:numRef>
              <c:f>IDC_INV!$A$23:$A$29</c:f>
              <c:numCache>
                <c:formatCode>General</c:formatCode>
                <c:ptCount val="7"/>
                <c:pt idx="0">
                  <c:v>8</c:v>
                </c:pt>
                <c:pt idx="1">
                  <c:v>48</c:v>
                </c:pt>
                <c:pt idx="2">
                  <c:v>87</c:v>
                </c:pt>
                <c:pt idx="3">
                  <c:v>136</c:v>
                </c:pt>
                <c:pt idx="4">
                  <c:v>201</c:v>
                </c:pt>
                <c:pt idx="5">
                  <c:v>257</c:v>
                </c:pt>
                <c:pt idx="6">
                  <c:v>337</c:v>
                </c:pt>
              </c:numCache>
            </c:numRef>
          </c:xVal>
          <c:yVal>
            <c:numRef>
              <c:f>IDC_INV!$C$23:$C$29</c:f>
              <c:numCache>
                <c:formatCode>0.0</c:formatCode>
                <c:ptCount val="7"/>
                <c:pt idx="0">
                  <c:v>5.4</c:v>
                </c:pt>
                <c:pt idx="1">
                  <c:v>12.4</c:v>
                </c:pt>
                <c:pt idx="2">
                  <c:v>19.5</c:v>
                </c:pt>
                <c:pt idx="3">
                  <c:v>28.1</c:v>
                </c:pt>
                <c:pt idx="4">
                  <c:v>39.5</c:v>
                </c:pt>
                <c:pt idx="5">
                  <c:v>49.7</c:v>
                </c:pt>
                <c:pt idx="6">
                  <c:v>64.650000000000006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8160"/>
        <c:axId val="143629696"/>
      </c:scatterChart>
      <c:valAx>
        <c:axId val="1436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629696"/>
        <c:crosses val="autoZero"/>
        <c:crossBetween val="midCat"/>
      </c:valAx>
      <c:valAx>
        <c:axId val="1436296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362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In Amps at 15Vdc </a:t>
            </a:r>
          </a:p>
        </c:rich>
      </c:tx>
      <c:layout>
        <c:manualLayout>
          <c:xMode val="edge"/>
          <c:yMode val="edge"/>
          <c:x val="0.40813188976377951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IDC_INV!$C$1</c:f>
              <c:strCache>
                <c:ptCount val="1"/>
                <c:pt idx="0">
                  <c:v>DC In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48233792650918633"/>
                  <c:y val="-0.1901738845144357"/>
                </c:manualLayout>
              </c:layout>
              <c:numFmt formatCode="#,##0.000000" sourceLinked="0"/>
            </c:trendlineLbl>
          </c:trendline>
          <c:xVal>
            <c:numRef>
              <c:f>IDC_INV!$A$30:$A$36</c:f>
              <c:numCache>
                <c:formatCode>General</c:formatCode>
                <c:ptCount val="7"/>
                <c:pt idx="0">
                  <c:v>9</c:v>
                </c:pt>
                <c:pt idx="1">
                  <c:v>59</c:v>
                </c:pt>
                <c:pt idx="2">
                  <c:v>99</c:v>
                </c:pt>
                <c:pt idx="3">
                  <c:v>143</c:v>
                </c:pt>
                <c:pt idx="4">
                  <c:v>216</c:v>
                </c:pt>
                <c:pt idx="5">
                  <c:v>278</c:v>
                </c:pt>
                <c:pt idx="6">
                  <c:v>358</c:v>
                </c:pt>
              </c:numCache>
            </c:numRef>
          </c:xVal>
          <c:yVal>
            <c:numRef>
              <c:f>IDC_INV!$C$30:$C$36</c:f>
              <c:numCache>
                <c:formatCode>0.0</c:formatCode>
                <c:ptCount val="7"/>
                <c:pt idx="0">
                  <c:v>5.4</c:v>
                </c:pt>
                <c:pt idx="1">
                  <c:v>13.8</c:v>
                </c:pt>
                <c:pt idx="2">
                  <c:v>20.5</c:v>
                </c:pt>
                <c:pt idx="3">
                  <c:v>27.95</c:v>
                </c:pt>
                <c:pt idx="4">
                  <c:v>40.1</c:v>
                </c:pt>
                <c:pt idx="5">
                  <c:v>50.6</c:v>
                </c:pt>
                <c:pt idx="6">
                  <c:v>64.7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9024"/>
        <c:axId val="143151104"/>
      </c:scatterChart>
      <c:valAx>
        <c:axId val="1436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51104"/>
        <c:crosses val="autoZero"/>
        <c:crossBetween val="midCat"/>
      </c:valAx>
      <c:valAx>
        <c:axId val="1431511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364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In Amps at</a:t>
            </a:r>
            <a:r>
              <a:rPr lang="en-US" baseline="0"/>
              <a:t> 11Vdc</a:t>
            </a:r>
            <a:endParaRPr lang="en-US"/>
          </a:p>
        </c:rich>
      </c:tx>
      <c:layout>
        <c:manualLayout>
          <c:xMode val="edge"/>
          <c:yMode val="edge"/>
          <c:x val="0.45257633420822396"/>
          <c:y val="3.703703703703705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IDC_INV!$C$1</c:f>
              <c:strCache>
                <c:ptCount val="1"/>
                <c:pt idx="0">
                  <c:v>DC In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403327865266842"/>
                  <c:y val="-0.19459605659048726"/>
                </c:manualLayout>
              </c:layout>
              <c:numFmt formatCode="#,##0.000000" sourceLinked="0"/>
            </c:trendlineLbl>
          </c:trendline>
          <c:xVal>
            <c:numRef>
              <c:f>IDC_INV!$A$2:$A$8</c:f>
              <c:numCache>
                <c:formatCode>General</c:formatCode>
                <c:ptCount val="7"/>
                <c:pt idx="0">
                  <c:v>8</c:v>
                </c:pt>
                <c:pt idx="1">
                  <c:v>40</c:v>
                </c:pt>
                <c:pt idx="2">
                  <c:v>81</c:v>
                </c:pt>
                <c:pt idx="3">
                  <c:v>121</c:v>
                </c:pt>
                <c:pt idx="4">
                  <c:v>163</c:v>
                </c:pt>
                <c:pt idx="5">
                  <c:v>203</c:v>
                </c:pt>
                <c:pt idx="6">
                  <c:v>250</c:v>
                </c:pt>
              </c:numCache>
            </c:numRef>
          </c:xVal>
          <c:yVal>
            <c:numRef>
              <c:f>IDC_INV!$C$2:$C$8</c:f>
              <c:numCache>
                <c:formatCode>0.0</c:formatCode>
                <c:ptCount val="7"/>
                <c:pt idx="0">
                  <c:v>6</c:v>
                </c:pt>
                <c:pt idx="1">
                  <c:v>13.1</c:v>
                </c:pt>
                <c:pt idx="2">
                  <c:v>22</c:v>
                </c:pt>
                <c:pt idx="3">
                  <c:v>30.7</c:v>
                </c:pt>
                <c:pt idx="4">
                  <c:v>40.1</c:v>
                </c:pt>
                <c:pt idx="5">
                  <c:v>49.3</c:v>
                </c:pt>
                <c:pt idx="6">
                  <c:v>60.6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9776"/>
        <c:axId val="143181312"/>
      </c:scatterChart>
      <c:valAx>
        <c:axId val="1431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81312"/>
        <c:crosses val="autoZero"/>
        <c:crossBetween val="midCat"/>
      </c:valAx>
      <c:valAx>
        <c:axId val="1431813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317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In Amps at</a:t>
            </a:r>
            <a:r>
              <a:rPr lang="en-US" baseline="0"/>
              <a:t> 13Vdc</a:t>
            </a:r>
            <a:endParaRPr lang="en-US"/>
          </a:p>
        </c:rich>
      </c:tx>
      <c:layout>
        <c:manualLayout>
          <c:xMode val="edge"/>
          <c:yMode val="edge"/>
          <c:x val="0.49424300087489081"/>
          <c:y val="2.344888707093431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IDC_INV!$C$1</c:f>
              <c:strCache>
                <c:ptCount val="1"/>
                <c:pt idx="0">
                  <c:v>DC In Amps (Meter)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46143941382327208"/>
                  <c:y val="-0.19081194396155027"/>
                </c:manualLayout>
              </c:layout>
              <c:numFmt formatCode="#,##0.000000" sourceLinked="0"/>
            </c:trendlineLbl>
          </c:trendline>
          <c:xVal>
            <c:numRef>
              <c:f>IDC_INV!$A$16:$A$22</c:f>
              <c:numCache>
                <c:formatCode>General</c:formatCode>
                <c:ptCount val="7"/>
                <c:pt idx="0">
                  <c:v>8</c:v>
                </c:pt>
                <c:pt idx="1">
                  <c:v>48</c:v>
                </c:pt>
                <c:pt idx="2">
                  <c:v>80</c:v>
                </c:pt>
                <c:pt idx="3">
                  <c:v>125</c:v>
                </c:pt>
                <c:pt idx="4">
                  <c:v>184</c:v>
                </c:pt>
                <c:pt idx="5">
                  <c:v>239</c:v>
                </c:pt>
                <c:pt idx="6">
                  <c:v>320</c:v>
                </c:pt>
              </c:numCache>
            </c:numRef>
          </c:xVal>
          <c:yVal>
            <c:numRef>
              <c:f>IDC_INV!$C$16:$C$22</c:f>
              <c:numCache>
                <c:formatCode>0.0</c:formatCode>
                <c:ptCount val="7"/>
                <c:pt idx="0">
                  <c:v>5.5</c:v>
                </c:pt>
                <c:pt idx="1">
                  <c:v>13.1</c:v>
                </c:pt>
                <c:pt idx="2">
                  <c:v>19.25</c:v>
                </c:pt>
                <c:pt idx="3">
                  <c:v>27.6</c:v>
                </c:pt>
                <c:pt idx="4">
                  <c:v>38.6</c:v>
                </c:pt>
                <c:pt idx="5">
                  <c:v>49.4</c:v>
                </c:pt>
                <c:pt idx="6">
                  <c:v>65.900000000000006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22368"/>
        <c:axId val="143723904"/>
      </c:scatterChart>
      <c:valAx>
        <c:axId val="1437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723904"/>
        <c:crosses val="autoZero"/>
        <c:crossBetween val="midCat"/>
      </c:valAx>
      <c:valAx>
        <c:axId val="143723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372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133349</xdr:rowOff>
    </xdr:from>
    <xdr:to>
      <xdr:col>10</xdr:col>
      <xdr:colOff>447676</xdr:colOff>
      <xdr:row>17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80962</xdr:rowOff>
    </xdr:from>
    <xdr:to>
      <xdr:col>21</xdr:col>
      <xdr:colOff>314325</xdr:colOff>
      <xdr:row>12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15</xdr:row>
      <xdr:rowOff>14287</xdr:rowOff>
    </xdr:from>
    <xdr:to>
      <xdr:col>21</xdr:col>
      <xdr:colOff>190500</xdr:colOff>
      <xdr:row>29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15</xdr:row>
      <xdr:rowOff>61912</xdr:rowOff>
    </xdr:from>
    <xdr:to>
      <xdr:col>29</xdr:col>
      <xdr:colOff>314325</xdr:colOff>
      <xdr:row>29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</xdr:colOff>
      <xdr:row>0</xdr:row>
      <xdr:rowOff>195262</xdr:rowOff>
    </xdr:from>
    <xdr:to>
      <xdr:col>29</xdr:col>
      <xdr:colOff>381000</xdr:colOff>
      <xdr:row>13</xdr:row>
      <xdr:rowOff>80962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228599</xdr:colOff>
      <xdr:row>9</xdr:row>
      <xdr:rowOff>42860</xdr:rowOff>
    </xdr:from>
    <xdr:to>
      <xdr:col>13</xdr:col>
      <xdr:colOff>285750</xdr:colOff>
      <xdr:row>29</xdr:row>
      <xdr:rowOff>57149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32</xdr:row>
      <xdr:rowOff>52386</xdr:rowOff>
    </xdr:from>
    <xdr:to>
      <xdr:col>20</xdr:col>
      <xdr:colOff>295275</xdr:colOff>
      <xdr:row>58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0.07812</cdr:x>
      <cdr:y>0.51305</cdr:y>
    </cdr:from>
    <cdr:to>
      <cdr:x>0.9665</cdr:x>
      <cdr:y>0.51305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495562" y="2660839"/>
          <a:ext cx="5635567" cy="0"/>
        </a:xfrm>
        <a:prstGeom xmlns:a="http://schemas.openxmlformats.org/drawingml/2006/main" prst="line">
          <a:avLst/>
        </a:prstGeom>
        <a:ln xmlns:a="http://schemas.openxmlformats.org/drawingml/2006/main" w="2222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0.72523</cdr:x>
      <cdr:y>0.10009</cdr:y>
    </cdr:from>
    <cdr:to>
      <cdr:x>0.72523</cdr:x>
      <cdr:y>0.94307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4600575" y="519114"/>
          <a:ext cx="0" cy="4371975"/>
        </a:xfrm>
        <a:prstGeom xmlns:a="http://schemas.openxmlformats.org/drawingml/2006/main" prst="line">
          <a:avLst/>
        </a:prstGeom>
        <a:ln xmlns:a="http://schemas.openxmlformats.org/drawingml/2006/main" w="2222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261936</xdr:rowOff>
    </xdr:from>
    <xdr:to>
      <xdr:col>15</xdr:col>
      <xdr:colOff>371475</xdr:colOff>
      <xdr:row>22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319086</xdr:colOff>
      <xdr:row>0</xdr:row>
      <xdr:rowOff>309561</xdr:rowOff>
    </xdr:from>
    <xdr:to>
      <xdr:col>16</xdr:col>
      <xdr:colOff>390525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304798</xdr:colOff>
      <xdr:row>0</xdr:row>
      <xdr:rowOff>180973</xdr:rowOff>
    </xdr:from>
    <xdr:to>
      <xdr:col>10</xdr:col>
      <xdr:colOff>542925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0</xdr:row>
      <xdr:rowOff>238125</xdr:rowOff>
    </xdr:from>
    <xdr:to>
      <xdr:col>12</xdr:col>
      <xdr:colOff>66674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276223</xdr:rowOff>
    </xdr:from>
    <xdr:to>
      <xdr:col>14</xdr:col>
      <xdr:colOff>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523875</xdr:colOff>
      <xdr:row>0</xdr:row>
      <xdr:rowOff>76200</xdr:rowOff>
    </xdr:from>
    <xdr:to>
      <xdr:col>26</xdr:col>
      <xdr:colOff>219075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15</xdr:row>
      <xdr:rowOff>0</xdr:rowOff>
    </xdr:from>
    <xdr:to>
      <xdr:col>26</xdr:col>
      <xdr:colOff>180975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32</xdr:row>
      <xdr:rowOff>38100</xdr:rowOff>
    </xdr:from>
    <xdr:to>
      <xdr:col>18</xdr:col>
      <xdr:colOff>152400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0</xdr:row>
      <xdr:rowOff>47625</xdr:rowOff>
    </xdr:from>
    <xdr:to>
      <xdr:col>18</xdr:col>
      <xdr:colOff>114300</xdr:colOff>
      <xdr:row>13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619125</xdr:colOff>
      <xdr:row>15</xdr:row>
      <xdr:rowOff>0</xdr:rowOff>
    </xdr:from>
    <xdr:to>
      <xdr:col>18</xdr:col>
      <xdr:colOff>161925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733425</xdr:colOff>
      <xdr:row>11</xdr:row>
      <xdr:rowOff>47625</xdr:rowOff>
    </xdr:from>
    <xdr:to>
      <xdr:col>10</xdr:col>
      <xdr:colOff>295275</xdr:colOff>
      <xdr:row>26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14</xdr:row>
      <xdr:rowOff>66675</xdr:rowOff>
    </xdr:from>
    <xdr:to>
      <xdr:col>25</xdr:col>
      <xdr:colOff>495300</xdr:colOff>
      <xdr:row>28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161925</xdr:colOff>
      <xdr:row>0</xdr:row>
      <xdr:rowOff>180975</xdr:rowOff>
    </xdr:from>
    <xdr:to>
      <xdr:col>25</xdr:col>
      <xdr:colOff>466725</xdr:colOff>
      <xdr:row>13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0</xdr:row>
      <xdr:rowOff>133350</xdr:rowOff>
    </xdr:from>
    <xdr:to>
      <xdr:col>17</xdr:col>
      <xdr:colOff>552450</xdr:colOff>
      <xdr:row>13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14</xdr:row>
      <xdr:rowOff>0</xdr:rowOff>
    </xdr:from>
    <xdr:to>
      <xdr:col>18</xdr:col>
      <xdr:colOff>9525</xdr:colOff>
      <xdr:row>28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457201</xdr:colOff>
      <xdr:row>10</xdr:row>
      <xdr:rowOff>76200</xdr:rowOff>
    </xdr:from>
    <xdr:to>
      <xdr:col>9</xdr:col>
      <xdr:colOff>771525</xdr:colOff>
      <xdr:row>22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0</xdr:rowOff>
    </xdr:from>
    <xdr:to>
      <xdr:col>18</xdr:col>
      <xdr:colOff>514350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157161</xdr:rowOff>
    </xdr:from>
    <xdr:to>
      <xdr:col>26</xdr:col>
      <xdr:colOff>14287</xdr:colOff>
      <xdr:row>15</xdr:row>
      <xdr:rowOff>28574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180974</xdr:rowOff>
    </xdr:from>
    <xdr:to>
      <xdr:col>14</xdr:col>
      <xdr:colOff>304800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471487</xdr:colOff>
      <xdr:row>0</xdr:row>
      <xdr:rowOff>233361</xdr:rowOff>
    </xdr:from>
    <xdr:to>
      <xdr:col>23</xdr:col>
      <xdr:colOff>123825</xdr:colOff>
      <xdr:row>21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252411</xdr:colOff>
      <xdr:row>0</xdr:row>
      <xdr:rowOff>214312</xdr:rowOff>
    </xdr:from>
    <xdr:to>
      <xdr:col>13</xdr:col>
      <xdr:colOff>552450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261936</xdr:colOff>
      <xdr:row>35</xdr:row>
      <xdr:rowOff>176211</xdr:rowOff>
    </xdr:from>
    <xdr:to>
      <xdr:col>13</xdr:col>
      <xdr:colOff>171449</xdr:colOff>
      <xdr:row>52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workbookViewId="0">
      <selection activeCell="C4" sqref="C4"/>
    </sheetView>
  </sheetViews>
  <sheetFormatPr defaultRowHeight="15" x14ac:dyDescent="0.25"/>
  <cols>
    <col min="1" max="1" width="11.42578125" style="10" customWidth="1"/>
    <col min="2" max="2" width="12.85546875" style="1" customWidth="1"/>
    <col min="3" max="3" width="11.7109375" customWidth="1"/>
  </cols>
  <sheetData>
    <row r="1" spans="1:2" s="4" customFormat="1" ht="45" x14ac:dyDescent="0.25">
      <c r="A1" s="12" t="s">
        <v>0</v>
      </c>
      <c r="B1" s="3" t="s">
        <v>1</v>
      </c>
    </row>
    <row r="2" spans="1:2" x14ac:dyDescent="0.25">
      <c r="A2" s="6">
        <v>10.06</v>
      </c>
      <c r="B2" s="2">
        <v>612</v>
      </c>
    </row>
    <row r="3" spans="1:2" x14ac:dyDescent="0.25">
      <c r="A3" s="6">
        <v>10.5</v>
      </c>
      <c r="B3" s="2">
        <v>643</v>
      </c>
    </row>
    <row r="4" spans="1:2" x14ac:dyDescent="0.25">
      <c r="A4" s="6">
        <v>10.75</v>
      </c>
      <c r="B4" s="2">
        <v>659</v>
      </c>
    </row>
    <row r="5" spans="1:2" x14ac:dyDescent="0.25">
      <c r="A5" s="6">
        <v>11</v>
      </c>
      <c r="B5" s="2">
        <v>674</v>
      </c>
    </row>
    <row r="6" spans="1:2" x14ac:dyDescent="0.25">
      <c r="A6" s="6">
        <v>11.5</v>
      </c>
      <c r="B6" s="2">
        <v>706</v>
      </c>
    </row>
    <row r="7" spans="1:2" x14ac:dyDescent="0.25">
      <c r="A7" s="6">
        <v>12</v>
      </c>
      <c r="B7" s="2">
        <v>736</v>
      </c>
    </row>
    <row r="8" spans="1:2" x14ac:dyDescent="0.25">
      <c r="A8" s="6">
        <v>12.5</v>
      </c>
      <c r="B8" s="2">
        <v>767</v>
      </c>
    </row>
    <row r="9" spans="1:2" x14ac:dyDescent="0.25">
      <c r="A9" s="6">
        <v>13</v>
      </c>
      <c r="B9" s="2">
        <v>798</v>
      </c>
    </row>
    <row r="10" spans="1:2" x14ac:dyDescent="0.25">
      <c r="A10" s="6">
        <v>13.5</v>
      </c>
      <c r="B10" s="2">
        <v>829</v>
      </c>
    </row>
    <row r="11" spans="1:2" x14ac:dyDescent="0.25">
      <c r="A11" s="6">
        <v>14</v>
      </c>
      <c r="B11" s="2">
        <v>860</v>
      </c>
    </row>
    <row r="12" spans="1:2" x14ac:dyDescent="0.25">
      <c r="A12" s="6">
        <v>14.5</v>
      </c>
      <c r="B12" s="2">
        <v>891</v>
      </c>
    </row>
    <row r="13" spans="1:2" x14ac:dyDescent="0.25">
      <c r="A13" s="6">
        <v>15</v>
      </c>
      <c r="B13" s="2">
        <v>922</v>
      </c>
    </row>
    <row r="14" spans="1:2" x14ac:dyDescent="0.25">
      <c r="A14" s="6">
        <v>15.5</v>
      </c>
      <c r="B14" s="2">
        <v>953</v>
      </c>
    </row>
    <row r="15" spans="1:2" x14ac:dyDescent="0.25">
      <c r="A15" s="6">
        <v>16</v>
      </c>
      <c r="B15" s="2">
        <v>983</v>
      </c>
    </row>
    <row r="16" spans="1:2" x14ac:dyDescent="0.25">
      <c r="A16" s="50" t="s">
        <v>38</v>
      </c>
      <c r="B16" s="51"/>
    </row>
    <row r="17" spans="1:6" x14ac:dyDescent="0.25">
      <c r="A17" s="50" t="s">
        <v>36</v>
      </c>
      <c r="B17" s="51"/>
    </row>
    <row r="18" spans="1:6" x14ac:dyDescent="0.25">
      <c r="A18" s="19">
        <v>62.096425199469472</v>
      </c>
      <c r="B18" s="19">
        <v>-9.4684439369003712</v>
      </c>
    </row>
    <row r="21" spans="1:6" x14ac:dyDescent="0.25">
      <c r="C21" s="29">
        <f>LINEST(B2:B15,A2:A15)</f>
        <v>62.096425199469444</v>
      </c>
      <c r="D21" s="47" t="s">
        <v>24</v>
      </c>
      <c r="E21" s="48"/>
      <c r="F21" s="49"/>
    </row>
    <row r="22" spans="1:6" x14ac:dyDescent="0.25">
      <c r="C22" s="29">
        <f>INTERCEPT(B2:B15,A2:A15)</f>
        <v>-9.4684439369003712</v>
      </c>
      <c r="D22" s="47" t="s">
        <v>25</v>
      </c>
      <c r="E22" s="48"/>
      <c r="F22" s="49"/>
    </row>
  </sheetData>
  <mergeCells count="4">
    <mergeCell ref="D21:F21"/>
    <mergeCell ref="D22:F22"/>
    <mergeCell ref="A16:B16"/>
    <mergeCell ref="A17:B17"/>
  </mergeCells>
  <pageMargins left="0.25" right="0.25" top="0.75" bottom="0.75" header="0.3" footer="0.3"/>
  <pageSetup paperSize="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A46" workbookViewId="0">
      <selection activeCell="W46" sqref="W46"/>
    </sheetView>
  </sheetViews>
  <sheetFormatPr defaultRowHeight="15" x14ac:dyDescent="0.25"/>
  <cols>
    <col min="1" max="1" width="10.140625" style="10" customWidth="1"/>
    <col min="2" max="2" width="7.5703125" style="1" customWidth="1"/>
    <col min="3" max="3" width="7.140625" style="1" customWidth="1"/>
    <col min="4" max="5" width="7.7109375" style="8" customWidth="1"/>
    <col min="6" max="6" width="8.42578125" customWidth="1"/>
  </cols>
  <sheetData>
    <row r="1" spans="1:9" ht="60" x14ac:dyDescent="0.25">
      <c r="A1" s="12" t="s">
        <v>6</v>
      </c>
      <c r="B1" s="3" t="s">
        <v>9</v>
      </c>
      <c r="C1" s="3" t="s">
        <v>5</v>
      </c>
      <c r="D1" s="9" t="s">
        <v>48</v>
      </c>
      <c r="E1" s="9" t="s">
        <v>17</v>
      </c>
      <c r="F1" s="9" t="s">
        <v>55</v>
      </c>
      <c r="G1" s="9" t="s">
        <v>56</v>
      </c>
      <c r="H1" s="9" t="s">
        <v>57</v>
      </c>
      <c r="I1" s="9" t="s">
        <v>58</v>
      </c>
    </row>
    <row r="2" spans="1:9" x14ac:dyDescent="0.25">
      <c r="A2" s="25">
        <v>11.7</v>
      </c>
      <c r="B2" s="23">
        <v>717</v>
      </c>
      <c r="C2" s="23">
        <v>67</v>
      </c>
      <c r="D2" s="25">
        <v>1.4</v>
      </c>
      <c r="E2" s="25">
        <v>5.2</v>
      </c>
      <c r="F2" s="25">
        <v>1.4</v>
      </c>
      <c r="G2" s="28">
        <v>1.45</v>
      </c>
      <c r="H2" s="25">
        <v>1.52</v>
      </c>
      <c r="I2" s="28">
        <v>1.61</v>
      </c>
    </row>
    <row r="3" spans="1:9" x14ac:dyDescent="0.25">
      <c r="A3" s="25">
        <v>11.7</v>
      </c>
      <c r="B3" s="23">
        <v>717</v>
      </c>
      <c r="C3" s="23">
        <v>100</v>
      </c>
      <c r="D3" s="25">
        <v>2.0299999999999998</v>
      </c>
      <c r="E3" s="25">
        <v>11.35</v>
      </c>
      <c r="F3" s="25">
        <v>2.0299999999999998</v>
      </c>
      <c r="G3" s="28">
        <v>2.11</v>
      </c>
      <c r="H3" s="25">
        <v>2.2400000000000002</v>
      </c>
      <c r="I3" s="28">
        <v>2.37</v>
      </c>
    </row>
    <row r="4" spans="1:9" x14ac:dyDescent="0.25">
      <c r="A4" s="25">
        <v>11.69</v>
      </c>
      <c r="B4" s="23">
        <v>717</v>
      </c>
      <c r="C4" s="23">
        <v>169</v>
      </c>
      <c r="D4" s="25">
        <v>3.26</v>
      </c>
      <c r="E4" s="25">
        <v>21.45</v>
      </c>
      <c r="F4" s="25">
        <v>3.26</v>
      </c>
      <c r="G4" s="28">
        <v>3.43</v>
      </c>
      <c r="H4" s="25">
        <v>3.64</v>
      </c>
      <c r="I4" s="28">
        <v>3.81</v>
      </c>
    </row>
    <row r="5" spans="1:9" x14ac:dyDescent="0.25">
      <c r="A5" s="25">
        <v>11.69</v>
      </c>
      <c r="B5" s="23">
        <v>717</v>
      </c>
      <c r="C5" s="23">
        <v>240</v>
      </c>
      <c r="D5" s="25">
        <v>4.55</v>
      </c>
      <c r="E5" s="25">
        <v>31.7</v>
      </c>
      <c r="F5" s="25">
        <v>4.55</v>
      </c>
      <c r="G5" s="28">
        <v>4.8099999999999996</v>
      </c>
      <c r="H5" s="25">
        <v>5.1100000000000003</v>
      </c>
      <c r="I5" s="28">
        <v>5.36</v>
      </c>
    </row>
    <row r="6" spans="1:9" x14ac:dyDescent="0.25">
      <c r="A6" s="25">
        <v>11.69</v>
      </c>
      <c r="B6" s="23">
        <v>717</v>
      </c>
      <c r="C6" s="23">
        <v>318</v>
      </c>
      <c r="D6" s="25">
        <v>5.88</v>
      </c>
      <c r="E6" s="25">
        <v>41.8</v>
      </c>
      <c r="F6" s="25">
        <v>5.88</v>
      </c>
      <c r="G6" s="28">
        <v>6.22</v>
      </c>
      <c r="H6" s="25">
        <v>6.6</v>
      </c>
      <c r="I6" s="28">
        <v>6.94</v>
      </c>
    </row>
    <row r="7" spans="1:9" x14ac:dyDescent="0.25">
      <c r="A7" s="25">
        <v>11.69</v>
      </c>
      <c r="B7" s="23">
        <v>717</v>
      </c>
      <c r="C7" s="23">
        <v>390</v>
      </c>
      <c r="D7" s="25">
        <v>7.21</v>
      </c>
      <c r="E7" s="25">
        <v>52</v>
      </c>
      <c r="F7" s="25">
        <v>7.21</v>
      </c>
      <c r="G7" s="28">
        <v>7.68</v>
      </c>
      <c r="H7" s="25">
        <v>8.1300000000000008</v>
      </c>
      <c r="I7" s="28">
        <v>8.59</v>
      </c>
    </row>
    <row r="8" spans="1:9" x14ac:dyDescent="0.25">
      <c r="A8" s="25">
        <v>11.69</v>
      </c>
      <c r="B8" s="23">
        <v>717</v>
      </c>
      <c r="C8" s="23">
        <v>513</v>
      </c>
      <c r="D8" s="25">
        <v>9.34</v>
      </c>
      <c r="E8" s="25">
        <v>67.2</v>
      </c>
      <c r="F8" s="25">
        <v>9.34</v>
      </c>
      <c r="G8" s="28">
        <v>9.9600000000000009</v>
      </c>
      <c r="H8" s="25">
        <v>10.6</v>
      </c>
      <c r="I8" s="28">
        <v>11.3</v>
      </c>
    </row>
    <row r="9" spans="1:9" x14ac:dyDescent="0.25">
      <c r="A9" s="28">
        <v>12.68</v>
      </c>
      <c r="B9" s="26">
        <v>780</v>
      </c>
      <c r="C9" s="26">
        <v>68</v>
      </c>
      <c r="D9" s="28">
        <v>1.45</v>
      </c>
      <c r="E9" s="28">
        <v>5.3</v>
      </c>
    </row>
    <row r="10" spans="1:9" x14ac:dyDescent="0.25">
      <c r="A10" s="28">
        <v>12.68</v>
      </c>
      <c r="B10" s="26">
        <v>780</v>
      </c>
      <c r="C10" s="26">
        <v>106</v>
      </c>
      <c r="D10" s="28">
        <v>2.11</v>
      </c>
      <c r="E10" s="28">
        <v>11.4</v>
      </c>
    </row>
    <row r="11" spans="1:9" x14ac:dyDescent="0.25">
      <c r="A11" s="28">
        <v>12.67</v>
      </c>
      <c r="B11" s="26">
        <v>780</v>
      </c>
      <c r="C11" s="26">
        <v>179</v>
      </c>
      <c r="D11" s="28">
        <v>3.43</v>
      </c>
      <c r="E11" s="28">
        <v>21.5</v>
      </c>
    </row>
    <row r="12" spans="1:9" x14ac:dyDescent="0.25">
      <c r="A12" s="28">
        <v>12.67</v>
      </c>
      <c r="B12" s="26">
        <v>777</v>
      </c>
      <c r="C12" s="26">
        <v>263</v>
      </c>
      <c r="D12" s="28">
        <v>4.8099999999999996</v>
      </c>
      <c r="E12" s="28">
        <v>31.6</v>
      </c>
    </row>
    <row r="13" spans="1:9" x14ac:dyDescent="0.25">
      <c r="A13" s="28">
        <v>12.67</v>
      </c>
      <c r="B13" s="26">
        <v>777</v>
      </c>
      <c r="C13" s="26">
        <v>340</v>
      </c>
      <c r="D13" s="28">
        <v>6.22</v>
      </c>
      <c r="E13" s="28">
        <v>41.9</v>
      </c>
    </row>
    <row r="14" spans="1:9" x14ac:dyDescent="0.25">
      <c r="A14" s="28">
        <v>12.67</v>
      </c>
      <c r="B14" s="26">
        <v>780</v>
      </c>
      <c r="C14" s="26">
        <v>423</v>
      </c>
      <c r="D14" s="28">
        <v>7.68</v>
      </c>
      <c r="E14" s="28">
        <v>51.9</v>
      </c>
    </row>
    <row r="15" spans="1:9" x14ac:dyDescent="0.25">
      <c r="A15" s="28">
        <v>12.66</v>
      </c>
      <c r="B15" s="26">
        <v>780</v>
      </c>
      <c r="C15" s="26">
        <v>555</v>
      </c>
      <c r="D15" s="28">
        <v>9.9600000000000009</v>
      </c>
      <c r="E15" s="28">
        <v>67.2</v>
      </c>
    </row>
    <row r="16" spans="1:9" x14ac:dyDescent="0.25">
      <c r="A16" s="25">
        <v>13.67</v>
      </c>
      <c r="B16" s="23">
        <v>841</v>
      </c>
      <c r="C16" s="23">
        <v>72</v>
      </c>
      <c r="D16" s="25">
        <v>1.52</v>
      </c>
      <c r="E16" s="25">
        <v>5.4</v>
      </c>
    </row>
    <row r="17" spans="1:5" x14ac:dyDescent="0.25">
      <c r="A17" s="25">
        <v>13.67</v>
      </c>
      <c r="B17" s="23">
        <v>841</v>
      </c>
      <c r="C17" s="23">
        <v>118</v>
      </c>
      <c r="D17" s="25">
        <v>2.2400000000000002</v>
      </c>
      <c r="E17" s="25">
        <v>11.5</v>
      </c>
    </row>
    <row r="18" spans="1:5" x14ac:dyDescent="0.25">
      <c r="A18" s="25">
        <v>13.67</v>
      </c>
      <c r="B18" s="23">
        <v>841</v>
      </c>
      <c r="C18" s="23">
        <v>198</v>
      </c>
      <c r="D18" s="25">
        <v>3.64</v>
      </c>
      <c r="E18" s="25">
        <v>21.6</v>
      </c>
    </row>
    <row r="19" spans="1:5" x14ac:dyDescent="0.25">
      <c r="A19" s="25">
        <v>13.67</v>
      </c>
      <c r="B19" s="23">
        <v>841</v>
      </c>
      <c r="C19" s="23">
        <v>282</v>
      </c>
      <c r="D19" s="25">
        <v>5.1100000000000003</v>
      </c>
      <c r="E19" s="25">
        <v>31.7</v>
      </c>
    </row>
    <row r="20" spans="1:5" x14ac:dyDescent="0.25">
      <c r="A20" s="25">
        <v>13.66</v>
      </c>
      <c r="B20" s="23">
        <v>841</v>
      </c>
      <c r="C20" s="23">
        <v>366</v>
      </c>
      <c r="D20" s="25">
        <v>6.6</v>
      </c>
      <c r="E20" s="25">
        <v>41.9</v>
      </c>
    </row>
    <row r="21" spans="1:5" x14ac:dyDescent="0.25">
      <c r="A21" s="25">
        <v>13.66</v>
      </c>
      <c r="B21" s="23">
        <v>841</v>
      </c>
      <c r="C21" s="23">
        <v>454</v>
      </c>
      <c r="D21" s="25">
        <v>8.1300000000000008</v>
      </c>
      <c r="E21" s="25">
        <v>51.9</v>
      </c>
    </row>
    <row r="22" spans="1:5" x14ac:dyDescent="0.25">
      <c r="A22" s="25">
        <v>13.66</v>
      </c>
      <c r="B22" s="23">
        <v>840</v>
      </c>
      <c r="C22" s="23">
        <v>595</v>
      </c>
      <c r="D22" s="25">
        <v>10.6</v>
      </c>
      <c r="E22" s="25">
        <v>67.2</v>
      </c>
    </row>
    <row r="23" spans="1:5" x14ac:dyDescent="0.25">
      <c r="A23" s="28">
        <v>14.64</v>
      </c>
      <c r="B23" s="26">
        <v>901</v>
      </c>
      <c r="C23" s="26">
        <v>76</v>
      </c>
      <c r="D23" s="28">
        <v>1.61</v>
      </c>
      <c r="E23" s="28">
        <v>5.3</v>
      </c>
    </row>
    <row r="24" spans="1:5" x14ac:dyDescent="0.25">
      <c r="A24" s="28">
        <v>14.64</v>
      </c>
      <c r="B24" s="26">
        <v>901</v>
      </c>
      <c r="C24" s="26">
        <v>130</v>
      </c>
      <c r="D24" s="28">
        <v>2.37</v>
      </c>
      <c r="E24" s="28">
        <v>11.4</v>
      </c>
    </row>
    <row r="25" spans="1:5" x14ac:dyDescent="0.25">
      <c r="A25" s="28">
        <v>14.64</v>
      </c>
      <c r="B25" s="26">
        <v>901</v>
      </c>
      <c r="C25" s="26">
        <v>214</v>
      </c>
      <c r="D25" s="28">
        <v>3.81</v>
      </c>
      <c r="E25" s="28">
        <v>21.7</v>
      </c>
    </row>
    <row r="26" spans="1:5" x14ac:dyDescent="0.25">
      <c r="A26" s="28">
        <v>14.64</v>
      </c>
      <c r="B26" s="26">
        <v>901</v>
      </c>
      <c r="C26" s="26">
        <v>301</v>
      </c>
      <c r="D26" s="28">
        <v>5.36</v>
      </c>
      <c r="E26" s="28">
        <v>31.7</v>
      </c>
    </row>
    <row r="27" spans="1:5" x14ac:dyDescent="0.25">
      <c r="A27" s="28">
        <v>14.64</v>
      </c>
      <c r="B27" s="26">
        <v>901</v>
      </c>
      <c r="C27" s="26">
        <v>392</v>
      </c>
      <c r="D27" s="28">
        <v>6.94</v>
      </c>
      <c r="E27" s="28">
        <v>41.9</v>
      </c>
    </row>
    <row r="28" spans="1:5" x14ac:dyDescent="0.25">
      <c r="A28" s="28">
        <v>14.64</v>
      </c>
      <c r="B28" s="26">
        <v>901</v>
      </c>
      <c r="C28" s="26">
        <v>484</v>
      </c>
      <c r="D28" s="28">
        <v>8.59</v>
      </c>
      <c r="E28" s="28">
        <v>52</v>
      </c>
    </row>
    <row r="29" spans="1:5" x14ac:dyDescent="0.25">
      <c r="A29" s="28">
        <v>14.64</v>
      </c>
      <c r="B29" s="26">
        <v>901</v>
      </c>
      <c r="C29" s="26">
        <v>637</v>
      </c>
      <c r="D29" s="28">
        <v>11.3</v>
      </c>
      <c r="E29" s="28">
        <v>67.2</v>
      </c>
    </row>
    <row r="30" spans="1:5" x14ac:dyDescent="0.25">
      <c r="A30" s="1"/>
      <c r="C30"/>
      <c r="D30" s="1"/>
      <c r="E30" s="1"/>
    </row>
    <row r="31" spans="1:5" x14ac:dyDescent="0.25">
      <c r="A31" s="2">
        <v>-0.46359899999999998</v>
      </c>
      <c r="B31" s="2">
        <v>13.167835</v>
      </c>
      <c r="C31"/>
      <c r="D31" s="2">
        <v>0.23713699999999999</v>
      </c>
      <c r="E31" s="35">
        <v>-6.921754</v>
      </c>
    </row>
    <row r="33" spans="1:9" x14ac:dyDescent="0.25">
      <c r="A33" s="39" t="s">
        <v>59</v>
      </c>
      <c r="B33" s="40" t="s">
        <v>15</v>
      </c>
      <c r="C33" s="40" t="s">
        <v>60</v>
      </c>
      <c r="D33" s="7"/>
    </row>
    <row r="34" spans="1:9" x14ac:dyDescent="0.25">
      <c r="A34" s="6">
        <v>8.6999999999999993</v>
      </c>
      <c r="B34" s="35">
        <f>$A$31*A34+$B$31</f>
        <v>9.1345237000000008</v>
      </c>
      <c r="C34" s="35">
        <f>$D$31*A34+$E$31</f>
        <v>-4.8586621000000001</v>
      </c>
      <c r="D34" s="7" t="s">
        <v>71</v>
      </c>
    </row>
    <row r="35" spans="1:9" x14ac:dyDescent="0.25">
      <c r="A35" s="6">
        <v>9.6999999999999993</v>
      </c>
      <c r="B35" s="35">
        <f>$A$31*A35+$B$31</f>
        <v>8.6709247000000005</v>
      </c>
      <c r="C35" s="35">
        <f>$D$31*A35+$E$31</f>
        <v>-4.6215251000000004</v>
      </c>
      <c r="D35" s="7" t="s">
        <v>71</v>
      </c>
    </row>
    <row r="36" spans="1:9" x14ac:dyDescent="0.25">
      <c r="A36" s="6">
        <v>10.7</v>
      </c>
      <c r="B36" s="35">
        <f>$A$31*A36+$B$31</f>
        <v>8.2073257000000019</v>
      </c>
      <c r="C36" s="35">
        <f>$D$31*A36+$E$31</f>
        <v>-4.3843881000000007</v>
      </c>
      <c r="D36" s="7" t="s">
        <v>71</v>
      </c>
    </row>
    <row r="37" spans="1:9" x14ac:dyDescent="0.25">
      <c r="A37" s="6">
        <v>11.7</v>
      </c>
      <c r="B37" s="35">
        <v>7.7796719999999997</v>
      </c>
      <c r="C37" s="35">
        <v>-4.4630780000000003</v>
      </c>
      <c r="D37" s="7" t="s">
        <v>70</v>
      </c>
    </row>
    <row r="38" spans="1:9" x14ac:dyDescent="0.25">
      <c r="A38" s="6">
        <v>12.7</v>
      </c>
      <c r="B38" s="35">
        <v>7.2396589999999996</v>
      </c>
      <c r="C38" s="35">
        <v>-3.909462</v>
      </c>
      <c r="D38" s="7" t="s">
        <v>70</v>
      </c>
    </row>
    <row r="39" spans="1:9" x14ac:dyDescent="0.25">
      <c r="A39" s="6">
        <v>13.7</v>
      </c>
      <c r="B39" s="35">
        <v>6.7896359999999998</v>
      </c>
      <c r="C39" s="35">
        <v>-3.6742629999999998</v>
      </c>
      <c r="D39" s="7" t="s">
        <v>70</v>
      </c>
    </row>
    <row r="40" spans="1:9" x14ac:dyDescent="0.25">
      <c r="A40" s="6">
        <v>14.7</v>
      </c>
      <c r="B40" s="35">
        <v>6.3843500000000004</v>
      </c>
      <c r="C40" s="35">
        <v>-3.435187</v>
      </c>
      <c r="D40" s="7" t="s">
        <v>70</v>
      </c>
    </row>
    <row r="41" spans="1:9" x14ac:dyDescent="0.25">
      <c r="A41" s="6">
        <v>15.7</v>
      </c>
      <c r="B41" s="35">
        <f>$A$31*A41+$B$31</f>
        <v>5.8893307000000004</v>
      </c>
      <c r="C41" s="35">
        <f>$D$31*A41+$E$31</f>
        <v>-3.1987031000000004</v>
      </c>
      <c r="D41" s="7" t="s">
        <v>71</v>
      </c>
    </row>
    <row r="44" spans="1:9" ht="30" x14ac:dyDescent="0.25">
      <c r="A44" s="3" t="s">
        <v>61</v>
      </c>
      <c r="B44" s="12" t="s">
        <v>66</v>
      </c>
      <c r="C44" s="12" t="s">
        <v>67</v>
      </c>
      <c r="D44" s="12" t="s">
        <v>68</v>
      </c>
      <c r="E44" s="12" t="s">
        <v>62</v>
      </c>
      <c r="F44" s="12" t="s">
        <v>63</v>
      </c>
      <c r="G44" s="12" t="s">
        <v>64</v>
      </c>
      <c r="H44" s="12" t="s">
        <v>65</v>
      </c>
      <c r="I44" s="12" t="s">
        <v>69</v>
      </c>
    </row>
    <row r="45" spans="1:9" x14ac:dyDescent="0.25">
      <c r="A45" s="2">
        <v>1</v>
      </c>
      <c r="B45" s="6">
        <f>A45*$B$34+$C$34</f>
        <v>4.2758616000000007</v>
      </c>
      <c r="C45" s="6">
        <f>A45*$B$35+$C$35</f>
        <v>4.0493996000000001</v>
      </c>
      <c r="D45" s="6">
        <f>A45*$B$36+$C$36</f>
        <v>3.8229376000000013</v>
      </c>
      <c r="E45" s="6">
        <f t="shared" ref="E45:E59" si="0">A45*$B$37+$C$37</f>
        <v>3.3165939999999994</v>
      </c>
      <c r="F45" s="6">
        <f t="shared" ref="F45:F59" si="1">A45*$B$38+$C$38</f>
        <v>3.3301969999999996</v>
      </c>
      <c r="G45" s="6">
        <f t="shared" ref="G45:G59" si="2">A45*$B$39+$C$39</f>
        <v>3.1153729999999999</v>
      </c>
      <c r="H45" s="6">
        <f t="shared" ref="H45:H59" si="3">A45*$B$40+$C$40</f>
        <v>2.9491630000000004</v>
      </c>
      <c r="I45" s="6">
        <f>A45*$B$41+$C$41</f>
        <v>2.6906276</v>
      </c>
    </row>
    <row r="46" spans="1:9" x14ac:dyDescent="0.25">
      <c r="A46" s="2">
        <v>2</v>
      </c>
      <c r="B46" s="6">
        <f t="shared" ref="B46:B59" si="4">A46*$B$34+$C$34</f>
        <v>13.410385300000002</v>
      </c>
      <c r="C46" s="6">
        <f t="shared" ref="C46:C59" si="5">A46*$B$35+$C$35</f>
        <v>12.720324300000001</v>
      </c>
      <c r="D46" s="6">
        <f t="shared" ref="D46:D59" si="6">A46*$B$36+$C$36</f>
        <v>12.030263300000003</v>
      </c>
      <c r="E46" s="6">
        <f t="shared" si="0"/>
        <v>11.096266</v>
      </c>
      <c r="F46" s="6">
        <f t="shared" si="1"/>
        <v>10.569856</v>
      </c>
      <c r="G46" s="6">
        <f t="shared" si="2"/>
        <v>9.9050089999999997</v>
      </c>
      <c r="H46" s="6">
        <f t="shared" si="3"/>
        <v>9.3335129999999999</v>
      </c>
      <c r="I46" s="6">
        <f t="shared" ref="I46:I59" si="7">A46*$B$41+$C$41</f>
        <v>8.5799583000000013</v>
      </c>
    </row>
    <row r="47" spans="1:9" x14ac:dyDescent="0.25">
      <c r="A47" s="2">
        <v>3</v>
      </c>
      <c r="B47" s="6">
        <f t="shared" si="4"/>
        <v>22.544909000000001</v>
      </c>
      <c r="C47" s="6">
        <f t="shared" si="5"/>
        <v>21.391249000000002</v>
      </c>
      <c r="D47" s="6">
        <f t="shared" si="6"/>
        <v>20.237589000000007</v>
      </c>
      <c r="E47" s="6">
        <f t="shared" si="0"/>
        <v>18.875938000000001</v>
      </c>
      <c r="F47" s="6">
        <f t="shared" si="1"/>
        <v>17.809514999999998</v>
      </c>
      <c r="G47" s="6">
        <f t="shared" si="2"/>
        <v>16.694644999999998</v>
      </c>
      <c r="H47" s="6">
        <f t="shared" si="3"/>
        <v>15.717863000000001</v>
      </c>
      <c r="I47" s="6">
        <f t="shared" si="7"/>
        <v>14.469289</v>
      </c>
    </row>
    <row r="48" spans="1:9" x14ac:dyDescent="0.25">
      <c r="A48" s="2">
        <v>4</v>
      </c>
      <c r="B48" s="6">
        <f t="shared" si="4"/>
        <v>31.679432700000003</v>
      </c>
      <c r="C48" s="6">
        <f t="shared" si="5"/>
        <v>30.062173700000002</v>
      </c>
      <c r="D48" s="6">
        <f t="shared" si="6"/>
        <v>28.444914700000005</v>
      </c>
      <c r="E48" s="6">
        <f t="shared" si="0"/>
        <v>26.655609999999999</v>
      </c>
      <c r="F48" s="6">
        <f t="shared" si="1"/>
        <v>25.049173999999997</v>
      </c>
      <c r="G48" s="6">
        <f t="shared" si="2"/>
        <v>23.484280999999999</v>
      </c>
      <c r="H48" s="6">
        <f t="shared" si="3"/>
        <v>22.102213000000003</v>
      </c>
      <c r="I48" s="6">
        <f t="shared" si="7"/>
        <v>20.358619700000002</v>
      </c>
    </row>
    <row r="49" spans="1:9" x14ac:dyDescent="0.25">
      <c r="A49" s="2">
        <v>5</v>
      </c>
      <c r="B49" s="6">
        <f t="shared" si="4"/>
        <v>40.813956400000009</v>
      </c>
      <c r="C49" s="6">
        <f t="shared" si="5"/>
        <v>38.733098400000003</v>
      </c>
      <c r="D49" s="6">
        <f t="shared" si="6"/>
        <v>36.652240400000004</v>
      </c>
      <c r="E49" s="6">
        <f t="shared" si="0"/>
        <v>34.435281999999994</v>
      </c>
      <c r="F49" s="6">
        <f t="shared" si="1"/>
        <v>32.288833000000004</v>
      </c>
      <c r="G49" s="6">
        <f t="shared" si="2"/>
        <v>30.273917000000001</v>
      </c>
      <c r="H49" s="6">
        <f t="shared" si="3"/>
        <v>28.486563000000004</v>
      </c>
      <c r="I49" s="6">
        <f t="shared" si="7"/>
        <v>26.247950400000004</v>
      </c>
    </row>
    <row r="50" spans="1:9" x14ac:dyDescent="0.25">
      <c r="A50" s="2">
        <v>6</v>
      </c>
      <c r="B50" s="6">
        <f t="shared" si="4"/>
        <v>49.948480099999998</v>
      </c>
      <c r="C50" s="6">
        <f t="shared" si="5"/>
        <v>47.404023100000003</v>
      </c>
      <c r="D50" s="6">
        <f t="shared" si="6"/>
        <v>44.859566100000009</v>
      </c>
      <c r="E50" s="6">
        <f t="shared" si="0"/>
        <v>42.214953999999999</v>
      </c>
      <c r="F50" s="6">
        <f t="shared" si="1"/>
        <v>39.528492</v>
      </c>
      <c r="G50" s="6">
        <f t="shared" si="2"/>
        <v>37.063552999999999</v>
      </c>
      <c r="H50" s="6">
        <f t="shared" si="3"/>
        <v>34.870913000000002</v>
      </c>
      <c r="I50" s="6">
        <f t="shared" si="7"/>
        <v>32.137281099999996</v>
      </c>
    </row>
    <row r="51" spans="1:9" x14ac:dyDescent="0.25">
      <c r="A51" s="2">
        <v>7</v>
      </c>
      <c r="B51" s="6">
        <f t="shared" si="4"/>
        <v>59.0830038</v>
      </c>
      <c r="C51" s="6">
        <f t="shared" si="5"/>
        <v>56.074947800000004</v>
      </c>
      <c r="D51" s="6">
        <f t="shared" si="6"/>
        <v>53.066891800000015</v>
      </c>
      <c r="E51" s="6">
        <f t="shared" si="0"/>
        <v>49.994625999999997</v>
      </c>
      <c r="F51" s="6">
        <f t="shared" si="1"/>
        <v>46.768150999999996</v>
      </c>
      <c r="G51" s="6">
        <f t="shared" si="2"/>
        <v>43.853189</v>
      </c>
      <c r="H51" s="6">
        <f t="shared" si="3"/>
        <v>41.255263000000006</v>
      </c>
      <c r="I51" s="6">
        <f t="shared" si="7"/>
        <v>38.026611799999998</v>
      </c>
    </row>
    <row r="52" spans="1:9" x14ac:dyDescent="0.25">
      <c r="A52" s="2">
        <v>8</v>
      </c>
      <c r="B52" s="6">
        <f t="shared" si="4"/>
        <v>68.217527500000003</v>
      </c>
      <c r="C52" s="6">
        <f t="shared" si="5"/>
        <v>64.745872500000004</v>
      </c>
      <c r="D52" s="6">
        <f t="shared" si="6"/>
        <v>61.274217500000013</v>
      </c>
      <c r="E52" s="6">
        <f t="shared" si="0"/>
        <v>57.774297999999995</v>
      </c>
      <c r="F52" s="6">
        <f t="shared" si="1"/>
        <v>54.007809999999999</v>
      </c>
      <c r="G52" s="6">
        <f t="shared" si="2"/>
        <v>50.642825000000002</v>
      </c>
      <c r="H52" s="6">
        <f t="shared" si="3"/>
        <v>47.639613000000004</v>
      </c>
      <c r="I52" s="6">
        <f t="shared" si="7"/>
        <v>43.9159425</v>
      </c>
    </row>
    <row r="53" spans="1:9" x14ac:dyDescent="0.25">
      <c r="A53" s="2">
        <v>9</v>
      </c>
      <c r="B53" s="6">
        <f t="shared" si="4"/>
        <v>77.352051200000005</v>
      </c>
      <c r="C53" s="6">
        <f t="shared" si="5"/>
        <v>73.416797200000005</v>
      </c>
      <c r="D53" s="6">
        <f t="shared" si="6"/>
        <v>69.481543200000019</v>
      </c>
      <c r="E53" s="6">
        <f t="shared" si="0"/>
        <v>65.553970000000007</v>
      </c>
      <c r="F53" s="6">
        <f t="shared" si="1"/>
        <v>61.247469000000002</v>
      </c>
      <c r="G53" s="6">
        <f t="shared" si="2"/>
        <v>57.432461000000004</v>
      </c>
      <c r="H53" s="6">
        <f t="shared" si="3"/>
        <v>54.023963000000002</v>
      </c>
      <c r="I53" s="6">
        <f t="shared" si="7"/>
        <v>49.805273200000002</v>
      </c>
    </row>
    <row r="54" spans="1:9" x14ac:dyDescent="0.25">
      <c r="A54" s="2">
        <v>10</v>
      </c>
      <c r="B54" s="6">
        <f t="shared" si="4"/>
        <v>86.486574900000008</v>
      </c>
      <c r="C54" s="6">
        <f t="shared" si="5"/>
        <v>82.087721900000005</v>
      </c>
      <c r="D54" s="6">
        <f t="shared" si="6"/>
        <v>77.688868900000017</v>
      </c>
      <c r="E54" s="6">
        <f t="shared" si="0"/>
        <v>73.333641999999998</v>
      </c>
      <c r="F54" s="6">
        <f t="shared" si="1"/>
        <v>68.487127999999998</v>
      </c>
      <c r="G54" s="6">
        <f t="shared" si="2"/>
        <v>64.222097000000005</v>
      </c>
      <c r="H54" s="6">
        <f t="shared" si="3"/>
        <v>60.408313000000007</v>
      </c>
      <c r="I54" s="6">
        <f t="shared" si="7"/>
        <v>55.694603900000004</v>
      </c>
    </row>
    <row r="55" spans="1:9" x14ac:dyDescent="0.25">
      <c r="A55" s="2">
        <v>11</v>
      </c>
      <c r="B55" s="6">
        <f t="shared" si="4"/>
        <v>95.62109860000001</v>
      </c>
      <c r="C55" s="6">
        <f t="shared" si="5"/>
        <v>90.758646600000006</v>
      </c>
      <c r="D55" s="6">
        <f t="shared" si="6"/>
        <v>85.89619460000003</v>
      </c>
      <c r="E55" s="6">
        <f t="shared" si="0"/>
        <v>81.113314000000003</v>
      </c>
      <c r="F55" s="6">
        <f t="shared" si="1"/>
        <v>75.726786999999987</v>
      </c>
      <c r="G55" s="6">
        <f t="shared" si="2"/>
        <v>71.011733000000007</v>
      </c>
      <c r="H55" s="6">
        <f t="shared" si="3"/>
        <v>66.792663000000005</v>
      </c>
      <c r="I55" s="6">
        <f t="shared" si="7"/>
        <v>61.583934600000006</v>
      </c>
    </row>
    <row r="56" spans="1:9" x14ac:dyDescent="0.25">
      <c r="A56" s="2">
        <v>12</v>
      </c>
      <c r="B56" s="6">
        <f t="shared" si="4"/>
        <v>104.7556223</v>
      </c>
      <c r="C56" s="6">
        <f t="shared" si="5"/>
        <v>99.429571300000006</v>
      </c>
      <c r="D56" s="6">
        <f t="shared" si="6"/>
        <v>94.103520300000028</v>
      </c>
      <c r="E56" s="6">
        <f t="shared" si="0"/>
        <v>88.892986000000008</v>
      </c>
      <c r="F56" s="6">
        <f t="shared" si="1"/>
        <v>82.966445999999991</v>
      </c>
      <c r="G56" s="6">
        <f t="shared" si="2"/>
        <v>77.801368999999994</v>
      </c>
      <c r="H56" s="6">
        <f t="shared" si="3"/>
        <v>73.177013000000002</v>
      </c>
      <c r="I56" s="6">
        <f t="shared" si="7"/>
        <v>67.473265299999994</v>
      </c>
    </row>
    <row r="57" spans="1:9" x14ac:dyDescent="0.25">
      <c r="A57" s="2">
        <v>13</v>
      </c>
      <c r="B57" s="6">
        <f t="shared" si="4"/>
        <v>113.890146</v>
      </c>
      <c r="C57" s="6">
        <f t="shared" si="5"/>
        <v>108.10049600000001</v>
      </c>
      <c r="D57" s="6">
        <f t="shared" si="6"/>
        <v>102.31084600000003</v>
      </c>
      <c r="E57" s="6">
        <f t="shared" si="0"/>
        <v>96.672657999999998</v>
      </c>
      <c r="F57" s="6">
        <f t="shared" si="1"/>
        <v>90.206104999999994</v>
      </c>
      <c r="G57" s="6">
        <f t="shared" si="2"/>
        <v>84.591004999999996</v>
      </c>
      <c r="H57" s="6">
        <f t="shared" si="3"/>
        <v>79.561363</v>
      </c>
      <c r="I57" s="6">
        <f t="shared" si="7"/>
        <v>73.362595999999996</v>
      </c>
    </row>
    <row r="58" spans="1:9" x14ac:dyDescent="0.25">
      <c r="A58" s="2">
        <v>14</v>
      </c>
      <c r="B58" s="6">
        <f t="shared" si="4"/>
        <v>123.0246697</v>
      </c>
      <c r="C58" s="6">
        <f t="shared" si="5"/>
        <v>116.77142070000001</v>
      </c>
      <c r="D58" s="6">
        <f t="shared" si="6"/>
        <v>110.51817170000004</v>
      </c>
      <c r="E58" s="6">
        <f t="shared" si="0"/>
        <v>104.45233</v>
      </c>
      <c r="F58" s="6">
        <f t="shared" si="1"/>
        <v>97.445763999999983</v>
      </c>
      <c r="G58" s="6">
        <f t="shared" si="2"/>
        <v>91.380640999999997</v>
      </c>
      <c r="H58" s="6">
        <f t="shared" si="3"/>
        <v>85.945713000000012</v>
      </c>
      <c r="I58" s="6">
        <f t="shared" si="7"/>
        <v>79.251926699999999</v>
      </c>
    </row>
    <row r="59" spans="1:9" x14ac:dyDescent="0.25">
      <c r="A59" s="2">
        <v>15</v>
      </c>
      <c r="B59" s="6">
        <f t="shared" si="4"/>
        <v>132.15919340000002</v>
      </c>
      <c r="C59" s="6">
        <f t="shared" si="5"/>
        <v>125.44234540000001</v>
      </c>
      <c r="D59" s="6">
        <f t="shared" si="6"/>
        <v>118.72549740000004</v>
      </c>
      <c r="E59" s="6">
        <f t="shared" si="0"/>
        <v>112.23200199999999</v>
      </c>
      <c r="F59" s="6">
        <f t="shared" si="1"/>
        <v>104.68542299999999</v>
      </c>
      <c r="G59" s="6">
        <f t="shared" si="2"/>
        <v>98.170276999999999</v>
      </c>
      <c r="H59" s="6">
        <f t="shared" si="3"/>
        <v>92.33006300000001</v>
      </c>
      <c r="I59" s="6">
        <f t="shared" si="7"/>
        <v>85.141257400000001</v>
      </c>
    </row>
  </sheetData>
  <pageMargins left="0.25" right="0.25" top="0.75" bottom="0.75" header="0.3" footer="0.3"/>
  <pageSetup paperSize="3" scale="7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7"/>
  <sheetViews>
    <sheetView workbookViewId="0">
      <selection activeCell="D1" sqref="D1:D1048576"/>
    </sheetView>
  </sheetViews>
  <sheetFormatPr defaultRowHeight="15" x14ac:dyDescent="0.25"/>
  <cols>
    <col min="1" max="3" width="9.140625" style="1"/>
    <col min="4" max="4" width="10.42578125" style="1" customWidth="1"/>
    <col min="5" max="5" width="9.85546875" style="1" customWidth="1"/>
    <col min="6" max="6" width="3.140625" style="1" customWidth="1"/>
    <col min="7" max="14" width="9.140625" style="1"/>
    <col min="15" max="15" width="3.5703125" style="1" customWidth="1"/>
    <col min="16" max="16" width="8.5703125" style="1" customWidth="1"/>
    <col min="17" max="19" width="9.140625" style="1"/>
  </cols>
  <sheetData>
    <row r="1" spans="1:19" ht="60" x14ac:dyDescent="0.25">
      <c r="A1" s="3" t="s">
        <v>4</v>
      </c>
      <c r="B1" s="3" t="s">
        <v>92</v>
      </c>
      <c r="C1" s="3" t="s">
        <v>74</v>
      </c>
      <c r="D1" s="3" t="s">
        <v>93</v>
      </c>
      <c r="E1" s="3" t="s">
        <v>94</v>
      </c>
      <c r="F1" s="3"/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44"/>
      <c r="P1" s="3" t="s">
        <v>95</v>
      </c>
      <c r="Q1" s="3" t="s">
        <v>96</v>
      </c>
      <c r="R1" s="3" t="s">
        <v>97</v>
      </c>
      <c r="S1" s="3" t="s">
        <v>98</v>
      </c>
    </row>
    <row r="2" spans="1:19" x14ac:dyDescent="0.25">
      <c r="A2" s="2">
        <v>7.0000000000000007E-2</v>
      </c>
      <c r="B2" s="2">
        <v>122.73</v>
      </c>
      <c r="C2" s="2">
        <v>11.02</v>
      </c>
      <c r="D2" s="2">
        <v>3.5</v>
      </c>
      <c r="E2" s="2">
        <v>0</v>
      </c>
      <c r="F2" s="2"/>
      <c r="G2" s="2">
        <v>676</v>
      </c>
      <c r="H2" s="2">
        <v>734</v>
      </c>
      <c r="I2" s="2">
        <v>272</v>
      </c>
      <c r="J2" s="2">
        <v>3</v>
      </c>
      <c r="K2" s="2">
        <v>1</v>
      </c>
      <c r="L2" s="2">
        <v>3</v>
      </c>
      <c r="M2" s="2">
        <v>0</v>
      </c>
      <c r="N2" s="2">
        <v>61</v>
      </c>
      <c r="O2" s="2"/>
      <c r="P2" s="2">
        <v>122.57</v>
      </c>
      <c r="Q2" s="2">
        <v>0.06</v>
      </c>
      <c r="R2" s="2">
        <v>11.04</v>
      </c>
      <c r="S2" s="2">
        <v>4.45</v>
      </c>
    </row>
    <row r="3" spans="1:19" x14ac:dyDescent="0.25">
      <c r="A3" s="2">
        <v>0.12</v>
      </c>
      <c r="B3" s="2">
        <v>122.18</v>
      </c>
      <c r="C3" s="2">
        <v>11</v>
      </c>
      <c r="D3" s="2">
        <v>6.25</v>
      </c>
      <c r="E3" s="2">
        <v>11</v>
      </c>
      <c r="F3" s="2"/>
      <c r="G3" s="2">
        <v>673</v>
      </c>
      <c r="H3" s="2">
        <v>719</v>
      </c>
      <c r="I3" s="2">
        <v>272</v>
      </c>
      <c r="J3" s="2">
        <v>7</v>
      </c>
      <c r="K3" s="2">
        <v>0</v>
      </c>
      <c r="L3" s="2">
        <v>7</v>
      </c>
      <c r="M3" s="2">
        <v>0</v>
      </c>
      <c r="N3" s="2">
        <v>233</v>
      </c>
      <c r="O3" s="2"/>
      <c r="P3" s="2">
        <v>122.57</v>
      </c>
      <c r="Q3" s="2">
        <v>0.13</v>
      </c>
      <c r="R3" s="2">
        <v>10.99</v>
      </c>
      <c r="S3" s="2">
        <v>5.34</v>
      </c>
    </row>
    <row r="4" spans="1:19" x14ac:dyDescent="0.25">
      <c r="A4" s="2">
        <v>0.46</v>
      </c>
      <c r="B4" s="2">
        <v>122.15</v>
      </c>
      <c r="C4" s="2">
        <v>11</v>
      </c>
      <c r="D4" s="2">
        <v>10.4</v>
      </c>
      <c r="E4" s="2">
        <v>48</v>
      </c>
      <c r="F4" s="2"/>
      <c r="G4" s="2">
        <v>673</v>
      </c>
      <c r="H4" s="2">
        <v>721</v>
      </c>
      <c r="I4" s="2">
        <v>272</v>
      </c>
      <c r="J4" s="2">
        <v>25</v>
      </c>
      <c r="K4" s="2">
        <v>0</v>
      </c>
      <c r="L4" s="2">
        <v>26</v>
      </c>
      <c r="M4" s="2">
        <v>49.6</v>
      </c>
      <c r="N4" s="2">
        <v>891</v>
      </c>
      <c r="O4" s="2"/>
      <c r="P4" s="2">
        <v>122.57</v>
      </c>
      <c r="Q4" s="2">
        <v>0.46</v>
      </c>
      <c r="R4" s="2">
        <v>10.99</v>
      </c>
      <c r="S4" s="2">
        <v>9.56</v>
      </c>
    </row>
    <row r="5" spans="1:19" x14ac:dyDescent="0.25">
      <c r="A5" s="2">
        <v>1.19</v>
      </c>
      <c r="B5" s="2">
        <v>121.56</v>
      </c>
      <c r="C5" s="2">
        <v>11</v>
      </c>
      <c r="D5" s="2">
        <v>19.350000000000001</v>
      </c>
      <c r="E5" s="2">
        <v>132</v>
      </c>
      <c r="F5" s="2"/>
      <c r="G5" s="2">
        <v>673</v>
      </c>
      <c r="H5" s="2">
        <v>721</v>
      </c>
      <c r="I5" s="2">
        <v>272</v>
      </c>
      <c r="J5" s="2">
        <v>66</v>
      </c>
      <c r="K5" s="2">
        <v>0</v>
      </c>
      <c r="L5" s="2">
        <v>66</v>
      </c>
      <c r="M5" s="2">
        <v>133.80000000000001</v>
      </c>
      <c r="N5" s="2">
        <v>2267</v>
      </c>
      <c r="O5" s="2"/>
      <c r="P5" s="2">
        <v>122.57</v>
      </c>
      <c r="Q5" s="2">
        <v>1.21</v>
      </c>
      <c r="R5" s="2">
        <v>10.99</v>
      </c>
      <c r="S5" s="2">
        <v>18.43</v>
      </c>
    </row>
    <row r="6" spans="1:19" x14ac:dyDescent="0.25">
      <c r="A6" s="2">
        <v>2.66</v>
      </c>
      <c r="B6" s="2">
        <v>120.91</v>
      </c>
      <c r="C6" s="2">
        <v>11</v>
      </c>
      <c r="D6" s="2">
        <v>37.299999999999997</v>
      </c>
      <c r="E6" s="2">
        <v>300</v>
      </c>
      <c r="F6" s="2"/>
      <c r="G6" s="2">
        <v>672</v>
      </c>
      <c r="H6" s="2">
        <v>725</v>
      </c>
      <c r="I6" s="2">
        <v>272</v>
      </c>
      <c r="J6" s="2">
        <v>147</v>
      </c>
      <c r="K6" s="2">
        <v>0</v>
      </c>
      <c r="L6" s="2">
        <v>147</v>
      </c>
      <c r="M6" s="2">
        <v>302.5</v>
      </c>
      <c r="N6" s="2">
        <v>5022</v>
      </c>
      <c r="O6" s="2"/>
      <c r="P6" s="2">
        <v>122.57</v>
      </c>
      <c r="Q6" s="2">
        <v>2.69</v>
      </c>
      <c r="R6" s="2">
        <v>10.99</v>
      </c>
      <c r="S6" s="2">
        <v>36.39</v>
      </c>
    </row>
    <row r="7" spans="1:19" x14ac:dyDescent="0.25">
      <c r="A7" s="2">
        <v>4.87</v>
      </c>
      <c r="B7" s="2">
        <v>120.69</v>
      </c>
      <c r="C7" s="2">
        <v>11</v>
      </c>
      <c r="D7" s="2">
        <v>66.099999999999994</v>
      </c>
      <c r="E7" s="2">
        <v>550</v>
      </c>
      <c r="F7" s="2"/>
      <c r="G7" s="2">
        <v>672</v>
      </c>
      <c r="H7" s="2">
        <v>725</v>
      </c>
      <c r="I7" s="2">
        <v>272</v>
      </c>
      <c r="J7" s="2">
        <v>268</v>
      </c>
      <c r="K7" s="2">
        <v>1</v>
      </c>
      <c r="L7" s="2">
        <v>267</v>
      </c>
      <c r="M7" s="2">
        <v>554.70000000000005</v>
      </c>
      <c r="N7" s="2">
        <v>9141</v>
      </c>
      <c r="O7" s="2"/>
      <c r="P7" s="2">
        <v>122.57</v>
      </c>
      <c r="Q7" s="2">
        <v>4.9000000000000004</v>
      </c>
      <c r="R7" s="2">
        <v>10.97</v>
      </c>
      <c r="S7" s="2">
        <v>63.29</v>
      </c>
    </row>
    <row r="8" spans="1:19" x14ac:dyDescent="0.25">
      <c r="A8" s="2">
        <v>7.04</v>
      </c>
      <c r="B8" s="2">
        <v>120.98</v>
      </c>
      <c r="C8" s="2">
        <v>11.01</v>
      </c>
      <c r="D8" s="2">
        <v>96.4</v>
      </c>
      <c r="E8" s="2">
        <v>800</v>
      </c>
      <c r="F8" s="2"/>
      <c r="G8" s="2">
        <v>671</v>
      </c>
      <c r="H8" s="2">
        <v>726</v>
      </c>
      <c r="I8" s="2">
        <v>272</v>
      </c>
      <c r="J8" s="2">
        <v>386</v>
      </c>
      <c r="K8" s="2">
        <v>1</v>
      </c>
      <c r="L8" s="2">
        <v>386</v>
      </c>
      <c r="M8" s="2">
        <v>805.4</v>
      </c>
      <c r="N8" s="2">
        <v>13234</v>
      </c>
      <c r="O8" s="2"/>
      <c r="P8" s="2">
        <v>122.57</v>
      </c>
      <c r="Q8" s="2">
        <v>7.07</v>
      </c>
      <c r="R8" s="2">
        <v>10.96</v>
      </c>
      <c r="S8" s="2">
        <v>89.79</v>
      </c>
    </row>
    <row r="9" spans="1:1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2">
        <v>0.01</v>
      </c>
      <c r="B10" s="2">
        <v>122.25</v>
      </c>
      <c r="C10" s="2">
        <v>11.6</v>
      </c>
      <c r="D10" s="2">
        <v>4</v>
      </c>
      <c r="E10" s="2">
        <v>0</v>
      </c>
      <c r="F10" s="2"/>
      <c r="G10" s="2">
        <v>711</v>
      </c>
      <c r="H10" s="2">
        <v>736</v>
      </c>
      <c r="I10" s="2">
        <v>272</v>
      </c>
      <c r="J10" s="2">
        <v>3</v>
      </c>
      <c r="K10" s="2">
        <v>0</v>
      </c>
      <c r="L10" s="2">
        <v>3</v>
      </c>
      <c r="M10" s="2">
        <v>0</v>
      </c>
      <c r="N10" s="2">
        <v>59</v>
      </c>
      <c r="O10" s="2"/>
      <c r="P10" s="2">
        <v>122.57</v>
      </c>
      <c r="Q10" s="2">
        <v>0.06</v>
      </c>
      <c r="R10" s="2">
        <v>11.62</v>
      </c>
      <c r="S10" s="2">
        <v>4.22</v>
      </c>
    </row>
    <row r="11" spans="1:19" x14ac:dyDescent="0.25">
      <c r="A11" s="2">
        <v>0.11</v>
      </c>
      <c r="B11" s="2">
        <v>122.15</v>
      </c>
      <c r="C11" s="2">
        <v>11.6</v>
      </c>
      <c r="D11" s="2">
        <v>5.25</v>
      </c>
      <c r="E11" s="2">
        <v>11</v>
      </c>
      <c r="F11" s="2"/>
      <c r="G11" s="2">
        <v>711</v>
      </c>
      <c r="H11" s="2">
        <v>735</v>
      </c>
      <c r="I11" s="2">
        <v>272</v>
      </c>
      <c r="J11" s="2">
        <v>7</v>
      </c>
      <c r="K11" s="2">
        <v>0</v>
      </c>
      <c r="L11" s="2">
        <v>7</v>
      </c>
      <c r="M11" s="2">
        <v>0</v>
      </c>
      <c r="N11" s="2">
        <v>234</v>
      </c>
      <c r="O11" s="2"/>
      <c r="P11" s="2">
        <v>122.57</v>
      </c>
      <c r="Q11" s="2">
        <v>0.13</v>
      </c>
      <c r="R11" s="2">
        <v>11.6</v>
      </c>
      <c r="S11" s="2">
        <v>5.28</v>
      </c>
    </row>
    <row r="12" spans="1:19" x14ac:dyDescent="0.25">
      <c r="A12" s="2">
        <v>0.46</v>
      </c>
      <c r="B12" s="2">
        <v>121.57</v>
      </c>
      <c r="C12" s="2">
        <v>11.6</v>
      </c>
      <c r="D12" s="2">
        <v>9.1999999999999993</v>
      </c>
      <c r="E12" s="2">
        <v>47</v>
      </c>
      <c r="F12" s="2"/>
      <c r="G12" s="2">
        <v>711</v>
      </c>
      <c r="H12" s="2">
        <v>735</v>
      </c>
      <c r="I12" s="2">
        <v>272</v>
      </c>
      <c r="J12" s="2">
        <v>26</v>
      </c>
      <c r="K12" s="2">
        <v>0</v>
      </c>
      <c r="L12" s="2">
        <v>26</v>
      </c>
      <c r="M12" s="2">
        <v>49.6</v>
      </c>
      <c r="N12" s="2">
        <v>893</v>
      </c>
      <c r="O12" s="2"/>
      <c r="P12" s="2">
        <v>122.57</v>
      </c>
      <c r="Q12" s="2">
        <v>0.46</v>
      </c>
      <c r="R12" s="2">
        <v>11.6</v>
      </c>
      <c r="S12" s="2">
        <v>9.34</v>
      </c>
    </row>
    <row r="13" spans="1:19" x14ac:dyDescent="0.25">
      <c r="A13" s="2">
        <v>1.19</v>
      </c>
      <c r="B13" s="2">
        <v>121.09</v>
      </c>
      <c r="C13" s="2">
        <v>11.6</v>
      </c>
      <c r="D13" s="2">
        <v>18.5</v>
      </c>
      <c r="E13" s="2">
        <v>131</v>
      </c>
      <c r="F13" s="2"/>
      <c r="G13" s="2">
        <v>710</v>
      </c>
      <c r="H13" s="2">
        <v>721</v>
      </c>
      <c r="I13" s="2">
        <v>272</v>
      </c>
      <c r="J13" s="2">
        <v>66</v>
      </c>
      <c r="K13" s="2">
        <v>0</v>
      </c>
      <c r="L13" s="2">
        <v>66</v>
      </c>
      <c r="M13" s="2">
        <v>132.9</v>
      </c>
      <c r="N13" s="2">
        <v>2253</v>
      </c>
      <c r="O13" s="2"/>
      <c r="P13" s="2">
        <v>122.57</v>
      </c>
      <c r="Q13" s="2">
        <v>1.21</v>
      </c>
      <c r="R13" s="2">
        <v>11.59</v>
      </c>
      <c r="S13" s="2">
        <v>17.88</v>
      </c>
    </row>
    <row r="14" spans="1:19" x14ac:dyDescent="0.25">
      <c r="A14" s="2">
        <v>2.68</v>
      </c>
      <c r="B14" s="2">
        <v>120.6</v>
      </c>
      <c r="C14" s="2">
        <v>11.6</v>
      </c>
      <c r="D14" s="2">
        <v>35.85</v>
      </c>
      <c r="E14" s="2">
        <v>300</v>
      </c>
      <c r="F14" s="2"/>
      <c r="G14" s="2">
        <v>709</v>
      </c>
      <c r="H14" s="2">
        <v>722</v>
      </c>
      <c r="I14" s="2">
        <v>272</v>
      </c>
      <c r="J14" s="2">
        <v>147</v>
      </c>
      <c r="K14" s="2">
        <v>1</v>
      </c>
      <c r="L14" s="2">
        <v>147</v>
      </c>
      <c r="M14" s="2">
        <v>303.8</v>
      </c>
      <c r="N14" s="2">
        <v>5044</v>
      </c>
      <c r="O14" s="2"/>
      <c r="P14" s="2">
        <v>122.57</v>
      </c>
      <c r="Q14" s="2">
        <v>2.69</v>
      </c>
      <c r="R14" s="2">
        <v>11.57</v>
      </c>
      <c r="S14" s="2">
        <v>35.21</v>
      </c>
    </row>
    <row r="15" spans="1:19" x14ac:dyDescent="0.25">
      <c r="A15" s="2">
        <v>4.88</v>
      </c>
      <c r="B15" s="2">
        <v>120.74</v>
      </c>
      <c r="C15" s="2">
        <v>11.6</v>
      </c>
      <c r="D15" s="2">
        <v>62.8</v>
      </c>
      <c r="E15" s="2">
        <v>550</v>
      </c>
      <c r="F15" s="2"/>
      <c r="G15" s="2">
        <v>709</v>
      </c>
      <c r="H15" s="2">
        <v>723</v>
      </c>
      <c r="I15" s="2">
        <v>272</v>
      </c>
      <c r="J15" s="2">
        <v>268</v>
      </c>
      <c r="K15" s="2">
        <v>1</v>
      </c>
      <c r="L15" s="2">
        <v>267</v>
      </c>
      <c r="M15" s="2">
        <v>554.4</v>
      </c>
      <c r="N15" s="2">
        <v>9135</v>
      </c>
      <c r="O15" s="2"/>
      <c r="P15" s="2">
        <v>122.57</v>
      </c>
      <c r="Q15" s="2">
        <v>4.88</v>
      </c>
      <c r="R15" s="2">
        <v>11.57</v>
      </c>
      <c r="S15" s="2">
        <v>60.87</v>
      </c>
    </row>
    <row r="16" spans="1:19" x14ac:dyDescent="0.25">
      <c r="A16" s="2">
        <v>7.02</v>
      </c>
      <c r="B16" s="2">
        <v>120.73</v>
      </c>
      <c r="C16" s="2">
        <v>11.6</v>
      </c>
      <c r="D16" s="2">
        <v>91.6</v>
      </c>
      <c r="E16" s="2">
        <v>800</v>
      </c>
      <c r="F16" s="2"/>
      <c r="G16" s="2">
        <v>708</v>
      </c>
      <c r="H16" s="2">
        <v>725</v>
      </c>
      <c r="I16" s="2">
        <v>272</v>
      </c>
      <c r="J16" s="2">
        <v>386</v>
      </c>
      <c r="K16" s="2">
        <v>1</v>
      </c>
      <c r="L16" s="2">
        <v>385</v>
      </c>
      <c r="M16" s="2">
        <v>800.7</v>
      </c>
      <c r="N16" s="2">
        <v>13157</v>
      </c>
      <c r="O16" s="2"/>
      <c r="P16" s="2">
        <v>122.57</v>
      </c>
      <c r="Q16" s="2">
        <v>7.04</v>
      </c>
      <c r="R16" s="2">
        <v>11.55</v>
      </c>
      <c r="S16" s="2">
        <v>86.18</v>
      </c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>
        <v>0.02</v>
      </c>
      <c r="B18" s="2">
        <v>122.54</v>
      </c>
      <c r="C18" s="2">
        <v>12.6</v>
      </c>
      <c r="D18" s="2">
        <v>4.5999999999999996</v>
      </c>
      <c r="E18" s="2">
        <v>0</v>
      </c>
      <c r="F18" s="2"/>
      <c r="G18" s="2">
        <v>773</v>
      </c>
      <c r="H18" s="2">
        <v>722</v>
      </c>
      <c r="I18" s="2">
        <v>272</v>
      </c>
      <c r="J18" s="2">
        <v>3</v>
      </c>
      <c r="K18" s="2">
        <v>1</v>
      </c>
      <c r="L18" s="2">
        <v>3</v>
      </c>
      <c r="M18" s="2">
        <v>0</v>
      </c>
      <c r="N18" s="2">
        <v>62</v>
      </c>
      <c r="O18" s="2"/>
      <c r="P18" s="2">
        <v>122.57</v>
      </c>
      <c r="Q18" s="2">
        <v>0.06</v>
      </c>
      <c r="R18" s="2">
        <v>12.6</v>
      </c>
      <c r="S18" s="2">
        <v>4.3899999999999997</v>
      </c>
    </row>
    <row r="19" spans="1:19" x14ac:dyDescent="0.25">
      <c r="A19" s="2">
        <v>0.12</v>
      </c>
      <c r="B19" s="2">
        <v>122.24</v>
      </c>
      <c r="C19" s="2">
        <v>12.6</v>
      </c>
      <c r="D19" s="2">
        <v>5.85</v>
      </c>
      <c r="E19" s="2">
        <v>11</v>
      </c>
      <c r="F19" s="2"/>
      <c r="G19" s="2">
        <v>772</v>
      </c>
      <c r="H19" s="2">
        <v>721</v>
      </c>
      <c r="I19" s="2">
        <v>272</v>
      </c>
      <c r="J19" s="2">
        <v>7</v>
      </c>
      <c r="K19" s="2">
        <v>1</v>
      </c>
      <c r="L19" s="2">
        <v>7</v>
      </c>
      <c r="M19" s="2">
        <v>0</v>
      </c>
      <c r="N19" s="2">
        <v>233</v>
      </c>
      <c r="O19" s="2"/>
      <c r="P19" s="2">
        <v>122.57</v>
      </c>
      <c r="Q19" s="2">
        <v>0.13</v>
      </c>
      <c r="R19" s="2">
        <v>12.58</v>
      </c>
      <c r="S19" s="2">
        <v>5.19</v>
      </c>
    </row>
    <row r="20" spans="1:19" x14ac:dyDescent="0.25">
      <c r="A20" s="2">
        <v>0.46</v>
      </c>
      <c r="B20" s="2">
        <v>121.25</v>
      </c>
      <c r="C20" s="2">
        <v>12.6</v>
      </c>
      <c r="D20" s="2">
        <v>8.8000000000000007</v>
      </c>
      <c r="E20" s="2">
        <v>47</v>
      </c>
      <c r="F20" s="2"/>
      <c r="G20" s="2">
        <v>774</v>
      </c>
      <c r="H20" s="2">
        <v>735</v>
      </c>
      <c r="I20" s="2">
        <v>272</v>
      </c>
      <c r="J20" s="2">
        <v>26</v>
      </c>
      <c r="K20" s="2">
        <v>0</v>
      </c>
      <c r="L20" s="2">
        <v>26</v>
      </c>
      <c r="M20" s="2">
        <v>49.9</v>
      </c>
      <c r="N20" s="2">
        <v>898</v>
      </c>
      <c r="O20" s="2"/>
      <c r="P20" s="2">
        <v>122.57</v>
      </c>
      <c r="Q20" s="2">
        <v>0.48</v>
      </c>
      <c r="R20" s="2">
        <v>12.6</v>
      </c>
      <c r="S20" s="2">
        <v>8.98</v>
      </c>
    </row>
    <row r="21" spans="1:19" x14ac:dyDescent="0.25">
      <c r="A21" s="2">
        <v>1.19</v>
      </c>
      <c r="B21" s="2">
        <v>120.37</v>
      </c>
      <c r="C21" s="2">
        <v>12.6</v>
      </c>
      <c r="D21" s="2">
        <v>17.399999999999999</v>
      </c>
      <c r="E21" s="2">
        <v>130</v>
      </c>
      <c r="F21" s="2"/>
      <c r="G21" s="2">
        <v>772</v>
      </c>
      <c r="H21" s="2">
        <v>726</v>
      </c>
      <c r="I21" s="2">
        <v>272</v>
      </c>
      <c r="J21" s="2">
        <v>65</v>
      </c>
      <c r="K21" s="2">
        <v>1</v>
      </c>
      <c r="L21" s="2">
        <v>65</v>
      </c>
      <c r="M21" s="2">
        <v>132.19999999999999</v>
      </c>
      <c r="N21" s="2">
        <v>2240</v>
      </c>
      <c r="O21" s="2"/>
      <c r="P21" s="2">
        <v>122.57</v>
      </c>
      <c r="Q21" s="2">
        <v>1.19</v>
      </c>
      <c r="R21" s="2">
        <v>12.58</v>
      </c>
      <c r="S21" s="2">
        <v>16.77</v>
      </c>
    </row>
    <row r="22" spans="1:19" x14ac:dyDescent="0.25">
      <c r="A22" s="2">
        <v>2.65</v>
      </c>
      <c r="B22" s="2">
        <v>120.38</v>
      </c>
      <c r="C22" s="2">
        <v>12.6</v>
      </c>
      <c r="D22" s="2">
        <v>33.299999999999997</v>
      </c>
      <c r="E22" s="2">
        <v>300</v>
      </c>
      <c r="F22" s="2"/>
      <c r="G22" s="2">
        <v>772</v>
      </c>
      <c r="H22" s="2">
        <v>718</v>
      </c>
      <c r="I22" s="2">
        <v>272</v>
      </c>
      <c r="J22" s="2">
        <v>146</v>
      </c>
      <c r="K22" s="2">
        <v>0</v>
      </c>
      <c r="L22" s="2">
        <v>146</v>
      </c>
      <c r="M22" s="2">
        <v>301.3</v>
      </c>
      <c r="N22" s="2">
        <v>5003</v>
      </c>
      <c r="O22" s="2"/>
      <c r="P22" s="2">
        <v>122.57</v>
      </c>
      <c r="Q22" s="2">
        <v>2.65</v>
      </c>
      <c r="R22" s="2">
        <v>12.58</v>
      </c>
      <c r="S22" s="2">
        <v>32.75</v>
      </c>
    </row>
    <row r="23" spans="1:19" x14ac:dyDescent="0.25">
      <c r="A23" s="2">
        <v>4.8499999999999996</v>
      </c>
      <c r="B23" s="2">
        <v>119.93</v>
      </c>
      <c r="C23" s="2">
        <v>12.6</v>
      </c>
      <c r="D23" s="2">
        <v>57.95</v>
      </c>
      <c r="E23" s="2">
        <v>550</v>
      </c>
      <c r="F23" s="2"/>
      <c r="G23" s="2">
        <v>771</v>
      </c>
      <c r="H23" s="2">
        <v>719</v>
      </c>
      <c r="I23" s="2">
        <v>272</v>
      </c>
      <c r="J23" s="2">
        <v>267</v>
      </c>
      <c r="K23" s="2">
        <v>1</v>
      </c>
      <c r="L23" s="2">
        <v>266</v>
      </c>
      <c r="M23" s="2">
        <v>554.70000000000005</v>
      </c>
      <c r="N23" s="2">
        <v>9140</v>
      </c>
      <c r="O23" s="2"/>
      <c r="P23" s="2">
        <v>122.57</v>
      </c>
      <c r="Q23" s="2">
        <v>4.88</v>
      </c>
      <c r="R23" s="2">
        <v>12.57</v>
      </c>
      <c r="S23" s="2">
        <v>57.18</v>
      </c>
    </row>
    <row r="24" spans="1:19" x14ac:dyDescent="0.25">
      <c r="A24" s="2">
        <v>7</v>
      </c>
      <c r="B24" s="2">
        <v>119.5</v>
      </c>
      <c r="C24" s="2">
        <v>12.6</v>
      </c>
      <c r="D24" s="2">
        <v>83.9</v>
      </c>
      <c r="E24" s="2">
        <v>800</v>
      </c>
      <c r="F24" s="2"/>
      <c r="G24" s="2">
        <v>770</v>
      </c>
      <c r="H24" s="2">
        <v>721</v>
      </c>
      <c r="I24" s="2">
        <v>272</v>
      </c>
      <c r="J24" s="2">
        <v>385</v>
      </c>
      <c r="K24" s="2">
        <v>1</v>
      </c>
      <c r="L24" s="2">
        <v>385</v>
      </c>
      <c r="M24" s="2">
        <v>802.3</v>
      </c>
      <c r="N24" s="2">
        <v>13183</v>
      </c>
      <c r="O24" s="2"/>
      <c r="P24" s="2">
        <v>122.57</v>
      </c>
      <c r="Q24" s="2">
        <v>7.04</v>
      </c>
      <c r="R24" s="2">
        <v>12.55</v>
      </c>
      <c r="S24" s="2">
        <v>80.86</v>
      </c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2">
        <v>0.02</v>
      </c>
      <c r="B26" s="2">
        <v>122.35</v>
      </c>
      <c r="C26" s="2">
        <v>13.6</v>
      </c>
      <c r="D26" s="2">
        <v>4.5999999999999996</v>
      </c>
      <c r="E26" s="2">
        <v>0</v>
      </c>
      <c r="F26" s="2"/>
      <c r="G26" s="2">
        <v>835</v>
      </c>
      <c r="H26" s="2">
        <v>725</v>
      </c>
      <c r="I26" s="2">
        <v>272</v>
      </c>
      <c r="J26" s="2">
        <v>3</v>
      </c>
      <c r="K26" s="2">
        <v>0</v>
      </c>
      <c r="L26" s="2">
        <v>2</v>
      </c>
      <c r="M26" s="2">
        <v>0</v>
      </c>
      <c r="N26" s="2">
        <v>61</v>
      </c>
      <c r="O26" s="2"/>
      <c r="P26" s="2">
        <v>122.57</v>
      </c>
      <c r="Q26" s="2">
        <v>0.06</v>
      </c>
      <c r="R26" s="2">
        <v>13.6</v>
      </c>
      <c r="S26" s="2">
        <v>4.3499999999999996</v>
      </c>
    </row>
    <row r="27" spans="1:19" x14ac:dyDescent="0.25">
      <c r="A27" s="2">
        <v>0.11</v>
      </c>
      <c r="B27" s="2">
        <v>122.12</v>
      </c>
      <c r="C27" s="2">
        <v>13.6</v>
      </c>
      <c r="D27" s="2">
        <v>5.6</v>
      </c>
      <c r="E27" s="2">
        <v>11</v>
      </c>
      <c r="F27" s="2"/>
      <c r="G27" s="2">
        <v>834</v>
      </c>
      <c r="H27" s="2">
        <v>719</v>
      </c>
      <c r="I27" s="2">
        <v>272</v>
      </c>
      <c r="J27" s="2">
        <v>7</v>
      </c>
      <c r="K27" s="2">
        <v>0</v>
      </c>
      <c r="L27" s="2">
        <v>7</v>
      </c>
      <c r="M27" s="2">
        <v>0</v>
      </c>
      <c r="N27" s="2">
        <v>233</v>
      </c>
      <c r="O27" s="2"/>
      <c r="P27" s="2">
        <v>122.57</v>
      </c>
      <c r="Q27" s="2">
        <v>0.13</v>
      </c>
      <c r="R27" s="2">
        <v>13.58</v>
      </c>
      <c r="S27" s="2">
        <v>5.09</v>
      </c>
    </row>
    <row r="28" spans="1:19" x14ac:dyDescent="0.25">
      <c r="A28" s="2">
        <v>0.46</v>
      </c>
      <c r="B28" s="2">
        <v>121.19</v>
      </c>
      <c r="C28" s="2">
        <v>13.6</v>
      </c>
      <c r="D28" s="2">
        <v>9.1</v>
      </c>
      <c r="E28" s="2">
        <v>47</v>
      </c>
      <c r="F28" s="2"/>
      <c r="G28" s="2">
        <v>835</v>
      </c>
      <c r="H28" s="2">
        <v>725</v>
      </c>
      <c r="I28" s="2">
        <v>272</v>
      </c>
      <c r="J28" s="2">
        <v>26</v>
      </c>
      <c r="K28" s="2">
        <v>0</v>
      </c>
      <c r="L28" s="2">
        <v>26</v>
      </c>
      <c r="M28" s="2">
        <v>50.2</v>
      </c>
      <c r="N28" s="2">
        <v>903</v>
      </c>
      <c r="O28" s="2"/>
      <c r="P28" s="2">
        <v>122.57</v>
      </c>
      <c r="Q28" s="2">
        <v>0.48</v>
      </c>
      <c r="R28" s="2">
        <v>13.6</v>
      </c>
      <c r="S28" s="2">
        <v>8.6199999999999992</v>
      </c>
    </row>
    <row r="29" spans="1:19" x14ac:dyDescent="0.25">
      <c r="A29" s="2">
        <v>1.18</v>
      </c>
      <c r="B29" s="2">
        <v>120.05</v>
      </c>
      <c r="C29" s="2">
        <v>13.6</v>
      </c>
      <c r="D29" s="2">
        <v>16.399999999999999</v>
      </c>
      <c r="E29" s="2">
        <v>129</v>
      </c>
      <c r="F29" s="2"/>
      <c r="G29" s="2">
        <v>834</v>
      </c>
      <c r="H29" s="2">
        <v>721</v>
      </c>
      <c r="I29" s="2">
        <v>272</v>
      </c>
      <c r="J29" s="2">
        <v>65</v>
      </c>
      <c r="K29" s="2">
        <v>1</v>
      </c>
      <c r="L29" s="2">
        <v>65</v>
      </c>
      <c r="M29" s="2">
        <v>131.4</v>
      </c>
      <c r="N29" s="2">
        <v>2229</v>
      </c>
      <c r="O29" s="2"/>
      <c r="P29" s="2">
        <v>122.57</v>
      </c>
      <c r="Q29" s="2">
        <v>1.19</v>
      </c>
      <c r="R29" s="2">
        <v>13.58</v>
      </c>
      <c r="S29" s="2">
        <v>15.88</v>
      </c>
    </row>
    <row r="30" spans="1:19" x14ac:dyDescent="0.25">
      <c r="A30" s="2">
        <v>2.65</v>
      </c>
      <c r="B30" s="2">
        <v>120.07</v>
      </c>
      <c r="C30" s="2">
        <v>13.6</v>
      </c>
      <c r="D30" s="2">
        <v>31.2</v>
      </c>
      <c r="E30" s="2">
        <v>300</v>
      </c>
      <c r="F30" s="2"/>
      <c r="G30" s="2">
        <v>834</v>
      </c>
      <c r="H30" s="2">
        <v>722</v>
      </c>
      <c r="I30" s="2">
        <v>272</v>
      </c>
      <c r="J30" s="2">
        <v>145</v>
      </c>
      <c r="K30" s="2">
        <v>1</v>
      </c>
      <c r="L30" s="2">
        <v>145</v>
      </c>
      <c r="M30" s="2">
        <v>299.7</v>
      </c>
      <c r="N30" s="2">
        <v>4977</v>
      </c>
      <c r="O30" s="2"/>
      <c r="P30" s="2">
        <v>122.57</v>
      </c>
      <c r="Q30" s="2">
        <v>2.65</v>
      </c>
      <c r="R30" s="2">
        <v>13.58</v>
      </c>
      <c r="S30" s="2">
        <v>30.75</v>
      </c>
    </row>
    <row r="31" spans="1:19" x14ac:dyDescent="0.25">
      <c r="A31" s="2">
        <v>4.84</v>
      </c>
      <c r="B31" s="2">
        <v>119.52</v>
      </c>
      <c r="C31" s="2">
        <v>13.6</v>
      </c>
      <c r="D31" s="2">
        <v>53.9</v>
      </c>
      <c r="E31" s="2">
        <v>550</v>
      </c>
      <c r="F31" s="2"/>
      <c r="G31" s="2">
        <v>833</v>
      </c>
      <c r="H31" s="2">
        <v>722</v>
      </c>
      <c r="I31" s="2">
        <v>272</v>
      </c>
      <c r="J31" s="2">
        <v>266</v>
      </c>
      <c r="K31" s="2">
        <v>1</v>
      </c>
      <c r="L31" s="2">
        <v>266</v>
      </c>
      <c r="M31" s="2">
        <v>552.79999999999995</v>
      </c>
      <c r="N31" s="2">
        <v>9109</v>
      </c>
      <c r="O31" s="2"/>
      <c r="P31" s="2">
        <v>122.57</v>
      </c>
      <c r="Q31" s="2">
        <v>4.8600000000000003</v>
      </c>
      <c r="R31" s="2">
        <v>13.57</v>
      </c>
      <c r="S31" s="2">
        <v>53.31</v>
      </c>
    </row>
    <row r="32" spans="1:19" x14ac:dyDescent="0.25">
      <c r="A32" s="2">
        <v>6.98</v>
      </c>
      <c r="B32" s="2">
        <v>119.24</v>
      </c>
      <c r="C32" s="2">
        <v>13.6</v>
      </c>
      <c r="D32" s="2">
        <v>77.5</v>
      </c>
      <c r="E32" s="2">
        <v>800</v>
      </c>
      <c r="F32" s="2"/>
      <c r="G32" s="2">
        <v>833</v>
      </c>
      <c r="H32" s="2">
        <v>720</v>
      </c>
      <c r="I32" s="2">
        <v>272</v>
      </c>
      <c r="J32" s="2">
        <v>383</v>
      </c>
      <c r="K32" s="2">
        <v>1</v>
      </c>
      <c r="L32" s="2">
        <v>383</v>
      </c>
      <c r="M32" s="2">
        <v>799.3</v>
      </c>
      <c r="N32" s="2">
        <v>13135</v>
      </c>
      <c r="O32" s="2"/>
      <c r="P32" s="2">
        <v>122.57</v>
      </c>
      <c r="Q32" s="2">
        <v>7</v>
      </c>
      <c r="R32" s="2">
        <v>13.55</v>
      </c>
      <c r="S32" s="2">
        <v>75.180000000000007</v>
      </c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5">
      <c r="A34" s="2">
        <v>0.04</v>
      </c>
      <c r="B34" s="2">
        <v>122.73</v>
      </c>
      <c r="C34" s="2">
        <v>14.6</v>
      </c>
      <c r="D34" s="2">
        <v>4.5999999999999996</v>
      </c>
      <c r="E34" s="2">
        <v>0</v>
      </c>
      <c r="F34" s="2"/>
      <c r="G34" s="2">
        <v>897</v>
      </c>
      <c r="H34" s="2">
        <v>719</v>
      </c>
      <c r="I34" s="2">
        <v>272</v>
      </c>
      <c r="J34" s="2">
        <v>3</v>
      </c>
      <c r="K34" s="2">
        <v>0</v>
      </c>
      <c r="L34" s="2">
        <v>3</v>
      </c>
      <c r="M34" s="2">
        <v>0</v>
      </c>
      <c r="N34" s="2">
        <v>61</v>
      </c>
      <c r="O34" s="2"/>
      <c r="P34" s="2">
        <v>122.57</v>
      </c>
      <c r="Q34" s="2">
        <v>0.06</v>
      </c>
      <c r="R34" s="2">
        <v>14.6</v>
      </c>
      <c r="S34" s="2">
        <v>4.3099999999999996</v>
      </c>
    </row>
    <row r="35" spans="1:19" x14ac:dyDescent="0.25">
      <c r="A35" s="2">
        <v>7.0000000000000007E-2</v>
      </c>
      <c r="B35" s="2">
        <v>122.23</v>
      </c>
      <c r="C35" s="2">
        <v>14.6</v>
      </c>
      <c r="D35" s="2">
        <v>5.6</v>
      </c>
      <c r="E35" s="2">
        <v>11</v>
      </c>
      <c r="F35" s="2"/>
      <c r="G35" s="2">
        <v>896</v>
      </c>
      <c r="H35" s="2">
        <v>720</v>
      </c>
      <c r="I35" s="2">
        <v>272</v>
      </c>
      <c r="J35" s="2">
        <v>7</v>
      </c>
      <c r="K35" s="2">
        <v>0</v>
      </c>
      <c r="L35" s="2">
        <v>7</v>
      </c>
      <c r="M35" s="2">
        <v>0</v>
      </c>
      <c r="N35" s="2">
        <v>233</v>
      </c>
      <c r="O35" s="2"/>
      <c r="P35" s="2">
        <v>122.57</v>
      </c>
      <c r="Q35" s="2">
        <v>0.13</v>
      </c>
      <c r="R35" s="2">
        <v>14.58</v>
      </c>
      <c r="S35" s="2">
        <v>5</v>
      </c>
    </row>
    <row r="36" spans="1:19" x14ac:dyDescent="0.25">
      <c r="A36" s="2">
        <v>0.46</v>
      </c>
      <c r="B36" s="2">
        <v>121.34</v>
      </c>
      <c r="C36" s="2">
        <v>14.6</v>
      </c>
      <c r="D36" s="2">
        <v>8.15</v>
      </c>
      <c r="E36" s="2">
        <v>47</v>
      </c>
      <c r="F36" s="2"/>
      <c r="G36" s="2">
        <v>897</v>
      </c>
      <c r="H36" s="2">
        <v>736</v>
      </c>
      <c r="I36" s="2">
        <v>272</v>
      </c>
      <c r="J36" s="2">
        <v>26</v>
      </c>
      <c r="K36" s="2">
        <v>1</v>
      </c>
      <c r="L36" s="2">
        <v>26</v>
      </c>
      <c r="M36" s="2">
        <v>50.5</v>
      </c>
      <c r="N36" s="2">
        <v>907</v>
      </c>
      <c r="O36" s="2"/>
      <c r="P36" s="2">
        <v>122.57</v>
      </c>
      <c r="Q36" s="2">
        <v>0.48</v>
      </c>
      <c r="R36" s="2">
        <v>14.6</v>
      </c>
      <c r="S36" s="2">
        <v>8.26</v>
      </c>
    </row>
    <row r="37" spans="1:19" x14ac:dyDescent="0.25">
      <c r="A37" s="2">
        <v>1.18</v>
      </c>
      <c r="B37" s="2">
        <v>119.78</v>
      </c>
      <c r="C37" s="2">
        <v>14.6</v>
      </c>
      <c r="D37" s="2">
        <v>15.6</v>
      </c>
      <c r="E37" s="2">
        <v>129</v>
      </c>
      <c r="F37" s="2"/>
      <c r="G37" s="2">
        <v>896</v>
      </c>
      <c r="H37" s="2">
        <v>725</v>
      </c>
      <c r="I37" s="2">
        <v>272</v>
      </c>
      <c r="J37" s="2">
        <v>64</v>
      </c>
      <c r="K37" s="2">
        <v>1</v>
      </c>
      <c r="L37" s="2">
        <v>64</v>
      </c>
      <c r="M37" s="2">
        <v>131</v>
      </c>
      <c r="N37" s="2">
        <v>2222</v>
      </c>
      <c r="O37" s="2"/>
      <c r="P37" s="2">
        <v>122.57</v>
      </c>
      <c r="Q37" s="2">
        <v>1.17</v>
      </c>
      <c r="R37" s="2">
        <v>14.58</v>
      </c>
      <c r="S37" s="2">
        <v>14.81</v>
      </c>
    </row>
    <row r="38" spans="1:19" x14ac:dyDescent="0.25">
      <c r="A38" s="2">
        <v>2.65</v>
      </c>
      <c r="B38" s="2">
        <v>119.87</v>
      </c>
      <c r="C38" s="2">
        <v>14.6</v>
      </c>
      <c r="D38" s="2">
        <v>29.4</v>
      </c>
      <c r="E38" s="2">
        <v>290</v>
      </c>
      <c r="F38" s="2"/>
      <c r="G38" s="2">
        <v>896</v>
      </c>
      <c r="H38" s="2">
        <v>723</v>
      </c>
      <c r="I38" s="2">
        <v>272</v>
      </c>
      <c r="J38" s="2">
        <v>145</v>
      </c>
      <c r="K38" s="2">
        <v>1</v>
      </c>
      <c r="L38" s="2">
        <v>145</v>
      </c>
      <c r="M38" s="2">
        <v>299.39999999999998</v>
      </c>
      <c r="N38" s="2">
        <v>4971</v>
      </c>
      <c r="O38" s="2"/>
      <c r="P38" s="2">
        <v>122.57</v>
      </c>
      <c r="Q38" s="2">
        <v>2.65</v>
      </c>
      <c r="R38" s="2">
        <v>14.58</v>
      </c>
      <c r="S38" s="2">
        <v>28.75</v>
      </c>
    </row>
    <row r="39" spans="1:19" x14ac:dyDescent="0.25">
      <c r="A39" s="2">
        <v>4.8499999999999996</v>
      </c>
      <c r="B39" s="2">
        <v>119.53</v>
      </c>
      <c r="C39" s="2">
        <v>14.6</v>
      </c>
      <c r="D39" s="2">
        <v>50.7</v>
      </c>
      <c r="E39" s="2">
        <v>540</v>
      </c>
      <c r="F39" s="2"/>
      <c r="G39" s="2">
        <v>895</v>
      </c>
      <c r="H39" s="2">
        <v>720</v>
      </c>
      <c r="I39" s="2">
        <v>272</v>
      </c>
      <c r="J39" s="2">
        <v>265</v>
      </c>
      <c r="K39" s="2">
        <v>1</v>
      </c>
      <c r="L39" s="2">
        <v>265</v>
      </c>
      <c r="M39" s="2">
        <v>552.1</v>
      </c>
      <c r="N39" s="2">
        <v>9098</v>
      </c>
      <c r="O39" s="2"/>
      <c r="P39" s="2">
        <v>122.57</v>
      </c>
      <c r="Q39" s="2">
        <v>4.8600000000000003</v>
      </c>
      <c r="R39" s="2">
        <v>14.57</v>
      </c>
      <c r="S39" s="2">
        <v>49.47</v>
      </c>
    </row>
    <row r="40" spans="1:19" x14ac:dyDescent="0.25">
      <c r="A40" s="2">
        <v>6.9649999999999999</v>
      </c>
      <c r="B40" s="2">
        <v>118.87</v>
      </c>
      <c r="C40" s="2">
        <v>14.6</v>
      </c>
      <c r="D40" s="2">
        <v>72.25</v>
      </c>
      <c r="E40" s="2">
        <v>780</v>
      </c>
      <c r="F40" s="2"/>
      <c r="G40" s="2">
        <v>894</v>
      </c>
      <c r="H40" s="2">
        <v>720</v>
      </c>
      <c r="I40" s="2">
        <v>272</v>
      </c>
      <c r="J40" s="2">
        <v>382</v>
      </c>
      <c r="K40" s="2">
        <v>1</v>
      </c>
      <c r="L40" s="2">
        <v>382</v>
      </c>
      <c r="M40" s="2">
        <v>795.7</v>
      </c>
      <c r="N40" s="2">
        <v>13076</v>
      </c>
      <c r="O40" s="2"/>
      <c r="P40" s="2">
        <v>122.57</v>
      </c>
      <c r="Q40" s="2">
        <v>6.98</v>
      </c>
      <c r="R40" s="2">
        <v>14.55</v>
      </c>
      <c r="S40" s="2">
        <v>69.72</v>
      </c>
    </row>
    <row r="41" spans="1:1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2">
        <v>0.03</v>
      </c>
      <c r="B42" s="2">
        <v>122.55</v>
      </c>
      <c r="C42" s="2">
        <v>15.6</v>
      </c>
      <c r="D42" s="2">
        <v>4.5999999999999996</v>
      </c>
      <c r="E42" s="2">
        <v>0</v>
      </c>
      <c r="F42" s="2"/>
      <c r="G42" s="2">
        <v>959</v>
      </c>
      <c r="H42" s="2">
        <v>725</v>
      </c>
      <c r="I42" s="2">
        <v>272</v>
      </c>
      <c r="J42" s="2">
        <v>3</v>
      </c>
      <c r="K42" s="2">
        <v>1</v>
      </c>
      <c r="L42" s="2">
        <v>3</v>
      </c>
      <c r="M42" s="2">
        <v>0</v>
      </c>
      <c r="N42" s="2">
        <v>63</v>
      </c>
      <c r="O42" s="2"/>
      <c r="P42" s="2">
        <v>122.57</v>
      </c>
      <c r="Q42" s="2">
        <v>0.06</v>
      </c>
      <c r="R42" s="2">
        <v>15.58</v>
      </c>
      <c r="S42" s="2">
        <v>4.2699999999999996</v>
      </c>
    </row>
    <row r="43" spans="1:19" x14ac:dyDescent="0.25">
      <c r="A43" s="2">
        <v>0.1</v>
      </c>
      <c r="B43" s="2">
        <v>122.35</v>
      </c>
      <c r="C43" s="2">
        <v>15.6</v>
      </c>
      <c r="D43" s="2">
        <v>5.5</v>
      </c>
      <c r="E43" s="2">
        <v>11</v>
      </c>
      <c r="F43" s="2"/>
      <c r="G43" s="2">
        <v>958</v>
      </c>
      <c r="H43" s="2">
        <v>720</v>
      </c>
      <c r="I43" s="2">
        <v>272</v>
      </c>
      <c r="J43" s="2">
        <v>7</v>
      </c>
      <c r="K43" s="2">
        <v>1</v>
      </c>
      <c r="L43" s="2">
        <v>7</v>
      </c>
      <c r="M43" s="2">
        <v>0</v>
      </c>
      <c r="N43" s="2">
        <v>237</v>
      </c>
      <c r="O43" s="2"/>
      <c r="P43" s="2">
        <v>122.57</v>
      </c>
      <c r="Q43" s="2">
        <v>0.13</v>
      </c>
      <c r="R43" s="2">
        <v>15.58</v>
      </c>
      <c r="S43" s="2">
        <v>4.9000000000000004</v>
      </c>
    </row>
    <row r="44" spans="1:19" x14ac:dyDescent="0.25">
      <c r="A44" s="2">
        <v>0.46</v>
      </c>
      <c r="B44" s="2">
        <v>121.33</v>
      </c>
      <c r="C44" s="2">
        <v>15.6</v>
      </c>
      <c r="D44" s="2">
        <v>8.4</v>
      </c>
      <c r="E44" s="2">
        <v>47</v>
      </c>
      <c r="F44" s="2"/>
      <c r="G44" s="2">
        <v>958</v>
      </c>
      <c r="H44" s="2">
        <v>725</v>
      </c>
      <c r="I44" s="2">
        <v>272</v>
      </c>
      <c r="J44" s="2">
        <v>26</v>
      </c>
      <c r="K44" s="2">
        <v>1</v>
      </c>
      <c r="L44" s="2">
        <v>26</v>
      </c>
      <c r="M44" s="2">
        <v>50.4</v>
      </c>
      <c r="N44" s="2">
        <v>906</v>
      </c>
      <c r="O44" s="2"/>
      <c r="P44" s="2">
        <v>122.57</v>
      </c>
      <c r="Q44" s="2">
        <v>0.48</v>
      </c>
      <c r="R44" s="2">
        <v>15.58</v>
      </c>
      <c r="S44" s="2">
        <v>7.9</v>
      </c>
    </row>
    <row r="45" spans="1:19" x14ac:dyDescent="0.25">
      <c r="A45" s="2">
        <v>1.19</v>
      </c>
      <c r="B45" s="2">
        <v>120.04</v>
      </c>
      <c r="C45" s="2">
        <v>15.6</v>
      </c>
      <c r="D45" s="2">
        <v>14.9</v>
      </c>
      <c r="E45" s="2">
        <v>129</v>
      </c>
      <c r="F45" s="2"/>
      <c r="G45" s="2">
        <v>958</v>
      </c>
      <c r="H45" s="2">
        <v>721</v>
      </c>
      <c r="I45" s="2">
        <v>272</v>
      </c>
      <c r="J45" s="2">
        <v>64</v>
      </c>
      <c r="K45" s="2">
        <v>1</v>
      </c>
      <c r="L45" s="2">
        <v>64</v>
      </c>
      <c r="M45" s="2">
        <v>130.1</v>
      </c>
      <c r="N45" s="2">
        <v>2208</v>
      </c>
      <c r="O45" s="2"/>
      <c r="P45" s="2">
        <v>122.57</v>
      </c>
      <c r="Q45" s="2">
        <v>1.17</v>
      </c>
      <c r="R45" s="2">
        <v>15.58</v>
      </c>
      <c r="S45" s="2">
        <v>13.93</v>
      </c>
    </row>
    <row r="46" spans="1:19" x14ac:dyDescent="0.25">
      <c r="A46" s="2">
        <v>2.65</v>
      </c>
      <c r="B46" s="2">
        <v>119.82</v>
      </c>
      <c r="C46" s="2">
        <v>15.6</v>
      </c>
      <c r="D46" s="2">
        <v>28</v>
      </c>
      <c r="E46" s="2">
        <v>300</v>
      </c>
      <c r="F46" s="2"/>
      <c r="G46" s="2">
        <v>958</v>
      </c>
      <c r="H46" s="2">
        <v>718</v>
      </c>
      <c r="I46" s="2">
        <v>272</v>
      </c>
      <c r="J46" s="2">
        <v>144</v>
      </c>
      <c r="K46" s="2">
        <v>1</v>
      </c>
      <c r="L46" s="2">
        <v>144</v>
      </c>
      <c r="M46" s="2">
        <v>296.8</v>
      </c>
      <c r="N46" s="2">
        <v>4930</v>
      </c>
      <c r="O46" s="2"/>
      <c r="P46" s="2">
        <v>122.57</v>
      </c>
      <c r="Q46" s="2">
        <v>2.63</v>
      </c>
      <c r="R46" s="2">
        <v>15.58</v>
      </c>
      <c r="S46" s="2">
        <v>26.78</v>
      </c>
    </row>
    <row r="47" spans="1:19" x14ac:dyDescent="0.25">
      <c r="A47" s="2">
        <v>4.8499999999999996</v>
      </c>
      <c r="B47" s="2">
        <v>119.42</v>
      </c>
      <c r="C47" s="2">
        <v>15.6</v>
      </c>
      <c r="D47" s="2">
        <v>47.8</v>
      </c>
      <c r="E47" s="2">
        <v>540</v>
      </c>
      <c r="F47" s="2"/>
      <c r="G47" s="2">
        <v>957</v>
      </c>
      <c r="H47" s="2">
        <v>725</v>
      </c>
      <c r="I47" s="2">
        <v>272</v>
      </c>
      <c r="J47" s="2">
        <v>264</v>
      </c>
      <c r="K47" s="2">
        <v>1</v>
      </c>
      <c r="L47" s="2">
        <v>165</v>
      </c>
      <c r="M47" s="2">
        <v>549.79999999999995</v>
      </c>
      <c r="N47" s="2">
        <v>9060</v>
      </c>
      <c r="O47" s="2"/>
      <c r="P47" s="2">
        <v>122.57</v>
      </c>
      <c r="Q47" s="2">
        <v>4.84</v>
      </c>
      <c r="R47" s="2">
        <v>15.56</v>
      </c>
      <c r="S47" s="2">
        <v>45.81</v>
      </c>
    </row>
    <row r="48" spans="1:19" x14ac:dyDescent="0.25">
      <c r="A48" s="2">
        <v>6.96</v>
      </c>
      <c r="B48" s="2">
        <v>118.66</v>
      </c>
      <c r="C48" s="2">
        <v>15.6</v>
      </c>
      <c r="D48" s="2">
        <v>67.8</v>
      </c>
      <c r="E48" s="2">
        <v>780</v>
      </c>
      <c r="F48" s="2"/>
      <c r="G48" s="2">
        <v>956</v>
      </c>
      <c r="H48" s="2">
        <v>724</v>
      </c>
      <c r="I48" s="2">
        <v>272</v>
      </c>
      <c r="J48" s="2">
        <v>382</v>
      </c>
      <c r="K48" s="2">
        <v>1</v>
      </c>
      <c r="L48" s="2">
        <v>381</v>
      </c>
      <c r="M48" s="2">
        <v>792.1</v>
      </c>
      <c r="N48" s="2">
        <v>13017</v>
      </c>
      <c r="O48" s="2"/>
      <c r="P48" s="2">
        <v>122.57</v>
      </c>
      <c r="Q48" s="2">
        <v>6.96</v>
      </c>
      <c r="R48" s="2">
        <v>15.55</v>
      </c>
      <c r="S48" s="2">
        <v>64.13</v>
      </c>
    </row>
    <row r="49" spans="1:1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</sheetData>
  <pageMargins left="0.25" right="0.25" top="0.75" bottom="0.75" header="0.3" footer="0.3"/>
  <pageSetup paperSize="3" scale="1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9"/>
  <sheetViews>
    <sheetView workbookViewId="0">
      <selection activeCell="I24" sqref="I24"/>
    </sheetView>
  </sheetViews>
  <sheetFormatPr defaultRowHeight="15" x14ac:dyDescent="0.25"/>
  <cols>
    <col min="1" max="3" width="9.140625" style="1"/>
    <col min="4" max="4" width="10.42578125" style="1" customWidth="1"/>
    <col min="5" max="5" width="9.85546875" style="1" customWidth="1"/>
    <col min="6" max="6" width="9.85546875" style="10" customWidth="1"/>
    <col min="7" max="7" width="3.140625" style="1" customWidth="1"/>
    <col min="8" max="15" width="9.140625" style="1"/>
    <col min="16" max="16" width="3.5703125" style="1" customWidth="1"/>
    <col min="17" max="17" width="8.5703125" style="1" customWidth="1"/>
    <col min="18" max="20" width="9.140625" style="1"/>
  </cols>
  <sheetData>
    <row r="1" spans="1:20" ht="60" x14ac:dyDescent="0.25">
      <c r="A1" s="3" t="s">
        <v>10</v>
      </c>
      <c r="B1" s="3" t="s">
        <v>73</v>
      </c>
      <c r="C1" s="3" t="s">
        <v>74</v>
      </c>
      <c r="D1" s="3" t="s">
        <v>75</v>
      </c>
      <c r="E1" s="3" t="s">
        <v>76</v>
      </c>
      <c r="F1" s="12" t="s">
        <v>90</v>
      </c>
      <c r="G1" s="3"/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84</v>
      </c>
      <c r="P1" s="44"/>
      <c r="Q1" s="3" t="s">
        <v>85</v>
      </c>
      <c r="R1" s="3" t="s">
        <v>86</v>
      </c>
      <c r="S1" s="3" t="s">
        <v>87</v>
      </c>
      <c r="T1" s="3" t="s">
        <v>88</v>
      </c>
    </row>
    <row r="2" spans="1:20" x14ac:dyDescent="0.25">
      <c r="A2" s="2">
        <v>1.1399999999999999</v>
      </c>
      <c r="B2" s="2">
        <v>122.53</v>
      </c>
      <c r="C2" s="2">
        <v>11.01</v>
      </c>
      <c r="D2" s="2">
        <v>0.1</v>
      </c>
      <c r="E2" s="2">
        <v>63</v>
      </c>
      <c r="F2" s="6">
        <f>E2/C2</f>
        <v>5.7220708446866482</v>
      </c>
      <c r="G2" s="2"/>
      <c r="H2" s="2">
        <v>674</v>
      </c>
      <c r="I2" s="2">
        <v>717</v>
      </c>
      <c r="J2" s="2">
        <v>274</v>
      </c>
      <c r="K2" s="2">
        <v>60</v>
      </c>
      <c r="L2" s="2">
        <v>15</v>
      </c>
      <c r="M2" s="2">
        <v>60</v>
      </c>
      <c r="N2" s="2">
        <v>59.7</v>
      </c>
      <c r="O2" s="2">
        <v>1058</v>
      </c>
      <c r="P2" s="2"/>
      <c r="Q2" s="2">
        <v>123.46</v>
      </c>
      <c r="R2" s="2">
        <v>1.26</v>
      </c>
      <c r="S2" s="2">
        <v>11.01</v>
      </c>
      <c r="T2" s="2">
        <v>6.13</v>
      </c>
    </row>
    <row r="3" spans="1:20" x14ac:dyDescent="0.25">
      <c r="A3" s="2">
        <v>1.98</v>
      </c>
      <c r="B3" s="2">
        <v>122.23</v>
      </c>
      <c r="C3" s="2">
        <v>10.99</v>
      </c>
      <c r="D3" s="2">
        <v>10</v>
      </c>
      <c r="E3" s="2">
        <v>180</v>
      </c>
      <c r="F3" s="6">
        <f t="shared" ref="F3:F8" si="0">E3/C3</f>
        <v>16.378525932666061</v>
      </c>
      <c r="G3" s="2"/>
      <c r="H3" s="2">
        <v>674</v>
      </c>
      <c r="I3" s="2">
        <v>718</v>
      </c>
      <c r="J3" s="2">
        <v>276</v>
      </c>
      <c r="K3" s="2">
        <v>97</v>
      </c>
      <c r="L3" s="2">
        <v>25</v>
      </c>
      <c r="M3" s="2">
        <v>97</v>
      </c>
      <c r="N3" s="2">
        <v>160.5</v>
      </c>
      <c r="O3" s="2">
        <v>2703</v>
      </c>
      <c r="P3" s="2"/>
      <c r="Q3" s="2">
        <v>124.35</v>
      </c>
      <c r="R3" s="2">
        <v>1.96</v>
      </c>
      <c r="S3" s="2">
        <v>11.02</v>
      </c>
      <c r="T3" s="2">
        <v>11.43</v>
      </c>
    </row>
    <row r="4" spans="1:20" x14ac:dyDescent="0.25">
      <c r="A4" s="2">
        <v>3.09</v>
      </c>
      <c r="B4" s="2" t="s">
        <v>89</v>
      </c>
      <c r="C4" s="2">
        <v>11</v>
      </c>
      <c r="D4" s="2">
        <v>20</v>
      </c>
      <c r="E4" s="2">
        <v>300</v>
      </c>
      <c r="F4" s="6">
        <f t="shared" si="0"/>
        <v>27.272727272727273</v>
      </c>
      <c r="G4" s="2"/>
      <c r="H4" s="2">
        <v>675</v>
      </c>
      <c r="I4" s="2">
        <v>715</v>
      </c>
      <c r="J4" s="2">
        <v>274</v>
      </c>
      <c r="K4" s="2">
        <v>157</v>
      </c>
      <c r="L4" s="2">
        <v>41</v>
      </c>
      <c r="M4" s="2">
        <v>158</v>
      </c>
      <c r="N4" s="2">
        <v>279.89999999999998</v>
      </c>
      <c r="O4" s="2">
        <v>4654</v>
      </c>
      <c r="P4" s="2"/>
      <c r="Q4" s="2">
        <v>123.46</v>
      </c>
      <c r="R4" s="2">
        <v>3.07</v>
      </c>
      <c r="S4" s="2">
        <v>10.99</v>
      </c>
      <c r="T4" s="2">
        <v>20.22</v>
      </c>
    </row>
    <row r="5" spans="1:20" x14ac:dyDescent="0.25">
      <c r="A5" s="2">
        <v>4.2300000000000004</v>
      </c>
      <c r="B5" s="2">
        <v>121.52</v>
      </c>
      <c r="C5" s="2">
        <v>11</v>
      </c>
      <c r="D5" s="2">
        <v>30</v>
      </c>
      <c r="E5" s="2">
        <v>430</v>
      </c>
      <c r="F5" s="6">
        <f t="shared" si="0"/>
        <v>39.090909090909093</v>
      </c>
      <c r="G5" s="2"/>
      <c r="H5" s="2">
        <v>674</v>
      </c>
      <c r="I5" s="2">
        <v>719</v>
      </c>
      <c r="J5" s="2">
        <v>272</v>
      </c>
      <c r="K5" s="2">
        <v>221</v>
      </c>
      <c r="L5" s="2">
        <v>57</v>
      </c>
      <c r="M5" s="2">
        <v>221</v>
      </c>
      <c r="N5" s="2">
        <v>401.8</v>
      </c>
      <c r="O5" s="2">
        <v>6644</v>
      </c>
      <c r="P5" s="2"/>
      <c r="Q5" s="2">
        <v>121.67</v>
      </c>
      <c r="R5" s="2">
        <v>4.18</v>
      </c>
      <c r="S5" s="2">
        <v>11.01</v>
      </c>
      <c r="T5" s="2">
        <v>29.24</v>
      </c>
    </row>
    <row r="6" spans="1:20" x14ac:dyDescent="0.25">
      <c r="A6" s="2">
        <v>5.45</v>
      </c>
      <c r="B6" s="2">
        <v>121.04</v>
      </c>
      <c r="C6" s="2">
        <v>11</v>
      </c>
      <c r="D6" s="2">
        <v>40</v>
      </c>
      <c r="E6" s="2">
        <v>560</v>
      </c>
      <c r="F6" s="6">
        <f t="shared" si="0"/>
        <v>50.909090909090907</v>
      </c>
      <c r="G6" s="2"/>
      <c r="H6" s="2">
        <v>674</v>
      </c>
      <c r="I6" s="2">
        <v>715</v>
      </c>
      <c r="J6" s="2">
        <v>268</v>
      </c>
      <c r="K6" s="2">
        <v>289</v>
      </c>
      <c r="L6" s="2">
        <v>73</v>
      </c>
      <c r="M6" s="2">
        <v>289</v>
      </c>
      <c r="N6" s="2">
        <v>531.4</v>
      </c>
      <c r="O6" s="2">
        <v>8760</v>
      </c>
      <c r="P6" s="2"/>
      <c r="Q6" s="2">
        <v>120.78</v>
      </c>
      <c r="R6" s="2">
        <v>5.3</v>
      </c>
      <c r="S6" s="2">
        <v>11.01</v>
      </c>
      <c r="T6" s="2">
        <v>39</v>
      </c>
    </row>
    <row r="7" spans="1:20" x14ac:dyDescent="0.25">
      <c r="A7" s="2">
        <v>6.66</v>
      </c>
      <c r="B7" s="2">
        <v>120.7</v>
      </c>
      <c r="C7" s="2">
        <v>10.95</v>
      </c>
      <c r="D7" s="2">
        <v>50</v>
      </c>
      <c r="E7" s="2">
        <v>700</v>
      </c>
      <c r="F7" s="6">
        <f t="shared" si="0"/>
        <v>63.926940639269411</v>
      </c>
      <c r="G7" s="2"/>
      <c r="H7" s="2">
        <v>672</v>
      </c>
      <c r="I7" s="2">
        <v>718</v>
      </c>
      <c r="J7" s="2">
        <v>268</v>
      </c>
      <c r="K7" s="2">
        <v>353</v>
      </c>
      <c r="L7" s="2">
        <v>90</v>
      </c>
      <c r="M7" s="2">
        <v>354</v>
      </c>
      <c r="N7" s="2">
        <v>660.9</v>
      </c>
      <c r="O7" s="2">
        <v>10875</v>
      </c>
      <c r="P7" s="2"/>
      <c r="Q7" s="2">
        <v>120.78</v>
      </c>
      <c r="R7" s="2">
        <v>6.48</v>
      </c>
      <c r="S7" s="2">
        <v>10.97</v>
      </c>
      <c r="T7" s="2">
        <v>48.43</v>
      </c>
    </row>
    <row r="8" spans="1:20" x14ac:dyDescent="0.25">
      <c r="A8" s="2">
        <v>7.93</v>
      </c>
      <c r="B8" s="2">
        <v>120.31</v>
      </c>
      <c r="C8" s="2">
        <v>10.95</v>
      </c>
      <c r="D8" s="2">
        <v>60</v>
      </c>
      <c r="E8" s="2">
        <v>840</v>
      </c>
      <c r="F8" s="6">
        <f t="shared" si="0"/>
        <v>76.712328767123296</v>
      </c>
      <c r="G8" s="2"/>
      <c r="H8" s="2">
        <v>673</v>
      </c>
      <c r="I8" s="2">
        <v>720</v>
      </c>
      <c r="J8" s="2">
        <v>264</v>
      </c>
      <c r="K8" s="2">
        <v>429</v>
      </c>
      <c r="L8" s="2">
        <v>108</v>
      </c>
      <c r="M8" s="2">
        <v>424</v>
      </c>
      <c r="N8" s="2">
        <v>800.7</v>
      </c>
      <c r="O8" s="2">
        <v>13158</v>
      </c>
      <c r="P8" s="2"/>
      <c r="Q8" s="2">
        <v>119.89</v>
      </c>
      <c r="R8" s="2">
        <v>7.66</v>
      </c>
      <c r="S8" s="2">
        <v>10.97</v>
      </c>
      <c r="T8" s="2">
        <v>58.78</v>
      </c>
    </row>
    <row r="9" spans="1:20" x14ac:dyDescent="0.25">
      <c r="A9" s="2"/>
      <c r="B9" s="2"/>
      <c r="C9" s="2"/>
      <c r="D9" s="2">
        <v>65</v>
      </c>
      <c r="E9" s="2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/>
      <c r="B10" s="2"/>
      <c r="C10" s="2"/>
      <c r="D10" s="2">
        <v>70</v>
      </c>
      <c r="E10" s="2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/>
      <c r="B11" s="2"/>
      <c r="C11" s="2"/>
      <c r="D11" s="2"/>
      <c r="E11" s="2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>
        <v>1.21</v>
      </c>
      <c r="B12" s="2">
        <v>123.4</v>
      </c>
      <c r="C12" s="2">
        <v>11.63</v>
      </c>
      <c r="D12" s="2">
        <v>0.2</v>
      </c>
      <c r="E12" s="2">
        <v>65</v>
      </c>
      <c r="F12" s="6">
        <f t="shared" ref="F12:F20" si="1">E12/C12</f>
        <v>5.5889939810834042</v>
      </c>
      <c r="G12" s="2"/>
      <c r="H12" s="2">
        <v>713</v>
      </c>
      <c r="I12" s="2">
        <v>720</v>
      </c>
      <c r="J12" s="2">
        <v>278</v>
      </c>
      <c r="K12" s="2">
        <v>64</v>
      </c>
      <c r="L12" s="2">
        <v>16</v>
      </c>
      <c r="M12" s="2">
        <v>64</v>
      </c>
      <c r="N12" s="2">
        <v>61.7</v>
      </c>
      <c r="O12" s="2">
        <v>1050</v>
      </c>
      <c r="P12" s="2"/>
      <c r="Q12" s="2">
        <v>125.25</v>
      </c>
      <c r="R12" s="2">
        <v>1.33</v>
      </c>
      <c r="S12" s="2">
        <v>11.63</v>
      </c>
      <c r="T12" s="2">
        <v>6.35</v>
      </c>
    </row>
    <row r="13" spans="1:20" x14ac:dyDescent="0.25">
      <c r="A13" s="2">
        <v>2.0099999999999998</v>
      </c>
      <c r="B13" s="2">
        <v>122.65</v>
      </c>
      <c r="C13" s="2">
        <v>11.66</v>
      </c>
      <c r="D13" s="2">
        <v>10</v>
      </c>
      <c r="E13" s="2">
        <v>190</v>
      </c>
      <c r="F13" s="6">
        <f t="shared" si="1"/>
        <v>16.295025728987994</v>
      </c>
      <c r="G13" s="2"/>
      <c r="H13" s="2">
        <v>715</v>
      </c>
      <c r="I13" s="2">
        <v>717</v>
      </c>
      <c r="J13" s="2">
        <v>276</v>
      </c>
      <c r="K13" s="2">
        <v>99</v>
      </c>
      <c r="L13" s="2">
        <v>26</v>
      </c>
      <c r="M13" s="2">
        <v>99</v>
      </c>
      <c r="N13" s="2">
        <v>169.2</v>
      </c>
      <c r="O13" s="2">
        <v>2845</v>
      </c>
      <c r="P13" s="2"/>
      <c r="Q13" s="2">
        <v>124.35</v>
      </c>
      <c r="R13" s="2">
        <v>2.0299999999999998</v>
      </c>
      <c r="S13" s="2">
        <v>11.67</v>
      </c>
      <c r="T13" s="2">
        <v>11.28</v>
      </c>
    </row>
    <row r="14" spans="1:20" x14ac:dyDescent="0.25">
      <c r="A14" s="2">
        <v>3.17</v>
      </c>
      <c r="B14" s="2">
        <v>122.37</v>
      </c>
      <c r="C14" s="2">
        <v>11.67</v>
      </c>
      <c r="D14" s="2">
        <v>20</v>
      </c>
      <c r="E14" s="2">
        <v>320</v>
      </c>
      <c r="F14" s="6">
        <f t="shared" si="1"/>
        <v>27.420736932305054</v>
      </c>
      <c r="G14" s="2"/>
      <c r="H14" s="2">
        <v>716</v>
      </c>
      <c r="I14" s="2">
        <v>717</v>
      </c>
      <c r="J14" s="2">
        <v>274</v>
      </c>
      <c r="K14" s="2">
        <v>163</v>
      </c>
      <c r="L14" s="2">
        <v>42</v>
      </c>
      <c r="M14" s="2">
        <v>163</v>
      </c>
      <c r="N14" s="2">
        <v>297.3</v>
      </c>
      <c r="O14" s="2">
        <v>4937</v>
      </c>
      <c r="P14" s="2"/>
      <c r="Q14" s="2">
        <v>123.46</v>
      </c>
      <c r="R14" s="2">
        <v>3.14</v>
      </c>
      <c r="S14" s="2">
        <v>11.67</v>
      </c>
      <c r="T14" s="2">
        <v>19.940000000000001</v>
      </c>
    </row>
    <row r="15" spans="1:20" x14ac:dyDescent="0.25">
      <c r="A15" s="2">
        <v>4.41</v>
      </c>
      <c r="B15" s="2">
        <v>122.17</v>
      </c>
      <c r="C15" s="2">
        <v>11.65</v>
      </c>
      <c r="D15" s="2">
        <v>30</v>
      </c>
      <c r="E15" s="2">
        <v>450</v>
      </c>
      <c r="F15" s="6">
        <f t="shared" si="1"/>
        <v>38.626609442060087</v>
      </c>
      <c r="G15" s="2"/>
      <c r="H15" s="2">
        <v>715</v>
      </c>
      <c r="I15" s="2">
        <v>724</v>
      </c>
      <c r="J15" s="2">
        <v>272</v>
      </c>
      <c r="K15" s="2">
        <v>232</v>
      </c>
      <c r="L15" s="2">
        <v>59</v>
      </c>
      <c r="M15" s="2">
        <v>232</v>
      </c>
      <c r="N15" s="2">
        <v>430.7</v>
      </c>
      <c r="O15" s="2">
        <v>7116</v>
      </c>
      <c r="P15" s="2"/>
      <c r="Q15" s="2">
        <v>122.57</v>
      </c>
      <c r="R15" s="2">
        <v>4.32</v>
      </c>
      <c r="S15" s="2">
        <v>11.67</v>
      </c>
      <c r="T15" s="2">
        <v>29.43</v>
      </c>
    </row>
    <row r="16" spans="1:20" x14ac:dyDescent="0.25">
      <c r="A16" s="2">
        <v>5.63</v>
      </c>
      <c r="B16" s="2">
        <v>121.96</v>
      </c>
      <c r="C16" s="2">
        <v>11.65</v>
      </c>
      <c r="D16" s="2">
        <v>40</v>
      </c>
      <c r="E16" s="2">
        <v>590</v>
      </c>
      <c r="F16" s="6">
        <f t="shared" si="1"/>
        <v>50.643776824034333</v>
      </c>
      <c r="G16" s="2"/>
      <c r="H16" s="2">
        <v>716</v>
      </c>
      <c r="I16" s="2">
        <v>722</v>
      </c>
      <c r="J16" s="2">
        <v>270</v>
      </c>
      <c r="K16" s="2">
        <v>299</v>
      </c>
      <c r="L16" s="2">
        <v>76</v>
      </c>
      <c r="M16" s="2">
        <v>298</v>
      </c>
      <c r="N16" s="2">
        <v>563.4</v>
      </c>
      <c r="O16" s="2">
        <v>9281</v>
      </c>
      <c r="P16" s="2"/>
      <c r="Q16" s="2">
        <v>121.67</v>
      </c>
      <c r="R16" s="2">
        <v>5.51</v>
      </c>
      <c r="S16" s="2">
        <v>11.67</v>
      </c>
      <c r="T16" s="2">
        <v>38.33</v>
      </c>
    </row>
    <row r="17" spans="1:20" x14ac:dyDescent="0.25">
      <c r="A17" s="2">
        <v>6.94</v>
      </c>
      <c r="B17" s="2">
        <v>121.72</v>
      </c>
      <c r="C17" s="2">
        <v>11.65</v>
      </c>
      <c r="D17" s="2">
        <v>50</v>
      </c>
      <c r="E17" s="2">
        <v>740</v>
      </c>
      <c r="F17" s="6">
        <f t="shared" si="1"/>
        <v>63.519313304721031</v>
      </c>
      <c r="G17" s="2"/>
      <c r="H17" s="2">
        <v>715</v>
      </c>
      <c r="I17" s="2">
        <v>718</v>
      </c>
      <c r="J17" s="2">
        <v>268</v>
      </c>
      <c r="K17" s="2">
        <v>368</v>
      </c>
      <c r="L17" s="2">
        <v>94</v>
      </c>
      <c r="M17" s="2">
        <v>367</v>
      </c>
      <c r="N17" s="2">
        <v>701.8</v>
      </c>
      <c r="O17" s="2">
        <v>11544</v>
      </c>
      <c r="P17" s="2"/>
      <c r="Q17" s="2">
        <v>120.78</v>
      </c>
      <c r="R17" s="2">
        <v>6.76</v>
      </c>
      <c r="S17" s="2">
        <v>11.67</v>
      </c>
      <c r="T17" s="2">
        <v>48.28</v>
      </c>
    </row>
    <row r="18" spans="1:20" x14ac:dyDescent="0.25">
      <c r="A18" s="2">
        <v>8.3000000000000007</v>
      </c>
      <c r="B18" s="2">
        <v>121.5</v>
      </c>
      <c r="C18" s="2">
        <v>11.65</v>
      </c>
      <c r="D18" s="2">
        <v>60</v>
      </c>
      <c r="E18" s="2">
        <v>910</v>
      </c>
      <c r="F18" s="6">
        <f t="shared" si="1"/>
        <v>78.111587982832617</v>
      </c>
      <c r="G18" s="2"/>
      <c r="H18" s="2">
        <v>716</v>
      </c>
      <c r="I18" s="2">
        <v>721</v>
      </c>
      <c r="J18" s="2">
        <v>264</v>
      </c>
      <c r="K18" s="2">
        <v>452</v>
      </c>
      <c r="L18" s="2">
        <v>112</v>
      </c>
      <c r="M18" s="2">
        <v>453</v>
      </c>
      <c r="N18" s="2">
        <v>854.6</v>
      </c>
      <c r="O18" s="2">
        <v>14038</v>
      </c>
      <c r="P18" s="2"/>
      <c r="Q18" s="2">
        <v>118.99</v>
      </c>
      <c r="R18" s="2">
        <v>8.08</v>
      </c>
      <c r="S18" s="2">
        <v>11.68</v>
      </c>
      <c r="T18" s="2">
        <v>59.83</v>
      </c>
    </row>
    <row r="19" spans="1:20" x14ac:dyDescent="0.25">
      <c r="A19" s="2">
        <v>8.98</v>
      </c>
      <c r="B19" s="2">
        <v>120.97</v>
      </c>
      <c r="C19" s="2">
        <v>11.64</v>
      </c>
      <c r="D19" s="2">
        <v>65</v>
      </c>
      <c r="E19" s="2">
        <v>980</v>
      </c>
      <c r="F19" s="6">
        <f t="shared" si="1"/>
        <v>84.192439862542955</v>
      </c>
      <c r="G19" s="2"/>
      <c r="H19" s="2">
        <v>716</v>
      </c>
      <c r="I19" s="2">
        <v>720</v>
      </c>
      <c r="J19" s="2">
        <v>262</v>
      </c>
      <c r="K19" s="2">
        <v>490</v>
      </c>
      <c r="L19" s="2">
        <v>121</v>
      </c>
      <c r="M19" s="2">
        <v>489</v>
      </c>
      <c r="N19" s="2">
        <v>925.8</v>
      </c>
      <c r="O19" s="2">
        <v>15200</v>
      </c>
      <c r="P19" s="2"/>
      <c r="Q19" s="2">
        <v>118.1</v>
      </c>
      <c r="R19" s="2">
        <v>8.7100000000000009</v>
      </c>
      <c r="S19" s="2">
        <v>11.7</v>
      </c>
      <c r="T19" s="2">
        <v>65.05</v>
      </c>
    </row>
    <row r="20" spans="1:20" x14ac:dyDescent="0.25">
      <c r="A20" s="2">
        <v>9.68</v>
      </c>
      <c r="B20" s="2">
        <v>120.67</v>
      </c>
      <c r="C20" s="2">
        <v>11.65</v>
      </c>
      <c r="D20" s="2">
        <v>70</v>
      </c>
      <c r="E20" s="2">
        <v>1065</v>
      </c>
      <c r="F20" s="6">
        <f t="shared" si="1"/>
        <v>91.41630901287553</v>
      </c>
      <c r="G20" s="2"/>
      <c r="H20" s="2">
        <v>716</v>
      </c>
      <c r="I20" s="2">
        <v>717</v>
      </c>
      <c r="J20" s="2">
        <v>260</v>
      </c>
      <c r="K20" s="2">
        <v>530</v>
      </c>
      <c r="L20" s="2">
        <v>131</v>
      </c>
      <c r="M20" s="2">
        <v>530</v>
      </c>
      <c r="N20" s="2">
        <v>1006.7</v>
      </c>
      <c r="O20" s="2">
        <v>16521</v>
      </c>
      <c r="P20" s="2"/>
      <c r="Q20" s="2">
        <v>116.31</v>
      </c>
      <c r="R20" s="2">
        <v>9.33</v>
      </c>
      <c r="S20" s="2">
        <v>11.68</v>
      </c>
      <c r="T20" s="2">
        <v>70.34</v>
      </c>
    </row>
    <row r="21" spans="1:20" x14ac:dyDescent="0.25">
      <c r="A21" s="2"/>
      <c r="B21" s="2"/>
      <c r="C21" s="2"/>
      <c r="D21" s="2"/>
      <c r="E21" s="2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>
        <v>1.2</v>
      </c>
      <c r="B22" s="2">
        <v>123.4</v>
      </c>
      <c r="C22" s="2">
        <v>12.64</v>
      </c>
      <c r="D22" s="2">
        <v>0.2</v>
      </c>
      <c r="E22" s="2">
        <v>65</v>
      </c>
      <c r="F22" s="6">
        <f t="shared" ref="F22:F30" si="2">E22/C22</f>
        <v>5.1424050632911387</v>
      </c>
      <c r="G22" s="2"/>
      <c r="H22" s="2">
        <v>775</v>
      </c>
      <c r="I22" s="2">
        <v>721</v>
      </c>
      <c r="J22" s="2">
        <v>278</v>
      </c>
      <c r="K22" s="2">
        <v>63</v>
      </c>
      <c r="L22" s="2">
        <v>16</v>
      </c>
      <c r="M22" s="2">
        <v>63</v>
      </c>
      <c r="N22" s="2">
        <v>62.2</v>
      </c>
      <c r="O22" s="2">
        <v>1097</v>
      </c>
      <c r="P22" s="2"/>
      <c r="Q22" s="2">
        <v>125.25</v>
      </c>
      <c r="R22" s="2">
        <v>1.33</v>
      </c>
      <c r="S22" s="2">
        <v>12.63</v>
      </c>
      <c r="T22" s="2">
        <v>5.78</v>
      </c>
    </row>
    <row r="23" spans="1:20" x14ac:dyDescent="0.25">
      <c r="A23" s="2">
        <v>2.08</v>
      </c>
      <c r="B23" s="2">
        <v>123.17</v>
      </c>
      <c r="C23" s="2">
        <v>12.63</v>
      </c>
      <c r="D23" s="2">
        <v>10</v>
      </c>
      <c r="E23" s="2">
        <v>210</v>
      </c>
      <c r="F23" s="6">
        <f t="shared" si="2"/>
        <v>16.6270783847981</v>
      </c>
      <c r="G23" s="2"/>
      <c r="H23" s="2">
        <v>777</v>
      </c>
      <c r="I23" s="2">
        <v>721</v>
      </c>
      <c r="J23" s="2">
        <v>276</v>
      </c>
      <c r="K23" s="2">
        <v>106</v>
      </c>
      <c r="L23" s="2">
        <v>28</v>
      </c>
      <c r="M23" s="2">
        <v>106</v>
      </c>
      <c r="N23" s="2">
        <v>189.5</v>
      </c>
      <c r="O23" s="2">
        <v>3178</v>
      </c>
      <c r="P23" s="2"/>
      <c r="Q23" s="2">
        <v>124.35</v>
      </c>
      <c r="R23" s="2">
        <v>2.09</v>
      </c>
      <c r="S23" s="2">
        <v>12.67</v>
      </c>
      <c r="T23" s="2">
        <v>11.15</v>
      </c>
    </row>
    <row r="24" spans="1:20" x14ac:dyDescent="0.25">
      <c r="A24" s="2">
        <v>3.31</v>
      </c>
      <c r="B24" s="2">
        <v>122.88</v>
      </c>
      <c r="C24" s="2">
        <v>12.66</v>
      </c>
      <c r="D24" s="2">
        <v>20</v>
      </c>
      <c r="E24" s="2">
        <v>340</v>
      </c>
      <c r="F24" s="6">
        <f t="shared" si="2"/>
        <v>26.856240126382307</v>
      </c>
      <c r="G24" s="2"/>
      <c r="H24" s="2">
        <v>777</v>
      </c>
      <c r="I24" s="2">
        <v>719</v>
      </c>
      <c r="J24" s="2">
        <v>274</v>
      </c>
      <c r="K24" s="2">
        <v>171</v>
      </c>
      <c r="L24" s="2">
        <v>45</v>
      </c>
      <c r="M24" s="2">
        <v>171</v>
      </c>
      <c r="N24" s="2">
        <v>323.10000000000002</v>
      </c>
      <c r="O24" s="2">
        <v>5358</v>
      </c>
      <c r="P24" s="2"/>
      <c r="Q24" s="2">
        <v>121.67</v>
      </c>
      <c r="R24" s="2">
        <v>3.35</v>
      </c>
      <c r="S24" s="2">
        <v>12.67</v>
      </c>
      <c r="T24" s="2">
        <v>19.510000000000002</v>
      </c>
    </row>
    <row r="25" spans="1:20" x14ac:dyDescent="0.25">
      <c r="A25" s="2">
        <v>4.6399999999999997</v>
      </c>
      <c r="B25" s="2">
        <v>121.67</v>
      </c>
      <c r="C25" s="2">
        <v>12.66</v>
      </c>
      <c r="D25" s="2">
        <v>30</v>
      </c>
      <c r="E25" s="2">
        <v>490</v>
      </c>
      <c r="F25" s="6">
        <f t="shared" si="2"/>
        <v>38.704581358609794</v>
      </c>
      <c r="G25" s="2"/>
      <c r="H25" s="2">
        <v>777</v>
      </c>
      <c r="I25" s="2">
        <v>721</v>
      </c>
      <c r="J25" s="2">
        <v>268</v>
      </c>
      <c r="K25" s="2">
        <v>250</v>
      </c>
      <c r="L25" s="2">
        <v>63</v>
      </c>
      <c r="M25" s="2">
        <v>250</v>
      </c>
      <c r="N25" s="2">
        <v>475.2</v>
      </c>
      <c r="O25" s="2">
        <v>7843</v>
      </c>
      <c r="P25" s="2"/>
      <c r="Q25" s="2">
        <v>120.78</v>
      </c>
      <c r="R25" s="2">
        <v>4.5999999999999996</v>
      </c>
      <c r="S25" s="2">
        <v>12.67</v>
      </c>
      <c r="T25" s="2">
        <v>29.78</v>
      </c>
    </row>
    <row r="26" spans="1:20" x14ac:dyDescent="0.25">
      <c r="A26" s="2">
        <v>5.97</v>
      </c>
      <c r="B26" s="2">
        <v>121.54</v>
      </c>
      <c r="C26" s="2">
        <v>12.65</v>
      </c>
      <c r="D26" s="2">
        <v>40</v>
      </c>
      <c r="E26" s="2">
        <v>640</v>
      </c>
      <c r="F26" s="6">
        <f t="shared" si="2"/>
        <v>50.59288537549407</v>
      </c>
      <c r="G26" s="2"/>
      <c r="H26" s="2">
        <v>777</v>
      </c>
      <c r="I26" s="2">
        <v>723</v>
      </c>
      <c r="J26" s="2">
        <v>264</v>
      </c>
      <c r="K26" s="2">
        <v>327</v>
      </c>
      <c r="L26" s="2">
        <v>81</v>
      </c>
      <c r="M26" s="2">
        <v>327</v>
      </c>
      <c r="N26" s="2">
        <v>620.6</v>
      </c>
      <c r="O26" s="2">
        <v>10217</v>
      </c>
      <c r="P26" s="2"/>
      <c r="Q26" s="2">
        <v>118.99</v>
      </c>
      <c r="R26" s="2">
        <v>5.85</v>
      </c>
      <c r="S26" s="2">
        <v>12.65</v>
      </c>
      <c r="T26" s="2">
        <v>39.68</v>
      </c>
    </row>
    <row r="27" spans="1:20" x14ac:dyDescent="0.25">
      <c r="A27" s="2">
        <v>7.35</v>
      </c>
      <c r="B27" s="2">
        <v>121.07</v>
      </c>
      <c r="C27" s="2">
        <v>12.64</v>
      </c>
      <c r="D27" s="2">
        <v>50</v>
      </c>
      <c r="E27" s="2">
        <v>800</v>
      </c>
      <c r="F27" s="6">
        <f t="shared" si="2"/>
        <v>63.291139240506325</v>
      </c>
      <c r="G27" s="2"/>
      <c r="H27" s="2">
        <v>778</v>
      </c>
      <c r="I27" s="2">
        <v>717</v>
      </c>
      <c r="J27" s="2">
        <v>262</v>
      </c>
      <c r="K27" s="2">
        <v>405</v>
      </c>
      <c r="L27" s="2">
        <v>100</v>
      </c>
      <c r="M27" s="2">
        <v>404</v>
      </c>
      <c r="N27" s="2">
        <v>767.7</v>
      </c>
      <c r="O27" s="2">
        <v>12619</v>
      </c>
      <c r="P27" s="2"/>
      <c r="Q27" s="2">
        <v>118.1</v>
      </c>
      <c r="R27" s="2">
        <v>7.18</v>
      </c>
      <c r="S27" s="2">
        <v>12.67</v>
      </c>
      <c r="T27" s="2">
        <v>49.44</v>
      </c>
    </row>
    <row r="28" spans="1:20" x14ac:dyDescent="0.25">
      <c r="A28" s="2">
        <v>8.81</v>
      </c>
      <c r="B28" s="2">
        <v>120.65</v>
      </c>
      <c r="C28" s="2">
        <v>12.61</v>
      </c>
      <c r="D28" s="2">
        <v>60</v>
      </c>
      <c r="E28" s="2">
        <v>970</v>
      </c>
      <c r="F28" s="6">
        <f t="shared" si="2"/>
        <v>76.92307692307692</v>
      </c>
      <c r="G28" s="2"/>
      <c r="H28" s="2">
        <v>775</v>
      </c>
      <c r="I28" s="2">
        <v>717</v>
      </c>
      <c r="J28" s="2">
        <v>260</v>
      </c>
      <c r="K28" s="2">
        <v>485</v>
      </c>
      <c r="L28" s="2">
        <v>122</v>
      </c>
      <c r="M28" s="2">
        <v>485</v>
      </c>
      <c r="N28" s="2">
        <v>920.8</v>
      </c>
      <c r="O28" s="2">
        <v>15118</v>
      </c>
      <c r="P28" s="2"/>
      <c r="Q28" s="2">
        <v>117.21</v>
      </c>
      <c r="R28" s="2">
        <v>8.7100000000000009</v>
      </c>
      <c r="S28" s="2">
        <v>12.62</v>
      </c>
      <c r="T28" s="2">
        <v>60.19</v>
      </c>
    </row>
    <row r="29" spans="1:20" x14ac:dyDescent="0.25">
      <c r="A29" s="2">
        <v>9.52</v>
      </c>
      <c r="B29" s="2">
        <v>120.45</v>
      </c>
      <c r="C29" s="2">
        <v>12.6</v>
      </c>
      <c r="D29" s="2">
        <v>65</v>
      </c>
      <c r="E29" s="2">
        <v>1050</v>
      </c>
      <c r="F29" s="6">
        <f t="shared" si="2"/>
        <v>83.333333333333329</v>
      </c>
      <c r="G29" s="2"/>
      <c r="H29" s="2">
        <v>775</v>
      </c>
      <c r="I29" s="2">
        <v>719</v>
      </c>
      <c r="J29" s="2">
        <v>258</v>
      </c>
      <c r="K29" s="2">
        <v>524</v>
      </c>
      <c r="L29" s="2">
        <v>132</v>
      </c>
      <c r="M29" s="2">
        <v>524</v>
      </c>
      <c r="N29" s="2">
        <v>995.3</v>
      </c>
      <c r="O29" s="2">
        <v>16335</v>
      </c>
      <c r="P29" s="2"/>
      <c r="Q29" s="2">
        <v>116.31</v>
      </c>
      <c r="R29" s="2">
        <v>9.4</v>
      </c>
      <c r="S29" s="2">
        <v>12.63</v>
      </c>
      <c r="T29" s="2">
        <v>65.14</v>
      </c>
    </row>
    <row r="30" spans="1:20" x14ac:dyDescent="0.25">
      <c r="A30" s="2">
        <v>10.3</v>
      </c>
      <c r="B30" s="2">
        <v>120.25</v>
      </c>
      <c r="C30" s="2">
        <v>12.6</v>
      </c>
      <c r="D30" s="2">
        <v>70</v>
      </c>
      <c r="E30" s="2">
        <v>1140</v>
      </c>
      <c r="F30" s="6">
        <f t="shared" si="2"/>
        <v>90.476190476190482</v>
      </c>
      <c r="G30" s="2"/>
      <c r="H30" s="2">
        <v>775</v>
      </c>
      <c r="I30" s="2">
        <v>723</v>
      </c>
      <c r="J30" s="2">
        <v>256</v>
      </c>
      <c r="K30" s="2">
        <v>567</v>
      </c>
      <c r="L30" s="2">
        <v>143</v>
      </c>
      <c r="M30" s="2">
        <v>567</v>
      </c>
      <c r="N30" s="2">
        <v>1075.3</v>
      </c>
      <c r="O30" s="2">
        <v>17642</v>
      </c>
      <c r="P30" s="2"/>
      <c r="Q30" s="2">
        <v>115.42</v>
      </c>
      <c r="R30" s="2">
        <v>10.17</v>
      </c>
      <c r="S30" s="2">
        <v>12.63</v>
      </c>
      <c r="T30" s="2">
        <v>70.680000000000007</v>
      </c>
    </row>
    <row r="31" spans="1:20" x14ac:dyDescent="0.25">
      <c r="A31" s="2"/>
      <c r="B31" s="2"/>
      <c r="C31" s="2"/>
      <c r="D31" s="2"/>
      <c r="E31" s="2"/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2">
        <v>1.17</v>
      </c>
      <c r="B32" s="2">
        <v>122.72</v>
      </c>
      <c r="C32" s="2">
        <v>13.65</v>
      </c>
      <c r="D32" s="2">
        <v>0.2</v>
      </c>
      <c r="E32" s="2">
        <v>65</v>
      </c>
      <c r="F32" s="6">
        <f t="shared" ref="F32:F40" si="3">E32/C32</f>
        <v>4.7619047619047619</v>
      </c>
      <c r="G32" s="2"/>
      <c r="H32" s="2">
        <v>837</v>
      </c>
      <c r="I32" s="2">
        <v>716</v>
      </c>
      <c r="J32" s="2">
        <v>278</v>
      </c>
      <c r="K32" s="2">
        <v>60</v>
      </c>
      <c r="L32" s="2">
        <v>15</v>
      </c>
      <c r="M32" s="2">
        <v>60</v>
      </c>
      <c r="N32" s="2">
        <v>57.5</v>
      </c>
      <c r="O32" s="2">
        <v>1023</v>
      </c>
      <c r="P32" s="2"/>
      <c r="Q32" s="2">
        <v>125.25</v>
      </c>
      <c r="R32" s="2">
        <v>1.26</v>
      </c>
      <c r="S32" s="2">
        <v>13.65</v>
      </c>
      <c r="T32" s="2">
        <v>4.84</v>
      </c>
    </row>
    <row r="33" spans="1:20" x14ac:dyDescent="0.25">
      <c r="A33" s="2">
        <v>2.14</v>
      </c>
      <c r="B33" s="2">
        <v>122.46</v>
      </c>
      <c r="C33" s="2">
        <v>13.64</v>
      </c>
      <c r="D33" s="2">
        <v>10</v>
      </c>
      <c r="E33" s="2">
        <v>220</v>
      </c>
      <c r="F33" s="6">
        <f t="shared" si="3"/>
        <v>16.129032258064516</v>
      </c>
      <c r="G33" s="2"/>
      <c r="H33" s="2">
        <v>838</v>
      </c>
      <c r="I33" s="2">
        <v>718</v>
      </c>
      <c r="J33" s="2">
        <v>272</v>
      </c>
      <c r="K33" s="2">
        <v>112</v>
      </c>
      <c r="L33" s="2">
        <v>29</v>
      </c>
      <c r="M33" s="2">
        <v>113</v>
      </c>
      <c r="N33" s="2">
        <v>210.2</v>
      </c>
      <c r="O33" s="2">
        <v>2525</v>
      </c>
      <c r="P33" s="2"/>
      <c r="Q33" s="2">
        <v>122.57</v>
      </c>
      <c r="R33" s="2">
        <v>2.23</v>
      </c>
      <c r="S33" s="2">
        <v>13.66</v>
      </c>
      <c r="T33" s="2">
        <v>11.06</v>
      </c>
    </row>
    <row r="34" spans="1:20" x14ac:dyDescent="0.25">
      <c r="A34" s="2">
        <v>3.47</v>
      </c>
      <c r="B34" s="2">
        <v>121.85</v>
      </c>
      <c r="C34" s="2">
        <v>13.67</v>
      </c>
      <c r="D34" s="2">
        <v>20</v>
      </c>
      <c r="E34" s="2">
        <v>370</v>
      </c>
      <c r="F34" s="6">
        <f t="shared" si="3"/>
        <v>27.066569129480616</v>
      </c>
      <c r="G34" s="2"/>
      <c r="H34" s="2">
        <v>840</v>
      </c>
      <c r="I34" s="2">
        <v>722</v>
      </c>
      <c r="J34" s="2">
        <v>266</v>
      </c>
      <c r="K34" s="2">
        <v>190</v>
      </c>
      <c r="L34" s="2">
        <v>48</v>
      </c>
      <c r="M34" s="2">
        <v>190</v>
      </c>
      <c r="N34" s="2">
        <v>366.5</v>
      </c>
      <c r="O34" s="2">
        <v>6068</v>
      </c>
      <c r="P34" s="2"/>
      <c r="Q34" s="2">
        <v>119.89</v>
      </c>
      <c r="R34" s="2">
        <v>3.56</v>
      </c>
      <c r="S34" s="2">
        <v>13.68</v>
      </c>
      <c r="T34" s="2">
        <v>20.329999999999998</v>
      </c>
    </row>
    <row r="35" spans="1:20" x14ac:dyDescent="0.25">
      <c r="A35" s="2">
        <v>4.87</v>
      </c>
      <c r="B35" s="2">
        <v>121.78</v>
      </c>
      <c r="C35" s="2">
        <v>13.63</v>
      </c>
      <c r="D35" s="2">
        <v>30</v>
      </c>
      <c r="E35" s="2">
        <v>530</v>
      </c>
      <c r="F35" s="6">
        <f t="shared" si="3"/>
        <v>38.884812912692588</v>
      </c>
      <c r="G35" s="2"/>
      <c r="H35" s="2">
        <v>839</v>
      </c>
      <c r="I35" s="2">
        <v>722</v>
      </c>
      <c r="J35" s="2">
        <v>266</v>
      </c>
      <c r="K35" s="2">
        <v>268</v>
      </c>
      <c r="L35" s="2">
        <v>66</v>
      </c>
      <c r="M35" s="2">
        <v>268</v>
      </c>
      <c r="N35" s="2">
        <v>515.20000000000005</v>
      </c>
      <c r="O35" s="2">
        <v>8496</v>
      </c>
      <c r="P35" s="2"/>
      <c r="Q35" s="2">
        <v>119.89</v>
      </c>
      <c r="R35" s="2">
        <v>4.8099999999999996</v>
      </c>
      <c r="S35" s="2">
        <v>13.65</v>
      </c>
      <c r="T35" s="2">
        <v>29.59</v>
      </c>
    </row>
    <row r="36" spans="1:20" x14ac:dyDescent="0.25">
      <c r="A36" s="2">
        <v>6.3</v>
      </c>
      <c r="B36" s="2">
        <v>121.68</v>
      </c>
      <c r="C36" s="2">
        <v>13.64</v>
      </c>
      <c r="D36" s="2">
        <v>40</v>
      </c>
      <c r="E36" s="2">
        <v>690</v>
      </c>
      <c r="F36" s="6">
        <f t="shared" si="3"/>
        <v>50.586510263929618</v>
      </c>
      <c r="G36" s="2"/>
      <c r="H36" s="2">
        <v>838</v>
      </c>
      <c r="I36" s="2">
        <v>721</v>
      </c>
      <c r="J36" s="2">
        <v>262</v>
      </c>
      <c r="K36" s="2">
        <v>350</v>
      </c>
      <c r="L36" s="2">
        <v>88</v>
      </c>
      <c r="M36" s="2">
        <v>348</v>
      </c>
      <c r="N36" s="2">
        <v>668.3</v>
      </c>
      <c r="O36" s="2">
        <v>10995</v>
      </c>
      <c r="P36" s="2"/>
      <c r="Q36" s="2">
        <v>118.1</v>
      </c>
      <c r="R36" s="2">
        <v>6.34</v>
      </c>
      <c r="S36" s="2">
        <v>13.63</v>
      </c>
      <c r="T36" s="2">
        <v>39.15</v>
      </c>
    </row>
    <row r="37" spans="1:20" x14ac:dyDescent="0.25">
      <c r="A37" s="2">
        <v>7.77</v>
      </c>
      <c r="B37" s="2">
        <v>120.75</v>
      </c>
      <c r="C37" s="2">
        <v>13.63</v>
      </c>
      <c r="D37" s="2">
        <v>50</v>
      </c>
      <c r="E37" s="2">
        <v>865</v>
      </c>
      <c r="F37" s="6">
        <f t="shared" si="3"/>
        <v>63.46294937637564</v>
      </c>
      <c r="G37" s="2"/>
      <c r="H37" s="2">
        <v>838</v>
      </c>
      <c r="I37" s="2">
        <v>716</v>
      </c>
      <c r="J37" s="2">
        <v>260</v>
      </c>
      <c r="K37" s="2">
        <v>430</v>
      </c>
      <c r="L37" s="2">
        <v>109</v>
      </c>
      <c r="M37" s="2">
        <v>430</v>
      </c>
      <c r="N37" s="2">
        <v>823.4</v>
      </c>
      <c r="O37" s="2">
        <v>13528</v>
      </c>
      <c r="P37" s="2"/>
      <c r="Q37" s="2">
        <v>117.21</v>
      </c>
      <c r="R37" s="2">
        <v>7.8</v>
      </c>
      <c r="S37" s="2">
        <v>13.65</v>
      </c>
      <c r="T37" s="2">
        <v>49.02</v>
      </c>
    </row>
    <row r="38" spans="1:20" x14ac:dyDescent="0.25">
      <c r="A38" s="2">
        <v>9.3000000000000007</v>
      </c>
      <c r="B38" s="2">
        <v>120.62</v>
      </c>
      <c r="C38" s="2">
        <v>13.61</v>
      </c>
      <c r="D38" s="2">
        <v>60</v>
      </c>
      <c r="E38" s="2">
        <v>1050</v>
      </c>
      <c r="F38" s="6">
        <f t="shared" si="3"/>
        <v>77.14915503306392</v>
      </c>
      <c r="G38" s="2"/>
      <c r="H38" s="2">
        <v>840</v>
      </c>
      <c r="I38" s="2">
        <v>720</v>
      </c>
      <c r="J38" s="2">
        <v>258</v>
      </c>
      <c r="K38" s="2">
        <v>515</v>
      </c>
      <c r="L38" s="2">
        <v>130</v>
      </c>
      <c r="M38" s="2">
        <v>514</v>
      </c>
      <c r="N38" s="2">
        <v>985.7</v>
      </c>
      <c r="O38" s="2">
        <v>16178</v>
      </c>
      <c r="P38" s="2"/>
      <c r="Q38" s="2">
        <v>116.31</v>
      </c>
      <c r="R38" s="2">
        <v>9.26</v>
      </c>
      <c r="S38" s="2">
        <v>13.65</v>
      </c>
      <c r="T38" s="2">
        <v>59.12</v>
      </c>
    </row>
    <row r="39" spans="1:20" x14ac:dyDescent="0.25">
      <c r="A39" s="2">
        <v>10.11</v>
      </c>
      <c r="B39" s="2">
        <v>120.49</v>
      </c>
      <c r="C39" s="2">
        <v>13.62</v>
      </c>
      <c r="D39" s="2">
        <v>65</v>
      </c>
      <c r="E39" s="2">
        <v>1140</v>
      </c>
      <c r="F39" s="6">
        <f t="shared" si="3"/>
        <v>83.70044052863436</v>
      </c>
      <c r="G39" s="2"/>
      <c r="H39" s="2">
        <v>838</v>
      </c>
      <c r="I39" s="2">
        <v>721</v>
      </c>
      <c r="J39" s="2">
        <v>256</v>
      </c>
      <c r="K39" s="2">
        <v>560</v>
      </c>
      <c r="L39" s="2">
        <v>141</v>
      </c>
      <c r="M39" s="2">
        <v>559</v>
      </c>
      <c r="N39" s="2">
        <v>1071.7</v>
      </c>
      <c r="O39" s="2">
        <v>17582</v>
      </c>
      <c r="P39" s="2"/>
      <c r="Q39" s="2">
        <v>115.42</v>
      </c>
      <c r="R39" s="2">
        <v>10.1</v>
      </c>
      <c r="S39" s="2">
        <v>13.65</v>
      </c>
      <c r="T39" s="2">
        <v>64.62</v>
      </c>
    </row>
    <row r="40" spans="1:20" x14ac:dyDescent="0.25">
      <c r="A40" s="2">
        <v>10.98</v>
      </c>
      <c r="B40" s="2">
        <v>120.27</v>
      </c>
      <c r="C40" s="2">
        <v>13.61</v>
      </c>
      <c r="D40" s="2">
        <v>70</v>
      </c>
      <c r="E40" s="2">
        <v>1240</v>
      </c>
      <c r="F40" s="6">
        <f t="shared" si="3"/>
        <v>91.109478324761213</v>
      </c>
      <c r="G40" s="2"/>
      <c r="H40" s="2">
        <v>838</v>
      </c>
      <c r="I40" s="2">
        <v>723</v>
      </c>
      <c r="J40" s="2">
        <v>254</v>
      </c>
      <c r="K40" s="2">
        <v>608</v>
      </c>
      <c r="L40" s="2">
        <v>153</v>
      </c>
      <c r="M40" s="2">
        <v>606</v>
      </c>
      <c r="N40" s="2">
        <v>1158</v>
      </c>
      <c r="O40" s="2">
        <v>18992</v>
      </c>
      <c r="P40" s="2"/>
      <c r="Q40" s="2">
        <v>114.53</v>
      </c>
      <c r="R40" s="2">
        <v>10.87</v>
      </c>
      <c r="S40" s="2">
        <v>13.65</v>
      </c>
      <c r="T40" s="2">
        <v>70.209999999999994</v>
      </c>
    </row>
    <row r="41" spans="1:20" x14ac:dyDescent="0.25">
      <c r="A41" s="2"/>
      <c r="B41" s="2"/>
      <c r="C41" s="2"/>
      <c r="D41" s="2"/>
      <c r="E41" s="2"/>
      <c r="F41" s="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2">
        <v>1.2</v>
      </c>
      <c r="B42" s="2">
        <v>123.31</v>
      </c>
      <c r="C42" s="2">
        <v>14.65</v>
      </c>
      <c r="D42" s="2">
        <v>0.2</v>
      </c>
      <c r="E42" s="2">
        <v>67</v>
      </c>
      <c r="F42" s="6">
        <f t="shared" ref="F42:F50" si="4">E42/C42</f>
        <v>4.5733788395904433</v>
      </c>
      <c r="G42" s="2"/>
      <c r="H42" s="2">
        <v>900</v>
      </c>
      <c r="I42" s="2">
        <v>716</v>
      </c>
      <c r="J42" s="2">
        <v>278</v>
      </c>
      <c r="K42" s="2">
        <v>62</v>
      </c>
      <c r="L42" s="2">
        <v>16</v>
      </c>
      <c r="M42" s="2">
        <v>62</v>
      </c>
      <c r="N42" s="2">
        <v>56.2</v>
      </c>
      <c r="O42" s="2">
        <v>1000</v>
      </c>
      <c r="P42" s="2"/>
      <c r="Q42" s="2">
        <v>125.25</v>
      </c>
      <c r="R42" s="2">
        <v>1.33</v>
      </c>
      <c r="S42" s="2">
        <v>14.65</v>
      </c>
      <c r="T42" s="2">
        <v>4.41</v>
      </c>
    </row>
    <row r="43" spans="1:20" x14ac:dyDescent="0.25">
      <c r="A43" s="2">
        <v>2.2599999999999998</v>
      </c>
      <c r="B43" s="2">
        <v>122.67</v>
      </c>
      <c r="C43" s="2">
        <v>14.68</v>
      </c>
      <c r="D43" s="2">
        <v>10</v>
      </c>
      <c r="E43" s="2">
        <v>240</v>
      </c>
      <c r="F43" s="6">
        <f t="shared" si="4"/>
        <v>16.348773841961854</v>
      </c>
      <c r="G43" s="2"/>
      <c r="H43" s="2">
        <v>902</v>
      </c>
      <c r="I43" s="2">
        <v>715</v>
      </c>
      <c r="J43" s="2">
        <v>270</v>
      </c>
      <c r="K43" s="2">
        <v>125</v>
      </c>
      <c r="L43" s="2">
        <v>32</v>
      </c>
      <c r="M43" s="2">
        <v>125</v>
      </c>
      <c r="N43" s="2">
        <v>236.6</v>
      </c>
      <c r="O43" s="2">
        <v>3946</v>
      </c>
      <c r="P43" s="2"/>
      <c r="Q43" s="2">
        <v>121.67</v>
      </c>
      <c r="R43" s="2">
        <v>2.44</v>
      </c>
      <c r="S43" s="2">
        <v>14.68</v>
      </c>
      <c r="T43" s="2">
        <v>11.42</v>
      </c>
    </row>
    <row r="44" spans="1:20" x14ac:dyDescent="0.25">
      <c r="A44" s="2">
        <v>3.63</v>
      </c>
      <c r="B44" s="2">
        <v>122.45</v>
      </c>
      <c r="C44" s="2">
        <v>14.68</v>
      </c>
      <c r="D44" s="2">
        <v>20</v>
      </c>
      <c r="E44" s="2">
        <v>400</v>
      </c>
      <c r="F44" s="6">
        <f t="shared" si="4"/>
        <v>27.247956403269754</v>
      </c>
      <c r="G44" s="2"/>
      <c r="H44" s="2">
        <v>902</v>
      </c>
      <c r="I44" s="2">
        <v>721</v>
      </c>
      <c r="J44" s="2">
        <v>266</v>
      </c>
      <c r="K44" s="2">
        <v>203</v>
      </c>
      <c r="L44" s="2">
        <v>52</v>
      </c>
      <c r="M44" s="2">
        <v>203</v>
      </c>
      <c r="N44" s="2">
        <v>394.5</v>
      </c>
      <c r="O44" s="2">
        <v>6524</v>
      </c>
      <c r="P44" s="2"/>
      <c r="Q44" s="2">
        <v>119.89</v>
      </c>
      <c r="R44" s="2">
        <v>3.84</v>
      </c>
      <c r="S44" s="2">
        <v>14.69</v>
      </c>
      <c r="T44" s="2">
        <v>19.899999999999999</v>
      </c>
    </row>
    <row r="45" spans="1:20" x14ac:dyDescent="0.25">
      <c r="A45" s="2">
        <v>5.09</v>
      </c>
      <c r="B45" s="2">
        <v>121.96</v>
      </c>
      <c r="C45" s="2">
        <v>14.68</v>
      </c>
      <c r="D45" s="2">
        <v>30</v>
      </c>
      <c r="E45" s="2">
        <v>560</v>
      </c>
      <c r="F45" s="6">
        <f t="shared" si="4"/>
        <v>38.147138964577657</v>
      </c>
      <c r="G45" s="2"/>
      <c r="H45" s="2">
        <v>902</v>
      </c>
      <c r="I45" s="2">
        <v>717</v>
      </c>
      <c r="J45" s="2">
        <v>262</v>
      </c>
      <c r="K45" s="2">
        <v>284</v>
      </c>
      <c r="L45" s="2">
        <v>72</v>
      </c>
      <c r="M45" s="2">
        <v>284</v>
      </c>
      <c r="N45" s="2">
        <v>551.5</v>
      </c>
      <c r="O45" s="2">
        <v>9089</v>
      </c>
      <c r="P45" s="2"/>
      <c r="Q45" s="2">
        <v>118.99</v>
      </c>
      <c r="R45" s="2">
        <v>5.23</v>
      </c>
      <c r="S45" s="2">
        <v>14.66</v>
      </c>
      <c r="T45" s="2">
        <v>28.9</v>
      </c>
    </row>
    <row r="46" spans="1:20" x14ac:dyDescent="0.25">
      <c r="A46" s="2">
        <v>6.62</v>
      </c>
      <c r="B46" s="2">
        <v>122.04</v>
      </c>
      <c r="C46" s="2">
        <v>14.67</v>
      </c>
      <c r="D46" s="2">
        <v>40</v>
      </c>
      <c r="E46" s="2">
        <v>740</v>
      </c>
      <c r="F46" s="6">
        <f t="shared" si="4"/>
        <v>50.443081117927747</v>
      </c>
      <c r="G46" s="2"/>
      <c r="H46" s="2">
        <v>903</v>
      </c>
      <c r="I46" s="2">
        <v>716</v>
      </c>
      <c r="J46" s="2">
        <v>260</v>
      </c>
      <c r="K46" s="2">
        <v>369</v>
      </c>
      <c r="L46" s="2">
        <v>93</v>
      </c>
      <c r="M46" s="2">
        <v>369</v>
      </c>
      <c r="N46" s="2">
        <v>715.4</v>
      </c>
      <c r="O46" s="2">
        <v>11764</v>
      </c>
      <c r="P46" s="2"/>
      <c r="Q46" s="2">
        <v>117.21</v>
      </c>
      <c r="R46" s="2">
        <v>6.76</v>
      </c>
      <c r="S46" s="2">
        <v>14.68</v>
      </c>
      <c r="T46" s="2">
        <v>38.39</v>
      </c>
    </row>
    <row r="47" spans="1:20" x14ac:dyDescent="0.25">
      <c r="A47" s="2">
        <v>8.19</v>
      </c>
      <c r="B47" s="2">
        <v>121.54</v>
      </c>
      <c r="C47" s="2">
        <v>14.66</v>
      </c>
      <c r="D47" s="2">
        <v>50</v>
      </c>
      <c r="E47" s="2">
        <v>930</v>
      </c>
      <c r="F47" s="6">
        <f t="shared" si="4"/>
        <v>63.43792633015007</v>
      </c>
      <c r="G47" s="2"/>
      <c r="H47" s="2">
        <v>901</v>
      </c>
      <c r="I47" s="2">
        <v>724</v>
      </c>
      <c r="J47" s="2">
        <v>258</v>
      </c>
      <c r="K47" s="2">
        <v>455</v>
      </c>
      <c r="L47" s="2">
        <v>115</v>
      </c>
      <c r="M47" s="2">
        <v>456</v>
      </c>
      <c r="N47" s="2">
        <v>878.9</v>
      </c>
      <c r="O47" s="2">
        <v>14434</v>
      </c>
      <c r="P47" s="2"/>
      <c r="Q47" s="2">
        <v>116.31</v>
      </c>
      <c r="R47" s="2">
        <v>8.2899999999999991</v>
      </c>
      <c r="S47" s="2">
        <v>14.66</v>
      </c>
      <c r="T47" s="2">
        <v>47.88</v>
      </c>
    </row>
    <row r="48" spans="1:20" x14ac:dyDescent="0.25">
      <c r="A48" s="2">
        <v>9.83</v>
      </c>
      <c r="B48" s="2">
        <v>120.93</v>
      </c>
      <c r="C48" s="2">
        <v>14.63</v>
      </c>
      <c r="D48" s="2">
        <v>60</v>
      </c>
      <c r="E48" s="2">
        <v>1120</v>
      </c>
      <c r="F48" s="6">
        <f t="shared" si="4"/>
        <v>76.555023923444978</v>
      </c>
      <c r="G48" s="2"/>
      <c r="H48" s="2">
        <v>899</v>
      </c>
      <c r="I48" s="2">
        <v>719</v>
      </c>
      <c r="J48" s="2">
        <v>254</v>
      </c>
      <c r="K48" s="2">
        <v>548</v>
      </c>
      <c r="L48" s="2">
        <v>138</v>
      </c>
      <c r="M48" s="2">
        <v>548</v>
      </c>
      <c r="N48" s="2">
        <v>1052.4000000000001</v>
      </c>
      <c r="O48" s="2">
        <v>17269</v>
      </c>
      <c r="P48" s="2"/>
      <c r="Q48" s="2">
        <v>114.53</v>
      </c>
      <c r="R48" s="2">
        <v>9.82</v>
      </c>
      <c r="S48" s="2">
        <v>14.65</v>
      </c>
      <c r="T48" s="2">
        <v>58.15</v>
      </c>
    </row>
    <row r="49" spans="1:20" x14ac:dyDescent="0.25">
      <c r="A49" s="2">
        <v>10.75</v>
      </c>
      <c r="B49" s="2">
        <v>120.67</v>
      </c>
      <c r="C49" s="2">
        <v>14.61</v>
      </c>
      <c r="D49" s="2">
        <v>65</v>
      </c>
      <c r="E49" s="2">
        <v>1220</v>
      </c>
      <c r="F49" s="6">
        <f t="shared" si="4"/>
        <v>83.504449007529089</v>
      </c>
      <c r="G49" s="2"/>
      <c r="H49" s="2">
        <v>899</v>
      </c>
      <c r="I49" s="2">
        <v>716</v>
      </c>
      <c r="J49" s="2">
        <v>254</v>
      </c>
      <c r="K49" s="2">
        <v>599</v>
      </c>
      <c r="L49" s="2">
        <v>151</v>
      </c>
      <c r="M49" s="2">
        <v>598</v>
      </c>
      <c r="N49" s="2">
        <v>1143.5999999999999</v>
      </c>
      <c r="O49" s="2">
        <v>18756</v>
      </c>
      <c r="P49" s="2"/>
      <c r="Q49" s="2">
        <v>113.64</v>
      </c>
      <c r="R49" s="2">
        <v>10.73</v>
      </c>
      <c r="S49" s="2">
        <v>14.65</v>
      </c>
      <c r="T49" s="2">
        <v>63.75</v>
      </c>
    </row>
    <row r="50" spans="1:20" x14ac:dyDescent="0.25">
      <c r="A50" s="2">
        <v>11.7</v>
      </c>
      <c r="B50" s="2">
        <v>120.43</v>
      </c>
      <c r="C50" s="2">
        <v>14.62</v>
      </c>
      <c r="D50" s="2">
        <v>70</v>
      </c>
      <c r="E50" s="2">
        <v>1330</v>
      </c>
      <c r="F50" s="6">
        <f t="shared" si="4"/>
        <v>90.971272229822162</v>
      </c>
      <c r="G50" s="2"/>
      <c r="H50" s="2">
        <v>901</v>
      </c>
      <c r="I50" s="2">
        <v>714</v>
      </c>
      <c r="J50" s="2">
        <v>252</v>
      </c>
      <c r="K50" s="2">
        <v>652</v>
      </c>
      <c r="L50" s="2">
        <v>164</v>
      </c>
      <c r="M50" s="2">
        <v>650</v>
      </c>
      <c r="N50" s="2">
        <v>1237.5</v>
      </c>
      <c r="O50" s="2">
        <v>20290</v>
      </c>
      <c r="P50" s="2"/>
      <c r="Q50" s="2">
        <v>113.64</v>
      </c>
      <c r="R50" s="2">
        <v>11.63</v>
      </c>
      <c r="S50" s="2">
        <v>14.65</v>
      </c>
      <c r="T50" s="2">
        <v>69.72</v>
      </c>
    </row>
    <row r="51" spans="1:20" x14ac:dyDescent="0.25">
      <c r="A51" s="2"/>
      <c r="B51" s="2"/>
      <c r="C51" s="2"/>
      <c r="D51" s="2"/>
      <c r="E51" s="2"/>
      <c r="F51" s="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>
        <v>1.1200000000000001</v>
      </c>
      <c r="B52" s="2">
        <v>123.06</v>
      </c>
      <c r="C52" s="2">
        <v>15.36</v>
      </c>
      <c r="D52" s="2">
        <v>0.3</v>
      </c>
      <c r="E52" s="2">
        <v>49</v>
      </c>
      <c r="F52" s="6">
        <f t="shared" ref="F52:F60" si="5">E52/C52</f>
        <v>3.190104166666667</v>
      </c>
      <c r="G52" s="2"/>
      <c r="H52" s="2">
        <v>943</v>
      </c>
      <c r="I52" s="2">
        <v>717</v>
      </c>
      <c r="J52" s="2">
        <v>278</v>
      </c>
      <c r="K52" s="2">
        <v>62</v>
      </c>
      <c r="L52" s="2">
        <v>15</v>
      </c>
      <c r="M52" s="2">
        <v>62</v>
      </c>
      <c r="N52" s="2">
        <v>55.9</v>
      </c>
      <c r="O52" s="2">
        <v>996</v>
      </c>
      <c r="P52" s="2"/>
      <c r="Q52" s="2">
        <v>125.25</v>
      </c>
      <c r="R52" s="2">
        <v>1.26</v>
      </c>
      <c r="S52" s="2">
        <v>15.32</v>
      </c>
      <c r="T52" s="2">
        <v>3.88</v>
      </c>
    </row>
    <row r="53" spans="1:20" x14ac:dyDescent="0.25">
      <c r="A53" s="2">
        <v>2.2000000000000002</v>
      </c>
      <c r="B53" s="2">
        <v>122.75</v>
      </c>
      <c r="C53" s="2">
        <v>15.35</v>
      </c>
      <c r="D53" s="2">
        <v>10</v>
      </c>
      <c r="E53" s="2">
        <v>228</v>
      </c>
      <c r="F53" s="6">
        <f t="shared" si="5"/>
        <v>14.853420195439739</v>
      </c>
      <c r="G53" s="2"/>
      <c r="H53" s="2">
        <v>943</v>
      </c>
      <c r="I53" s="2">
        <v>718</v>
      </c>
      <c r="J53" s="2">
        <v>268</v>
      </c>
      <c r="K53" s="2">
        <v>130</v>
      </c>
      <c r="L53" s="2">
        <v>32</v>
      </c>
      <c r="M53" s="2">
        <v>130</v>
      </c>
      <c r="N53" s="2">
        <v>245.5</v>
      </c>
      <c r="O53" s="2">
        <v>4092</v>
      </c>
      <c r="P53" s="2"/>
      <c r="Q53" s="2">
        <v>120.78</v>
      </c>
      <c r="R53" s="2">
        <v>2.44</v>
      </c>
      <c r="S53" s="2">
        <v>15.35</v>
      </c>
      <c r="T53" s="2">
        <v>11.2</v>
      </c>
    </row>
    <row r="54" spans="1:20" x14ac:dyDescent="0.25">
      <c r="A54" s="2">
        <v>3.76</v>
      </c>
      <c r="B54" s="2">
        <v>122.35</v>
      </c>
      <c r="C54" s="2">
        <v>15.34</v>
      </c>
      <c r="D54" s="2">
        <v>20</v>
      </c>
      <c r="E54" s="2">
        <v>400</v>
      </c>
      <c r="F54" s="6">
        <f t="shared" si="5"/>
        <v>26.07561929595828</v>
      </c>
      <c r="G54" s="2"/>
      <c r="H54" s="2">
        <v>942</v>
      </c>
      <c r="I54" s="2">
        <v>721</v>
      </c>
      <c r="J54" s="2">
        <v>264</v>
      </c>
      <c r="K54" s="2">
        <v>219</v>
      </c>
      <c r="L54" s="2">
        <v>54</v>
      </c>
      <c r="M54" s="2">
        <v>220</v>
      </c>
      <c r="N54" s="2">
        <v>411.7</v>
      </c>
      <c r="O54" s="2">
        <v>6807</v>
      </c>
      <c r="P54" s="2"/>
      <c r="Q54" s="2">
        <v>118.99</v>
      </c>
      <c r="R54" s="2">
        <v>4.04</v>
      </c>
      <c r="S54" s="2">
        <v>15.34</v>
      </c>
      <c r="T54" s="2">
        <v>20.49</v>
      </c>
    </row>
    <row r="55" spans="1:20" x14ac:dyDescent="0.25">
      <c r="A55" s="2">
        <v>5.44</v>
      </c>
      <c r="B55" s="2">
        <v>121.73</v>
      </c>
      <c r="C55" s="2">
        <v>15.34</v>
      </c>
      <c r="D55" s="2">
        <v>30</v>
      </c>
      <c r="E55" s="2">
        <v>580</v>
      </c>
      <c r="F55" s="6">
        <f t="shared" si="5"/>
        <v>37.809647979139505</v>
      </c>
      <c r="G55" s="2"/>
      <c r="H55" s="2">
        <v>944</v>
      </c>
      <c r="I55" s="2">
        <v>721</v>
      </c>
      <c r="J55" s="2">
        <v>262</v>
      </c>
      <c r="K55" s="2">
        <v>314</v>
      </c>
      <c r="L55" s="2">
        <v>78</v>
      </c>
      <c r="M55" s="2">
        <v>314</v>
      </c>
      <c r="N55" s="2">
        <v>578.29999999999995</v>
      </c>
      <c r="O55" s="2">
        <v>9527</v>
      </c>
      <c r="P55" s="2"/>
      <c r="Q55" s="2">
        <v>117.21</v>
      </c>
      <c r="R55" s="2">
        <v>5.64</v>
      </c>
      <c r="S55" s="2">
        <v>15.34</v>
      </c>
      <c r="T55" s="2">
        <v>30.29</v>
      </c>
    </row>
    <row r="56" spans="1:20" x14ac:dyDescent="0.25">
      <c r="A56" s="2">
        <v>7.19</v>
      </c>
      <c r="B56" s="2">
        <v>121.63</v>
      </c>
      <c r="C56" s="2">
        <v>15.33</v>
      </c>
      <c r="D56" s="2">
        <v>40</v>
      </c>
      <c r="E56" s="2">
        <v>760</v>
      </c>
      <c r="F56" s="6">
        <f t="shared" si="5"/>
        <v>49.575994781474236</v>
      </c>
      <c r="G56" s="2"/>
      <c r="H56" s="2">
        <v>943</v>
      </c>
      <c r="I56" s="2">
        <v>718</v>
      </c>
      <c r="J56" s="2">
        <v>258</v>
      </c>
      <c r="K56" s="2">
        <v>412</v>
      </c>
      <c r="L56" s="2">
        <v>101</v>
      </c>
      <c r="M56" s="2">
        <v>413</v>
      </c>
      <c r="N56" s="2">
        <v>747.6</v>
      </c>
      <c r="O56" s="2">
        <v>12290</v>
      </c>
      <c r="P56" s="2"/>
      <c r="Q56" s="2">
        <v>116.31</v>
      </c>
      <c r="R56" s="2">
        <v>7.32</v>
      </c>
      <c r="S56" s="2">
        <v>15.34</v>
      </c>
      <c r="T56" s="2">
        <v>40.4</v>
      </c>
    </row>
    <row r="57" spans="1:20" x14ac:dyDescent="0.25">
      <c r="A57" s="2">
        <v>8.48</v>
      </c>
      <c r="B57" s="2">
        <v>120.98</v>
      </c>
      <c r="C57" s="2">
        <v>15.32</v>
      </c>
      <c r="D57" s="2">
        <v>50</v>
      </c>
      <c r="E57" s="2">
        <v>960</v>
      </c>
      <c r="F57" s="6">
        <f t="shared" si="5"/>
        <v>62.663185378590079</v>
      </c>
      <c r="G57" s="2"/>
      <c r="H57" s="2">
        <v>943</v>
      </c>
      <c r="I57" s="2">
        <v>723</v>
      </c>
      <c r="J57" s="2">
        <v>256</v>
      </c>
      <c r="K57" s="2">
        <v>475</v>
      </c>
      <c r="L57" s="2">
        <v>120</v>
      </c>
      <c r="M57" s="2">
        <v>474</v>
      </c>
      <c r="N57" s="2">
        <v>916.5</v>
      </c>
      <c r="O57" s="2">
        <v>15048</v>
      </c>
      <c r="P57" s="2"/>
      <c r="Q57" s="2">
        <v>115.42</v>
      </c>
      <c r="R57" s="2">
        <v>8.57</v>
      </c>
      <c r="S57" s="2">
        <v>15.34</v>
      </c>
      <c r="T57" s="2">
        <v>47.07</v>
      </c>
    </row>
    <row r="58" spans="1:20" x14ac:dyDescent="0.25">
      <c r="A58" s="2">
        <v>10.35</v>
      </c>
      <c r="B58" s="2">
        <v>120.85</v>
      </c>
      <c r="C58" s="2">
        <v>15.31</v>
      </c>
      <c r="D58" s="2">
        <v>60</v>
      </c>
      <c r="E58" s="2">
        <v>1180</v>
      </c>
      <c r="F58" s="6">
        <f t="shared" si="5"/>
        <v>77.073807968647941</v>
      </c>
      <c r="G58" s="2"/>
      <c r="H58" s="2">
        <v>943</v>
      </c>
      <c r="I58" s="2">
        <v>716</v>
      </c>
      <c r="J58" s="2">
        <v>254</v>
      </c>
      <c r="K58" s="2">
        <v>580</v>
      </c>
      <c r="L58" s="2">
        <v>146</v>
      </c>
      <c r="M58" s="2">
        <v>576</v>
      </c>
      <c r="N58" s="2">
        <v>1101.4000000000001</v>
      </c>
      <c r="O58" s="2">
        <v>18066</v>
      </c>
      <c r="P58" s="2"/>
      <c r="Q58" s="2">
        <v>114.53</v>
      </c>
      <c r="R58" s="2">
        <v>10.38</v>
      </c>
      <c r="S58" s="2">
        <v>15.34</v>
      </c>
      <c r="T58" s="2">
        <v>57.79</v>
      </c>
    </row>
    <row r="59" spans="1:20" x14ac:dyDescent="0.25">
      <c r="A59" s="2">
        <v>11.38</v>
      </c>
      <c r="B59" s="2">
        <v>120.68</v>
      </c>
      <c r="C59" s="2">
        <v>15.31</v>
      </c>
      <c r="D59" s="2">
        <v>65</v>
      </c>
      <c r="E59" s="2">
        <v>1290</v>
      </c>
      <c r="F59" s="6">
        <f t="shared" si="5"/>
        <v>84.258654474199872</v>
      </c>
      <c r="G59" s="2"/>
      <c r="H59" s="2">
        <v>943</v>
      </c>
      <c r="I59" s="2">
        <v>721</v>
      </c>
      <c r="J59" s="2">
        <v>252</v>
      </c>
      <c r="K59" s="2">
        <v>638</v>
      </c>
      <c r="L59" s="2">
        <v>161</v>
      </c>
      <c r="M59" s="2">
        <v>638</v>
      </c>
      <c r="N59" s="2">
        <v>1202.7</v>
      </c>
      <c r="O59" s="2">
        <v>19722</v>
      </c>
      <c r="P59" s="2"/>
      <c r="Q59" s="2">
        <v>113.64</v>
      </c>
      <c r="R59" s="2">
        <v>11.35</v>
      </c>
      <c r="S59" s="2">
        <v>15.34</v>
      </c>
      <c r="T59" s="2">
        <v>63.96</v>
      </c>
    </row>
    <row r="60" spans="1:20" x14ac:dyDescent="0.25">
      <c r="A60" s="2">
        <v>12.56</v>
      </c>
      <c r="B60" s="2">
        <v>120.2</v>
      </c>
      <c r="C60" s="2">
        <v>15.31</v>
      </c>
      <c r="D60" s="2">
        <v>70</v>
      </c>
      <c r="E60" s="2">
        <v>1420</v>
      </c>
      <c r="F60" s="6">
        <f t="shared" si="5"/>
        <v>92.749836708033968</v>
      </c>
      <c r="G60" s="2"/>
      <c r="H60" s="2">
        <v>943</v>
      </c>
      <c r="I60" s="2">
        <v>719</v>
      </c>
      <c r="J60" s="2">
        <v>250</v>
      </c>
      <c r="K60" s="2">
        <v>699</v>
      </c>
      <c r="L60" s="2">
        <v>176</v>
      </c>
      <c r="M60" s="2">
        <v>700</v>
      </c>
      <c r="N60" s="2">
        <v>1307.9000000000001</v>
      </c>
      <c r="O60" s="2">
        <v>21441</v>
      </c>
      <c r="P60" s="2"/>
      <c r="Q60" s="2">
        <v>112.74</v>
      </c>
      <c r="R60" s="2">
        <v>12.54</v>
      </c>
      <c r="S60" s="2">
        <v>15.35</v>
      </c>
      <c r="T60" s="2">
        <v>70.53</v>
      </c>
    </row>
    <row r="61" spans="1:20" x14ac:dyDescent="0.25">
      <c r="A61" s="2"/>
      <c r="B61" s="2"/>
      <c r="C61" s="2"/>
      <c r="D61" s="2"/>
      <c r="E61" s="2"/>
      <c r="F61" s="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6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6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2"/>
      <c r="B87" s="2"/>
      <c r="C87" s="2"/>
      <c r="D87" s="2"/>
      <c r="E87" s="2"/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2"/>
      <c r="B88" s="2"/>
      <c r="C88" s="2"/>
      <c r="D88" s="2"/>
      <c r="E88" s="2"/>
      <c r="F88" s="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"/>
      <c r="B89" s="2"/>
      <c r="C89" s="2"/>
      <c r="D89" s="2"/>
      <c r="E89" s="2"/>
      <c r="F89" s="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"/>
      <c r="B90" s="2"/>
      <c r="C90" s="2"/>
      <c r="D90" s="2"/>
      <c r="E90" s="2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"/>
      <c r="B91" s="2"/>
      <c r="C91" s="2"/>
      <c r="D91" s="2"/>
      <c r="E91" s="2"/>
      <c r="F91" s="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2"/>
      <c r="B92" s="2"/>
      <c r="C92" s="2"/>
      <c r="D92" s="2"/>
      <c r="E92" s="2"/>
      <c r="F92" s="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2"/>
      <c r="B93" s="2"/>
      <c r="C93" s="2"/>
      <c r="D93" s="2"/>
      <c r="E93" s="2"/>
      <c r="F93" s="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2"/>
      <c r="B94" s="2"/>
      <c r="C94" s="2"/>
      <c r="D94" s="2"/>
      <c r="E94" s="2"/>
      <c r="F94" s="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"/>
      <c r="B95" s="2"/>
      <c r="C95" s="2"/>
      <c r="D95" s="2"/>
      <c r="E95" s="2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2"/>
      <c r="B96" s="2"/>
      <c r="C96" s="2"/>
      <c r="D96" s="2"/>
      <c r="E96" s="2"/>
      <c r="F96" s="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2"/>
      <c r="B97" s="2"/>
      <c r="C97" s="2"/>
      <c r="D97" s="2"/>
      <c r="E97" s="2"/>
      <c r="F97" s="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2"/>
      <c r="B98" s="2"/>
      <c r="C98" s="2"/>
      <c r="D98" s="2"/>
      <c r="E98" s="2"/>
      <c r="F98" s="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2"/>
      <c r="B99" s="2"/>
      <c r="C99" s="2"/>
      <c r="D99" s="2"/>
      <c r="E99" s="2"/>
      <c r="F99" s="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2"/>
      <c r="B100" s="2"/>
      <c r="C100" s="2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2"/>
      <c r="B101" s="2"/>
      <c r="C101" s="2"/>
      <c r="D101" s="2"/>
      <c r="E101" s="2"/>
      <c r="F101" s="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2"/>
      <c r="B102" s="2"/>
      <c r="C102" s="2"/>
      <c r="D102" s="2"/>
      <c r="E102" s="2"/>
      <c r="F102" s="6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2"/>
      <c r="B103" s="2"/>
      <c r="C103" s="2"/>
      <c r="D103" s="2"/>
      <c r="E103" s="2"/>
      <c r="F103" s="6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2"/>
      <c r="B104" s="2"/>
      <c r="C104" s="2"/>
      <c r="D104" s="2"/>
      <c r="E104" s="2"/>
      <c r="F104" s="6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2"/>
      <c r="B105" s="2"/>
      <c r="C105" s="2"/>
      <c r="D105" s="2"/>
      <c r="E105" s="2"/>
      <c r="F105" s="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2"/>
      <c r="B106" s="2"/>
      <c r="C106" s="2"/>
      <c r="D106" s="2"/>
      <c r="E106" s="2"/>
      <c r="F106" s="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2"/>
      <c r="B107" s="2"/>
      <c r="C107" s="2"/>
      <c r="D107" s="2"/>
      <c r="E107" s="2"/>
      <c r="F107" s="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2"/>
      <c r="B108" s="2"/>
      <c r="C108" s="2"/>
      <c r="D108" s="2"/>
      <c r="E108" s="2"/>
      <c r="F108" s="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2"/>
      <c r="B109" s="2"/>
      <c r="C109" s="2"/>
      <c r="D109" s="2"/>
      <c r="E109" s="2"/>
      <c r="F109" s="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2"/>
      <c r="B110" s="2"/>
      <c r="C110" s="2"/>
      <c r="D110" s="2"/>
      <c r="E110" s="2"/>
      <c r="F110" s="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2"/>
      <c r="B111" s="2"/>
      <c r="C111" s="2"/>
      <c r="D111" s="2"/>
      <c r="E111" s="2"/>
      <c r="F111" s="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2"/>
      <c r="B112" s="2"/>
      <c r="C112" s="2"/>
      <c r="D112" s="2"/>
      <c r="E112" s="2"/>
      <c r="F112" s="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2"/>
      <c r="B113" s="2"/>
      <c r="C113" s="2"/>
      <c r="D113" s="2"/>
      <c r="E113" s="2"/>
      <c r="F113" s="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2"/>
      <c r="B114" s="2"/>
      <c r="C114" s="2"/>
      <c r="D114" s="2"/>
      <c r="E114" s="2"/>
      <c r="F114" s="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2"/>
      <c r="B115" s="2"/>
      <c r="C115" s="2"/>
      <c r="D115" s="2"/>
      <c r="E115" s="2"/>
      <c r="F115" s="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2"/>
      <c r="B116" s="2"/>
      <c r="C116" s="2"/>
      <c r="D116" s="2"/>
      <c r="E116" s="2"/>
      <c r="F116" s="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2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2"/>
      <c r="B118" s="2"/>
      <c r="C118" s="2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2"/>
      <c r="B119" s="2"/>
      <c r="C119" s="2"/>
      <c r="D119" s="2"/>
      <c r="E119" s="2"/>
      <c r="F119" s="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2"/>
      <c r="B120" s="2"/>
      <c r="C120" s="2"/>
      <c r="D120" s="2"/>
      <c r="E120" s="2"/>
      <c r="F120" s="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2"/>
      <c r="B121" s="2"/>
      <c r="C121" s="2"/>
      <c r="D121" s="2"/>
      <c r="E121" s="2"/>
      <c r="F121" s="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2"/>
      <c r="B122" s="2"/>
      <c r="C122" s="2"/>
      <c r="D122" s="2"/>
      <c r="E122" s="2"/>
      <c r="F122" s="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2"/>
      <c r="B123" s="2"/>
      <c r="C123" s="2"/>
      <c r="D123" s="2"/>
      <c r="E123" s="2"/>
      <c r="F123" s="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2"/>
      <c r="B124" s="2"/>
      <c r="C124" s="2"/>
      <c r="D124" s="2"/>
      <c r="E124" s="2"/>
      <c r="F124" s="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2"/>
      <c r="B125" s="2"/>
      <c r="C125" s="2"/>
      <c r="D125" s="2"/>
      <c r="E125" s="2"/>
      <c r="F125" s="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2"/>
      <c r="B126" s="2"/>
      <c r="C126" s="2"/>
      <c r="D126" s="2"/>
      <c r="E126" s="2"/>
      <c r="F126" s="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2"/>
      <c r="B127" s="2"/>
      <c r="C127" s="2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2"/>
      <c r="B128" s="2"/>
      <c r="C128" s="2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2"/>
      <c r="B129" s="2"/>
      <c r="C129" s="2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2"/>
      <c r="B130" s="2"/>
      <c r="C130" s="2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2"/>
      <c r="B131" s="2"/>
      <c r="C131" s="2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2"/>
      <c r="B132" s="2"/>
      <c r="C132" s="2"/>
      <c r="D132" s="2"/>
      <c r="E132" s="2"/>
      <c r="F132" s="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2"/>
      <c r="B133" s="2"/>
      <c r="C133" s="2"/>
      <c r="D133" s="2"/>
      <c r="E133" s="2"/>
      <c r="F133" s="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2"/>
      <c r="B134" s="2"/>
      <c r="C134" s="2"/>
      <c r="D134" s="2"/>
      <c r="E134" s="2"/>
      <c r="F134" s="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2"/>
      <c r="B135" s="2"/>
      <c r="C135" s="2"/>
      <c r="D135" s="2"/>
      <c r="E135" s="2"/>
      <c r="F135" s="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2"/>
      <c r="B136" s="2"/>
      <c r="C136" s="2"/>
      <c r="D136" s="2"/>
      <c r="E136" s="2"/>
      <c r="F136" s="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2"/>
      <c r="B137" s="2"/>
      <c r="C137" s="2"/>
      <c r="D137" s="2"/>
      <c r="E137" s="2"/>
      <c r="F137" s="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2"/>
      <c r="B138" s="2"/>
      <c r="C138" s="2"/>
      <c r="D138" s="2"/>
      <c r="E138" s="2"/>
      <c r="F138" s="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2"/>
      <c r="B139" s="2"/>
      <c r="C139" s="2"/>
      <c r="D139" s="2"/>
      <c r="E139" s="2"/>
      <c r="F139" s="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2"/>
      <c r="B140" s="2"/>
      <c r="C140" s="2"/>
      <c r="D140" s="2"/>
      <c r="E140" s="2"/>
      <c r="F140" s="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2"/>
      <c r="B141" s="2"/>
      <c r="C141" s="2"/>
      <c r="D141" s="2"/>
      <c r="E141" s="2"/>
      <c r="F141" s="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2"/>
      <c r="B142" s="2"/>
      <c r="C142" s="2"/>
      <c r="D142" s="2"/>
      <c r="E142" s="2"/>
      <c r="F142" s="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2"/>
      <c r="B143" s="2"/>
      <c r="C143" s="2"/>
      <c r="D143" s="2"/>
      <c r="E143" s="2"/>
      <c r="F143" s="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2"/>
      <c r="B144" s="2"/>
      <c r="C144" s="2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2"/>
      <c r="B145" s="2"/>
      <c r="C145" s="2"/>
      <c r="D145" s="2"/>
      <c r="E145" s="2"/>
      <c r="F145" s="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2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2"/>
      <c r="B147" s="2"/>
      <c r="C147" s="2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2"/>
      <c r="B148" s="2"/>
      <c r="C148" s="2"/>
      <c r="D148" s="2"/>
      <c r="E148" s="2"/>
      <c r="F148" s="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2"/>
      <c r="B149" s="2"/>
      <c r="C149" s="2"/>
      <c r="D149" s="2"/>
      <c r="E149" s="2"/>
      <c r="F149" s="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2"/>
      <c r="B150" s="2"/>
      <c r="C150" s="2"/>
      <c r="D150" s="2"/>
      <c r="E150" s="2"/>
      <c r="F150" s="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2"/>
      <c r="B151" s="2"/>
      <c r="C151" s="2"/>
      <c r="D151" s="2"/>
      <c r="E151" s="2"/>
      <c r="F151" s="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2"/>
      <c r="B152" s="2"/>
      <c r="C152" s="2"/>
      <c r="D152" s="2"/>
      <c r="E152" s="2"/>
      <c r="F152" s="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2"/>
      <c r="B153" s="2"/>
      <c r="C153" s="2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2"/>
      <c r="B154" s="2"/>
      <c r="C154" s="2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2"/>
      <c r="B155" s="2"/>
      <c r="C155" s="2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2"/>
      <c r="B156" s="2"/>
      <c r="C156" s="2"/>
      <c r="D156" s="2"/>
      <c r="E156" s="2"/>
      <c r="F156" s="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2"/>
      <c r="B157" s="2"/>
      <c r="C157" s="2"/>
      <c r="D157" s="2"/>
      <c r="E157" s="2"/>
      <c r="F157" s="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2"/>
      <c r="B158" s="2"/>
      <c r="C158" s="2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2"/>
      <c r="B159" s="2"/>
      <c r="C159" s="2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2"/>
      <c r="B160" s="2"/>
      <c r="C160" s="2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2"/>
      <c r="B161" s="2"/>
      <c r="C161" s="2"/>
      <c r="D161" s="2"/>
      <c r="E161" s="2"/>
      <c r="F161" s="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2"/>
      <c r="B162" s="2"/>
      <c r="C162" s="2"/>
      <c r="D162" s="2"/>
      <c r="E162" s="2"/>
      <c r="F162" s="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2"/>
      <c r="B163" s="2"/>
      <c r="C163" s="2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2"/>
      <c r="B164" s="2"/>
      <c r="C164" s="2"/>
      <c r="D164" s="2"/>
      <c r="E164" s="2"/>
      <c r="F164" s="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2"/>
      <c r="B165" s="2"/>
      <c r="C165" s="2"/>
      <c r="D165" s="2"/>
      <c r="E165" s="2"/>
      <c r="F165" s="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2"/>
      <c r="B166" s="2"/>
      <c r="C166" s="2"/>
      <c r="D166" s="2"/>
      <c r="E166" s="2"/>
      <c r="F166" s="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2"/>
      <c r="B167" s="2"/>
      <c r="C167" s="2"/>
      <c r="D167" s="2"/>
      <c r="E167" s="2"/>
      <c r="F167" s="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2"/>
      <c r="B168" s="2"/>
      <c r="C168" s="2"/>
      <c r="D168" s="2"/>
      <c r="E168" s="2"/>
      <c r="F168" s="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2"/>
      <c r="B169" s="2"/>
      <c r="C169" s="2"/>
      <c r="D169" s="2"/>
      <c r="E169" s="2"/>
      <c r="F169" s="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2"/>
      <c r="B170" s="2"/>
      <c r="C170" s="2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2"/>
      <c r="B171" s="2"/>
      <c r="C171" s="2"/>
      <c r="D171" s="2"/>
      <c r="E171" s="2"/>
      <c r="F171" s="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2"/>
      <c r="B172" s="2"/>
      <c r="C172" s="2"/>
      <c r="D172" s="2"/>
      <c r="E172" s="2"/>
      <c r="F172" s="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2"/>
      <c r="B173" s="2"/>
      <c r="C173" s="2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2"/>
      <c r="B174" s="2"/>
      <c r="C174" s="2"/>
      <c r="D174" s="2"/>
      <c r="E174" s="2"/>
      <c r="F174" s="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2"/>
      <c r="B175" s="2"/>
      <c r="C175" s="2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2"/>
      <c r="B176" s="2"/>
      <c r="C176" s="2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2"/>
      <c r="B177" s="2"/>
      <c r="C177" s="2"/>
      <c r="D177" s="2"/>
      <c r="E177" s="2"/>
      <c r="F177" s="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2"/>
      <c r="B178" s="2"/>
      <c r="C178" s="2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2"/>
      <c r="B179" s="2"/>
      <c r="C179" s="2"/>
      <c r="D179" s="2"/>
      <c r="E179" s="2"/>
      <c r="F179" s="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2"/>
      <c r="B180" s="2"/>
      <c r="C180" s="2"/>
      <c r="D180" s="2"/>
      <c r="E180" s="2"/>
      <c r="F180" s="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2"/>
      <c r="B181" s="2"/>
      <c r="C181" s="2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2"/>
      <c r="B182" s="2"/>
      <c r="C182" s="2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2"/>
      <c r="B183" s="2"/>
      <c r="C183" s="2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2"/>
      <c r="B184" s="2"/>
      <c r="C184" s="2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2"/>
      <c r="B185" s="2"/>
      <c r="C185" s="2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2"/>
      <c r="B186" s="2"/>
      <c r="C186" s="2"/>
      <c r="D186" s="2"/>
      <c r="E186" s="2"/>
      <c r="F186" s="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2"/>
      <c r="B187" s="2"/>
      <c r="C187" s="2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2"/>
      <c r="B188" s="2"/>
      <c r="C188" s="2"/>
      <c r="D188" s="2"/>
      <c r="E188" s="2"/>
      <c r="F188" s="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2"/>
      <c r="B189" s="2"/>
      <c r="C189" s="2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2"/>
      <c r="B190" s="2"/>
      <c r="C190" s="2"/>
      <c r="D190" s="2"/>
      <c r="E190" s="2"/>
      <c r="F190" s="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2"/>
      <c r="B191" s="2"/>
      <c r="C191" s="2"/>
      <c r="D191" s="2"/>
      <c r="E191" s="2"/>
      <c r="F191" s="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2"/>
      <c r="B192" s="2"/>
      <c r="C192" s="2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2"/>
      <c r="B193" s="2"/>
      <c r="C193" s="2"/>
      <c r="D193" s="2"/>
      <c r="E193" s="2"/>
      <c r="F193" s="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2"/>
      <c r="B194" s="2"/>
      <c r="C194" s="2"/>
      <c r="D194" s="2"/>
      <c r="E194" s="2"/>
      <c r="F194" s="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2"/>
      <c r="B195" s="2"/>
      <c r="C195" s="2"/>
      <c r="D195" s="2"/>
      <c r="E195" s="2"/>
      <c r="F195" s="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2"/>
      <c r="B196" s="2"/>
      <c r="C196" s="2"/>
      <c r="D196" s="2"/>
      <c r="E196" s="2"/>
      <c r="F196" s="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2"/>
      <c r="B197" s="2"/>
      <c r="C197" s="2"/>
      <c r="D197" s="2"/>
      <c r="E197" s="2"/>
      <c r="F197" s="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2"/>
      <c r="B198" s="2"/>
      <c r="C198" s="2"/>
      <c r="D198" s="2"/>
      <c r="E198" s="2"/>
      <c r="F198" s="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2"/>
      <c r="B199" s="2"/>
      <c r="C199" s="2"/>
      <c r="D199" s="2"/>
      <c r="E199" s="2"/>
      <c r="F199" s="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2"/>
      <c r="B200" s="2"/>
      <c r="C200" s="2"/>
      <c r="D200" s="2"/>
      <c r="E200" s="2"/>
      <c r="F200" s="6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2"/>
      <c r="B201" s="2"/>
      <c r="C201" s="2"/>
      <c r="D201" s="2"/>
      <c r="E201" s="2"/>
      <c r="F201" s="6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2"/>
      <c r="B202" s="2"/>
      <c r="C202" s="2"/>
      <c r="D202" s="2"/>
      <c r="E202" s="2"/>
      <c r="F202" s="6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2"/>
      <c r="B203" s="2"/>
      <c r="C203" s="2"/>
      <c r="D203" s="2"/>
      <c r="E203" s="2"/>
      <c r="F203" s="6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2"/>
      <c r="B204" s="2"/>
      <c r="C204" s="2"/>
      <c r="D204" s="2"/>
      <c r="E204" s="2"/>
      <c r="F204" s="6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2"/>
      <c r="B205" s="2"/>
      <c r="C205" s="2"/>
      <c r="D205" s="2"/>
      <c r="E205" s="2"/>
      <c r="F205" s="6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2"/>
      <c r="B206" s="2"/>
      <c r="C206" s="2"/>
      <c r="D206" s="2"/>
      <c r="E206" s="2"/>
      <c r="F206" s="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2"/>
      <c r="B207" s="2"/>
      <c r="C207" s="2"/>
      <c r="D207" s="2"/>
      <c r="E207" s="2"/>
      <c r="F207" s="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2"/>
      <c r="B208" s="2"/>
      <c r="C208" s="2"/>
      <c r="D208" s="2"/>
      <c r="E208" s="2"/>
      <c r="F208" s="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2"/>
      <c r="B209" s="2"/>
      <c r="C209" s="2"/>
      <c r="D209" s="2"/>
      <c r="E209" s="2"/>
      <c r="F209" s="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2"/>
      <c r="B210" s="2"/>
      <c r="C210" s="2"/>
      <c r="D210" s="2"/>
      <c r="E210" s="2"/>
      <c r="F210" s="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2"/>
      <c r="B211" s="2"/>
      <c r="C211" s="2"/>
      <c r="D211" s="2"/>
      <c r="E211" s="2"/>
      <c r="F211" s="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2"/>
      <c r="B212" s="2"/>
      <c r="C212" s="2"/>
      <c r="D212" s="2"/>
      <c r="E212" s="2"/>
      <c r="F212" s="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2"/>
      <c r="B213" s="2"/>
      <c r="C213" s="2"/>
      <c r="D213" s="2"/>
      <c r="E213" s="2"/>
      <c r="F213" s="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2"/>
      <c r="B214" s="2"/>
      <c r="C214" s="2"/>
      <c r="D214" s="2"/>
      <c r="E214" s="2"/>
      <c r="F214" s="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2"/>
      <c r="B215" s="2"/>
      <c r="C215" s="2"/>
      <c r="D215" s="2"/>
      <c r="E215" s="2"/>
      <c r="F215" s="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2"/>
      <c r="B216" s="2"/>
      <c r="C216" s="2"/>
      <c r="D216" s="2"/>
      <c r="E216" s="2"/>
      <c r="F216" s="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2"/>
      <c r="B217" s="2"/>
      <c r="C217" s="2"/>
      <c r="D217" s="2"/>
      <c r="E217" s="2"/>
      <c r="F217" s="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2"/>
      <c r="B218" s="2"/>
      <c r="C218" s="2"/>
      <c r="D218" s="2"/>
      <c r="E218" s="2"/>
      <c r="F218" s="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2"/>
      <c r="B219" s="2"/>
      <c r="C219" s="2"/>
      <c r="D219" s="2"/>
      <c r="E219" s="2"/>
      <c r="F219" s="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2"/>
      <c r="B220" s="2"/>
      <c r="C220" s="2"/>
      <c r="D220" s="2"/>
      <c r="E220" s="2"/>
      <c r="F220" s="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2"/>
      <c r="B221" s="2"/>
      <c r="C221" s="2"/>
      <c r="D221" s="2"/>
      <c r="E221" s="2"/>
      <c r="F221" s="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2"/>
      <c r="B222" s="2"/>
      <c r="C222" s="2"/>
      <c r="D222" s="2"/>
      <c r="E222" s="2"/>
      <c r="F222" s="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2"/>
      <c r="B223" s="2"/>
      <c r="C223" s="2"/>
      <c r="D223" s="2"/>
      <c r="E223" s="2"/>
      <c r="F223" s="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2"/>
      <c r="B224" s="2"/>
      <c r="C224" s="2"/>
      <c r="D224" s="2"/>
      <c r="E224" s="2"/>
      <c r="F224" s="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2"/>
      <c r="B225" s="2"/>
      <c r="C225" s="2"/>
      <c r="D225" s="2"/>
      <c r="E225" s="2"/>
      <c r="F225" s="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2"/>
      <c r="B226" s="2"/>
      <c r="C226" s="2"/>
      <c r="D226" s="2"/>
      <c r="E226" s="2"/>
      <c r="F226" s="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2"/>
      <c r="B227" s="2"/>
      <c r="C227" s="2"/>
      <c r="D227" s="2"/>
      <c r="E227" s="2"/>
      <c r="F227" s="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2"/>
      <c r="B228" s="2"/>
      <c r="C228" s="2"/>
      <c r="D228" s="2"/>
      <c r="E228" s="2"/>
      <c r="F228" s="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2"/>
      <c r="B229" s="2"/>
      <c r="C229" s="2"/>
      <c r="D229" s="2"/>
      <c r="E229" s="2"/>
      <c r="F229" s="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2"/>
      <c r="B230" s="2"/>
      <c r="C230" s="2"/>
      <c r="D230" s="2"/>
      <c r="E230" s="2"/>
      <c r="F230" s="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2"/>
      <c r="B231" s="2"/>
      <c r="C231" s="2"/>
      <c r="D231" s="2"/>
      <c r="E231" s="2"/>
      <c r="F231" s="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2"/>
      <c r="B232" s="2"/>
      <c r="C232" s="2"/>
      <c r="D232" s="2"/>
      <c r="E232" s="2"/>
      <c r="F232" s="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2"/>
      <c r="B233" s="2"/>
      <c r="C233" s="2"/>
      <c r="D233" s="2"/>
      <c r="E233" s="2"/>
      <c r="F233" s="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2"/>
      <c r="B234" s="2"/>
      <c r="C234" s="2"/>
      <c r="D234" s="2"/>
      <c r="E234" s="2"/>
      <c r="F234" s="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2"/>
      <c r="B235" s="2"/>
      <c r="C235" s="2"/>
      <c r="D235" s="2"/>
      <c r="E235" s="2"/>
      <c r="F235" s="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2"/>
      <c r="B236" s="2"/>
      <c r="C236" s="2"/>
      <c r="D236" s="2"/>
      <c r="E236" s="2"/>
      <c r="F236" s="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2"/>
      <c r="B237" s="2"/>
      <c r="C237" s="2"/>
      <c r="D237" s="2"/>
      <c r="E237" s="2"/>
      <c r="F237" s="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2"/>
      <c r="B238" s="2"/>
      <c r="C238" s="2"/>
      <c r="D238" s="2"/>
      <c r="E238" s="2"/>
      <c r="F238" s="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2"/>
      <c r="B239" s="2"/>
      <c r="C239" s="2"/>
      <c r="D239" s="2"/>
      <c r="E239" s="2"/>
      <c r="F239" s="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2"/>
      <c r="B240" s="2"/>
      <c r="C240" s="2"/>
      <c r="D240" s="2"/>
      <c r="E240" s="2"/>
      <c r="F240" s="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2"/>
      <c r="B241" s="2"/>
      <c r="C241" s="2"/>
      <c r="D241" s="2"/>
      <c r="E241" s="2"/>
      <c r="F241" s="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2"/>
      <c r="B242" s="2"/>
      <c r="C242" s="2"/>
      <c r="D242" s="2"/>
      <c r="E242" s="2"/>
      <c r="F242" s="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2"/>
      <c r="B243" s="2"/>
      <c r="C243" s="2"/>
      <c r="D243" s="2"/>
      <c r="E243" s="2"/>
      <c r="F243" s="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2"/>
      <c r="B244" s="2"/>
      <c r="C244" s="2"/>
      <c r="D244" s="2"/>
      <c r="E244" s="2"/>
      <c r="F244" s="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x14ac:dyDescent="0.25">
      <c r="A245" s="2"/>
      <c r="B245" s="2"/>
      <c r="C245" s="2"/>
      <c r="D245" s="2"/>
      <c r="E245" s="2"/>
      <c r="F245" s="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x14ac:dyDescent="0.25">
      <c r="A246" s="2"/>
      <c r="B246" s="2"/>
      <c r="C246" s="2"/>
      <c r="D246" s="2"/>
      <c r="E246" s="2"/>
      <c r="F246" s="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x14ac:dyDescent="0.25">
      <c r="A247" s="2"/>
      <c r="B247" s="2"/>
      <c r="C247" s="2"/>
      <c r="D247" s="2"/>
      <c r="E247" s="2"/>
      <c r="F247" s="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x14ac:dyDescent="0.25">
      <c r="A248" s="2"/>
      <c r="B248" s="2"/>
      <c r="C248" s="2"/>
      <c r="D248" s="2"/>
      <c r="E248" s="2"/>
      <c r="F248" s="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x14ac:dyDescent="0.25">
      <c r="A249" s="2"/>
      <c r="B249" s="2"/>
      <c r="C249" s="2"/>
      <c r="D249" s="2"/>
      <c r="E249" s="2"/>
      <c r="F249" s="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x14ac:dyDescent="0.25">
      <c r="A250" s="2"/>
      <c r="B250" s="2"/>
      <c r="C250" s="2"/>
      <c r="D250" s="2"/>
      <c r="E250" s="2"/>
      <c r="F250" s="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x14ac:dyDescent="0.25">
      <c r="A251" s="2"/>
      <c r="B251" s="2"/>
      <c r="C251" s="2"/>
      <c r="D251" s="2"/>
      <c r="E251" s="2"/>
      <c r="F251" s="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x14ac:dyDescent="0.25">
      <c r="A252" s="2"/>
      <c r="B252" s="2"/>
      <c r="C252" s="2"/>
      <c r="D252" s="2"/>
      <c r="E252" s="2"/>
      <c r="F252" s="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x14ac:dyDescent="0.25">
      <c r="A253" s="2"/>
      <c r="B253" s="2"/>
      <c r="C253" s="2"/>
      <c r="D253" s="2"/>
      <c r="E253" s="2"/>
      <c r="F253" s="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x14ac:dyDescent="0.25">
      <c r="A254" s="2"/>
      <c r="B254" s="2"/>
      <c r="C254" s="2"/>
      <c r="D254" s="2"/>
      <c r="E254" s="2"/>
      <c r="F254" s="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x14ac:dyDescent="0.25">
      <c r="A255" s="2"/>
      <c r="B255" s="2"/>
      <c r="C255" s="2"/>
      <c r="D255" s="2"/>
      <c r="E255" s="2"/>
      <c r="F255" s="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x14ac:dyDescent="0.25">
      <c r="A256" s="2"/>
      <c r="B256" s="2"/>
      <c r="C256" s="2"/>
      <c r="D256" s="2"/>
      <c r="E256" s="2"/>
      <c r="F256" s="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x14ac:dyDescent="0.25">
      <c r="A257" s="2"/>
      <c r="B257" s="2"/>
      <c r="C257" s="2"/>
      <c r="D257" s="2"/>
      <c r="E257" s="2"/>
      <c r="F257" s="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x14ac:dyDescent="0.25">
      <c r="A258" s="2"/>
      <c r="B258" s="2"/>
      <c r="C258" s="2"/>
      <c r="D258" s="2"/>
      <c r="E258" s="2"/>
      <c r="F258" s="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x14ac:dyDescent="0.25">
      <c r="A259" s="2"/>
      <c r="B259" s="2"/>
      <c r="C259" s="2"/>
      <c r="D259" s="2"/>
      <c r="E259" s="2"/>
      <c r="F259" s="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x14ac:dyDescent="0.25">
      <c r="A260" s="2"/>
      <c r="B260" s="2"/>
      <c r="C260" s="2"/>
      <c r="D260" s="2"/>
      <c r="E260" s="2"/>
      <c r="F260" s="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x14ac:dyDescent="0.25">
      <c r="A261" s="2"/>
      <c r="B261" s="2"/>
      <c r="C261" s="2"/>
      <c r="D261" s="2"/>
      <c r="E261" s="2"/>
      <c r="F261" s="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x14ac:dyDescent="0.25">
      <c r="A262" s="2"/>
      <c r="B262" s="2"/>
      <c r="C262" s="2"/>
      <c r="D262" s="2"/>
      <c r="E262" s="2"/>
      <c r="F262" s="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x14ac:dyDescent="0.25">
      <c r="A263" s="2"/>
      <c r="B263" s="2"/>
      <c r="C263" s="2"/>
      <c r="D263" s="2"/>
      <c r="E263" s="2"/>
      <c r="F263" s="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x14ac:dyDescent="0.25">
      <c r="A264" s="2"/>
      <c r="B264" s="2"/>
      <c r="C264" s="2"/>
      <c r="D264" s="2"/>
      <c r="E264" s="2"/>
      <c r="F264" s="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x14ac:dyDescent="0.25">
      <c r="A265" s="2"/>
      <c r="B265" s="2"/>
      <c r="C265" s="2"/>
      <c r="D265" s="2"/>
      <c r="E265" s="2"/>
      <c r="F265" s="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x14ac:dyDescent="0.25">
      <c r="A266" s="2"/>
      <c r="B266" s="2"/>
      <c r="C266" s="2"/>
      <c r="D266" s="2"/>
      <c r="E266" s="2"/>
      <c r="F266" s="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x14ac:dyDescent="0.25">
      <c r="A267" s="2"/>
      <c r="B267" s="2"/>
      <c r="C267" s="2"/>
      <c r="D267" s="2"/>
      <c r="E267" s="2"/>
      <c r="F267" s="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x14ac:dyDescent="0.25">
      <c r="A268" s="2"/>
      <c r="B268" s="2"/>
      <c r="C268" s="2"/>
      <c r="D268" s="2"/>
      <c r="E268" s="2"/>
      <c r="F268" s="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x14ac:dyDescent="0.25">
      <c r="A269" s="2"/>
      <c r="B269" s="2"/>
      <c r="C269" s="2"/>
      <c r="D269" s="2"/>
      <c r="E269" s="2"/>
      <c r="F269" s="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x14ac:dyDescent="0.25">
      <c r="A270" s="2"/>
      <c r="B270" s="2"/>
      <c r="C270" s="2"/>
      <c r="D270" s="2"/>
      <c r="E270" s="2"/>
      <c r="F270" s="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x14ac:dyDescent="0.25">
      <c r="A271" s="2"/>
      <c r="B271" s="2"/>
      <c r="C271" s="2"/>
      <c r="D271" s="2"/>
      <c r="E271" s="2"/>
      <c r="F271" s="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x14ac:dyDescent="0.25">
      <c r="A272" s="2"/>
      <c r="B272" s="2"/>
      <c r="C272" s="2"/>
      <c r="D272" s="2"/>
      <c r="E272" s="2"/>
      <c r="F272" s="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x14ac:dyDescent="0.25">
      <c r="A273" s="2"/>
      <c r="B273" s="2"/>
      <c r="C273" s="2"/>
      <c r="D273" s="2"/>
      <c r="E273" s="2"/>
      <c r="F273" s="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x14ac:dyDescent="0.25">
      <c r="A274" s="2"/>
      <c r="B274" s="2"/>
      <c r="C274" s="2"/>
      <c r="D274" s="2"/>
      <c r="E274" s="2"/>
      <c r="F274" s="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x14ac:dyDescent="0.25">
      <c r="A275" s="2"/>
      <c r="B275" s="2"/>
      <c r="C275" s="2"/>
      <c r="D275" s="2"/>
      <c r="E275" s="2"/>
      <c r="F275" s="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x14ac:dyDescent="0.25">
      <c r="A276" s="2"/>
      <c r="B276" s="2"/>
      <c r="C276" s="2"/>
      <c r="D276" s="2"/>
      <c r="E276" s="2"/>
      <c r="F276" s="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x14ac:dyDescent="0.25">
      <c r="A277" s="2"/>
      <c r="B277" s="2"/>
      <c r="C277" s="2"/>
      <c r="D277" s="2"/>
      <c r="E277" s="2"/>
      <c r="F277" s="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x14ac:dyDescent="0.25">
      <c r="A278" s="2"/>
      <c r="B278" s="2"/>
      <c r="C278" s="2"/>
      <c r="D278" s="2"/>
      <c r="E278" s="2"/>
      <c r="F278" s="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x14ac:dyDescent="0.25">
      <c r="A279" s="2"/>
      <c r="B279" s="2"/>
      <c r="C279" s="2"/>
      <c r="D279" s="2"/>
      <c r="E279" s="2"/>
      <c r="F279" s="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x14ac:dyDescent="0.25">
      <c r="A280" s="2"/>
      <c r="B280" s="2"/>
      <c r="C280" s="2"/>
      <c r="D280" s="2"/>
      <c r="E280" s="2"/>
      <c r="F280" s="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x14ac:dyDescent="0.25">
      <c r="A281" s="2"/>
      <c r="B281" s="2"/>
      <c r="C281" s="2"/>
      <c r="D281" s="2"/>
      <c r="E281" s="2"/>
      <c r="F281" s="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x14ac:dyDescent="0.25">
      <c r="A282" s="2"/>
      <c r="B282" s="2"/>
      <c r="C282" s="2"/>
      <c r="D282" s="2"/>
      <c r="E282" s="2"/>
      <c r="F282" s="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x14ac:dyDescent="0.25">
      <c r="A283" s="2"/>
      <c r="B283" s="2"/>
      <c r="C283" s="2"/>
      <c r="D283" s="2"/>
      <c r="E283" s="2"/>
      <c r="F283" s="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x14ac:dyDescent="0.25">
      <c r="A284" s="2"/>
      <c r="B284" s="2"/>
      <c r="C284" s="2"/>
      <c r="D284" s="2"/>
      <c r="E284" s="2"/>
      <c r="F284" s="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x14ac:dyDescent="0.25">
      <c r="A285" s="2"/>
      <c r="B285" s="2"/>
      <c r="C285" s="2"/>
      <c r="D285" s="2"/>
      <c r="E285" s="2"/>
      <c r="F285" s="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x14ac:dyDescent="0.25">
      <c r="A286" s="2"/>
      <c r="B286" s="2"/>
      <c r="C286" s="2"/>
      <c r="D286" s="2"/>
      <c r="E286" s="2"/>
      <c r="F286" s="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x14ac:dyDescent="0.25">
      <c r="A287" s="2"/>
      <c r="B287" s="2"/>
      <c r="C287" s="2"/>
      <c r="D287" s="2"/>
      <c r="E287" s="2"/>
      <c r="F287" s="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x14ac:dyDescent="0.25">
      <c r="A288" s="2"/>
      <c r="B288" s="2"/>
      <c r="C288" s="2"/>
      <c r="D288" s="2"/>
      <c r="E288" s="2"/>
      <c r="F288" s="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x14ac:dyDescent="0.25">
      <c r="A289" s="2"/>
      <c r="B289" s="2"/>
      <c r="C289" s="2"/>
      <c r="D289" s="2"/>
      <c r="E289" s="2"/>
      <c r="F289" s="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x14ac:dyDescent="0.25">
      <c r="A290" s="2"/>
      <c r="B290" s="2"/>
      <c r="C290" s="2"/>
      <c r="D290" s="2"/>
      <c r="E290" s="2"/>
      <c r="F290" s="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x14ac:dyDescent="0.25">
      <c r="A291" s="2"/>
      <c r="B291" s="2"/>
      <c r="C291" s="2"/>
      <c r="D291" s="2"/>
      <c r="E291" s="2"/>
      <c r="F291" s="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x14ac:dyDescent="0.25">
      <c r="A292" s="2"/>
      <c r="B292" s="2"/>
      <c r="C292" s="2"/>
      <c r="D292" s="2"/>
      <c r="E292" s="2"/>
      <c r="F292" s="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x14ac:dyDescent="0.25">
      <c r="A293" s="2"/>
      <c r="B293" s="2"/>
      <c r="C293" s="2"/>
      <c r="D293" s="2"/>
      <c r="E293" s="2"/>
      <c r="F293" s="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x14ac:dyDescent="0.25">
      <c r="A294" s="2"/>
      <c r="B294" s="2"/>
      <c r="C294" s="2"/>
      <c r="D294" s="2"/>
      <c r="E294" s="2"/>
      <c r="F294" s="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x14ac:dyDescent="0.25">
      <c r="A295" s="2"/>
      <c r="B295" s="2"/>
      <c r="C295" s="2"/>
      <c r="D295" s="2"/>
      <c r="E295" s="2"/>
      <c r="F295" s="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x14ac:dyDescent="0.25">
      <c r="A296" s="2"/>
      <c r="B296" s="2"/>
      <c r="C296" s="2"/>
      <c r="D296" s="2"/>
      <c r="E296" s="2"/>
      <c r="F296" s="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x14ac:dyDescent="0.25">
      <c r="A297" s="2"/>
      <c r="B297" s="2"/>
      <c r="C297" s="2"/>
      <c r="D297" s="2"/>
      <c r="E297" s="2"/>
      <c r="F297" s="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x14ac:dyDescent="0.25">
      <c r="A298" s="2"/>
      <c r="B298" s="2"/>
      <c r="C298" s="2"/>
      <c r="D298" s="2"/>
      <c r="E298" s="2"/>
      <c r="F298" s="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x14ac:dyDescent="0.25">
      <c r="A299" s="2"/>
      <c r="B299" s="2"/>
      <c r="C299" s="2"/>
      <c r="D299" s="2"/>
      <c r="E299" s="2"/>
      <c r="F299" s="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x14ac:dyDescent="0.25">
      <c r="A300" s="2"/>
      <c r="B300" s="2"/>
      <c r="C300" s="2"/>
      <c r="D300" s="2"/>
      <c r="E300" s="2"/>
      <c r="F300" s="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x14ac:dyDescent="0.25">
      <c r="A301" s="2"/>
      <c r="B301" s="2"/>
      <c r="C301" s="2"/>
      <c r="D301" s="2"/>
      <c r="E301" s="2"/>
      <c r="F301" s="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x14ac:dyDescent="0.25">
      <c r="A302" s="2"/>
      <c r="B302" s="2"/>
      <c r="C302" s="2"/>
      <c r="D302" s="2"/>
      <c r="E302" s="2"/>
      <c r="F302" s="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x14ac:dyDescent="0.25">
      <c r="A303" s="2"/>
      <c r="B303" s="2"/>
      <c r="C303" s="2"/>
      <c r="D303" s="2"/>
      <c r="E303" s="2"/>
      <c r="F303" s="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x14ac:dyDescent="0.25">
      <c r="A304" s="2"/>
      <c r="B304" s="2"/>
      <c r="C304" s="2"/>
      <c r="D304" s="2"/>
      <c r="E304" s="2"/>
      <c r="F304" s="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x14ac:dyDescent="0.25">
      <c r="A305" s="2"/>
      <c r="B305" s="2"/>
      <c r="C305" s="2"/>
      <c r="D305" s="2"/>
      <c r="E305" s="2"/>
      <c r="F305" s="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x14ac:dyDescent="0.25">
      <c r="A306" s="2"/>
      <c r="B306" s="2"/>
      <c r="C306" s="2"/>
      <c r="D306" s="2"/>
      <c r="E306" s="2"/>
      <c r="F306" s="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x14ac:dyDescent="0.25">
      <c r="A307" s="2"/>
      <c r="B307" s="2"/>
      <c r="C307" s="2"/>
      <c r="D307" s="2"/>
      <c r="E307" s="2"/>
      <c r="F307" s="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x14ac:dyDescent="0.25">
      <c r="A308" s="2"/>
      <c r="B308" s="2"/>
      <c r="C308" s="2"/>
      <c r="D308" s="2"/>
      <c r="E308" s="2"/>
      <c r="F308" s="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x14ac:dyDescent="0.25">
      <c r="A309" s="2"/>
      <c r="B309" s="2"/>
      <c r="C309" s="2"/>
      <c r="D309" s="2"/>
      <c r="E309" s="2"/>
      <c r="F309" s="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x14ac:dyDescent="0.25">
      <c r="A310" s="2"/>
      <c r="B310" s="2"/>
      <c r="C310" s="2"/>
      <c r="D310" s="2"/>
      <c r="E310" s="2"/>
      <c r="F310" s="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x14ac:dyDescent="0.25">
      <c r="A311" s="2"/>
      <c r="B311" s="2"/>
      <c r="C311" s="2"/>
      <c r="D311" s="2"/>
      <c r="E311" s="2"/>
      <c r="F311" s="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x14ac:dyDescent="0.25">
      <c r="A312" s="2"/>
      <c r="B312" s="2"/>
      <c r="C312" s="2"/>
      <c r="D312" s="2"/>
      <c r="E312" s="2"/>
      <c r="F312" s="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x14ac:dyDescent="0.25">
      <c r="A313" s="2"/>
      <c r="B313" s="2"/>
      <c r="C313" s="2"/>
      <c r="D313" s="2"/>
      <c r="E313" s="2"/>
      <c r="F313" s="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x14ac:dyDescent="0.25">
      <c r="A314" s="2"/>
      <c r="B314" s="2"/>
      <c r="C314" s="2"/>
      <c r="D314" s="2"/>
      <c r="E314" s="2"/>
      <c r="F314" s="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x14ac:dyDescent="0.25">
      <c r="A315" s="2"/>
      <c r="B315" s="2"/>
      <c r="C315" s="2"/>
      <c r="D315" s="2"/>
      <c r="E315" s="2"/>
      <c r="F315" s="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x14ac:dyDescent="0.25">
      <c r="A316" s="2"/>
      <c r="B316" s="2"/>
      <c r="C316" s="2"/>
      <c r="D316" s="2"/>
      <c r="E316" s="2"/>
      <c r="F316" s="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x14ac:dyDescent="0.25">
      <c r="A317" s="2"/>
      <c r="B317" s="2"/>
      <c r="C317" s="2"/>
      <c r="D317" s="2"/>
      <c r="E317" s="2"/>
      <c r="F317" s="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x14ac:dyDescent="0.25">
      <c r="A318" s="2"/>
      <c r="B318" s="2"/>
      <c r="C318" s="2"/>
      <c r="D318" s="2"/>
      <c r="E318" s="2"/>
      <c r="F318" s="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x14ac:dyDescent="0.25">
      <c r="A319" s="2"/>
      <c r="B319" s="2"/>
      <c r="C319" s="2"/>
      <c r="D319" s="2"/>
      <c r="E319" s="2"/>
      <c r="F319" s="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x14ac:dyDescent="0.25">
      <c r="A320" s="2"/>
      <c r="B320" s="2"/>
      <c r="C320" s="2"/>
      <c r="D320" s="2"/>
      <c r="E320" s="2"/>
      <c r="F320" s="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x14ac:dyDescent="0.25">
      <c r="A321" s="2"/>
      <c r="B321" s="2"/>
      <c r="C321" s="2"/>
      <c r="D321" s="2"/>
      <c r="E321" s="2"/>
      <c r="F321" s="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x14ac:dyDescent="0.25">
      <c r="A322" s="2"/>
      <c r="B322" s="2"/>
      <c r="C322" s="2"/>
      <c r="D322" s="2"/>
      <c r="E322" s="2"/>
      <c r="F322" s="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x14ac:dyDescent="0.25">
      <c r="A323" s="2"/>
      <c r="B323" s="2"/>
      <c r="C323" s="2"/>
      <c r="D323" s="2"/>
      <c r="E323" s="2"/>
      <c r="F323" s="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x14ac:dyDescent="0.25">
      <c r="A324" s="2"/>
      <c r="B324" s="2"/>
      <c r="C324" s="2"/>
      <c r="D324" s="2"/>
      <c r="E324" s="2"/>
      <c r="F324" s="6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x14ac:dyDescent="0.25">
      <c r="A325" s="2"/>
      <c r="B325" s="2"/>
      <c r="C325" s="2"/>
      <c r="D325" s="2"/>
      <c r="E325" s="2"/>
      <c r="F325" s="6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x14ac:dyDescent="0.25">
      <c r="A326" s="2"/>
      <c r="B326" s="2"/>
      <c r="C326" s="2"/>
      <c r="D326" s="2"/>
      <c r="E326" s="2"/>
      <c r="F326" s="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x14ac:dyDescent="0.25">
      <c r="A327" s="2"/>
      <c r="B327" s="2"/>
      <c r="C327" s="2"/>
      <c r="D327" s="2"/>
      <c r="E327" s="2"/>
      <c r="F327" s="6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x14ac:dyDescent="0.25">
      <c r="A328" s="2"/>
      <c r="B328" s="2"/>
      <c r="C328" s="2"/>
      <c r="D328" s="2"/>
      <c r="E328" s="2"/>
      <c r="F328" s="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x14ac:dyDescent="0.25">
      <c r="A329" s="2"/>
      <c r="B329" s="2"/>
      <c r="C329" s="2"/>
      <c r="D329" s="2"/>
      <c r="E329" s="2"/>
      <c r="F329" s="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x14ac:dyDescent="0.25">
      <c r="A330" s="2"/>
      <c r="B330" s="2"/>
      <c r="C330" s="2"/>
      <c r="D330" s="2"/>
      <c r="E330" s="2"/>
      <c r="F330" s="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x14ac:dyDescent="0.25">
      <c r="A331" s="2"/>
      <c r="B331" s="2"/>
      <c r="C331" s="2"/>
      <c r="D331" s="2"/>
      <c r="E331" s="2"/>
      <c r="F331" s="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x14ac:dyDescent="0.25">
      <c r="A332" s="2"/>
      <c r="B332" s="2"/>
      <c r="C332" s="2"/>
      <c r="D332" s="2"/>
      <c r="E332" s="2"/>
      <c r="F332" s="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x14ac:dyDescent="0.25">
      <c r="A333" s="2"/>
      <c r="B333" s="2"/>
      <c r="C333" s="2"/>
      <c r="D333" s="2"/>
      <c r="E333" s="2"/>
      <c r="F333" s="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x14ac:dyDescent="0.25">
      <c r="A334" s="2"/>
      <c r="B334" s="2"/>
      <c r="C334" s="2"/>
      <c r="D334" s="2"/>
      <c r="E334" s="2"/>
      <c r="F334" s="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x14ac:dyDescent="0.25">
      <c r="A335" s="2"/>
      <c r="B335" s="2"/>
      <c r="C335" s="2"/>
      <c r="D335" s="2"/>
      <c r="E335" s="2"/>
      <c r="F335" s="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x14ac:dyDescent="0.25">
      <c r="A336" s="2"/>
      <c r="B336" s="2"/>
      <c r="C336" s="2"/>
      <c r="D336" s="2"/>
      <c r="E336" s="2"/>
      <c r="F336" s="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x14ac:dyDescent="0.25">
      <c r="A337" s="2"/>
      <c r="B337" s="2"/>
      <c r="C337" s="2"/>
      <c r="D337" s="2"/>
      <c r="E337" s="2"/>
      <c r="F337" s="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x14ac:dyDescent="0.25">
      <c r="A338" s="2"/>
      <c r="B338" s="2"/>
      <c r="C338" s="2"/>
      <c r="D338" s="2"/>
      <c r="E338" s="2"/>
      <c r="F338" s="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x14ac:dyDescent="0.25">
      <c r="A339" s="2"/>
      <c r="B339" s="2"/>
      <c r="C339" s="2"/>
      <c r="D339" s="2"/>
      <c r="E339" s="2"/>
      <c r="F339" s="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x14ac:dyDescent="0.25">
      <c r="A340" s="2"/>
      <c r="B340" s="2"/>
      <c r="C340" s="2"/>
      <c r="D340" s="2"/>
      <c r="E340" s="2"/>
      <c r="F340" s="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x14ac:dyDescent="0.25">
      <c r="A341" s="2"/>
      <c r="B341" s="2"/>
      <c r="C341" s="2"/>
      <c r="D341" s="2"/>
      <c r="E341" s="2"/>
      <c r="F341" s="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x14ac:dyDescent="0.25">
      <c r="A342" s="2"/>
      <c r="B342" s="2"/>
      <c r="C342" s="2"/>
      <c r="D342" s="2"/>
      <c r="E342" s="2"/>
      <c r="F342" s="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x14ac:dyDescent="0.25">
      <c r="A343" s="2"/>
      <c r="B343" s="2"/>
      <c r="C343" s="2"/>
      <c r="D343" s="2"/>
      <c r="E343" s="2"/>
      <c r="F343" s="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x14ac:dyDescent="0.25">
      <c r="A344" s="2"/>
      <c r="B344" s="2"/>
      <c r="C344" s="2"/>
      <c r="D344" s="2"/>
      <c r="E344" s="2"/>
      <c r="F344" s="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x14ac:dyDescent="0.25">
      <c r="A345" s="2"/>
      <c r="B345" s="2"/>
      <c r="C345" s="2"/>
      <c r="D345" s="2"/>
      <c r="E345" s="2"/>
      <c r="F345" s="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x14ac:dyDescent="0.25">
      <c r="A346" s="2"/>
      <c r="B346" s="2"/>
      <c r="C346" s="2"/>
      <c r="D346" s="2"/>
      <c r="E346" s="2"/>
      <c r="F346" s="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x14ac:dyDescent="0.25">
      <c r="A347" s="2"/>
      <c r="B347" s="2"/>
      <c r="C347" s="2"/>
      <c r="D347" s="2"/>
      <c r="E347" s="2"/>
      <c r="F347" s="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x14ac:dyDescent="0.25">
      <c r="A348" s="2"/>
      <c r="B348" s="2"/>
      <c r="C348" s="2"/>
      <c r="D348" s="2"/>
      <c r="E348" s="2"/>
      <c r="F348" s="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x14ac:dyDescent="0.25">
      <c r="A349" s="2"/>
      <c r="B349" s="2"/>
      <c r="C349" s="2"/>
      <c r="D349" s="2"/>
      <c r="E349" s="2"/>
      <c r="F349" s="6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x14ac:dyDescent="0.25">
      <c r="A350" s="2"/>
      <c r="B350" s="2"/>
      <c r="C350" s="2"/>
      <c r="D350" s="2"/>
      <c r="E350" s="2"/>
      <c r="F350" s="6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x14ac:dyDescent="0.25">
      <c r="A351" s="2"/>
      <c r="B351" s="2"/>
      <c r="C351" s="2"/>
      <c r="D351" s="2"/>
      <c r="E351" s="2"/>
      <c r="F351" s="6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x14ac:dyDescent="0.25">
      <c r="A352" s="2"/>
      <c r="B352" s="2"/>
      <c r="C352" s="2"/>
      <c r="D352" s="2"/>
      <c r="E352" s="2"/>
      <c r="F352" s="6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x14ac:dyDescent="0.25">
      <c r="A353" s="2"/>
      <c r="B353" s="2"/>
      <c r="C353" s="2"/>
      <c r="D353" s="2"/>
      <c r="E353" s="2"/>
      <c r="F353" s="6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x14ac:dyDescent="0.25">
      <c r="A354" s="2"/>
      <c r="B354" s="2"/>
      <c r="C354" s="2"/>
      <c r="D354" s="2"/>
      <c r="E354" s="2"/>
      <c r="F354" s="6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x14ac:dyDescent="0.25">
      <c r="A355" s="2"/>
      <c r="B355" s="2"/>
      <c r="C355" s="2"/>
      <c r="D355" s="2"/>
      <c r="E355" s="2"/>
      <c r="F355" s="6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x14ac:dyDescent="0.25">
      <c r="A356" s="2"/>
      <c r="B356" s="2"/>
      <c r="C356" s="2"/>
      <c r="D356" s="2"/>
      <c r="E356" s="2"/>
      <c r="F356" s="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x14ac:dyDescent="0.25">
      <c r="A357" s="2"/>
      <c r="B357" s="2"/>
      <c r="C357" s="2"/>
      <c r="D357" s="2"/>
      <c r="E357" s="2"/>
      <c r="F357" s="6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x14ac:dyDescent="0.25">
      <c r="A358" s="2"/>
      <c r="B358" s="2"/>
      <c r="C358" s="2"/>
      <c r="D358" s="2"/>
      <c r="E358" s="2"/>
      <c r="F358" s="6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x14ac:dyDescent="0.25">
      <c r="A359" s="2"/>
      <c r="B359" s="2"/>
      <c r="C359" s="2"/>
      <c r="D359" s="2"/>
      <c r="E359" s="2"/>
      <c r="F359" s="6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x14ac:dyDescent="0.25">
      <c r="A360" s="2"/>
      <c r="B360" s="2"/>
      <c r="C360" s="2"/>
      <c r="D360" s="2"/>
      <c r="E360" s="2"/>
      <c r="F360" s="6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x14ac:dyDescent="0.25">
      <c r="A361" s="2"/>
      <c r="B361" s="2"/>
      <c r="C361" s="2"/>
      <c r="D361" s="2"/>
      <c r="E361" s="2"/>
      <c r="F361" s="6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x14ac:dyDescent="0.25">
      <c r="A362" s="2"/>
      <c r="B362" s="2"/>
      <c r="C362" s="2"/>
      <c r="D362" s="2"/>
      <c r="E362" s="2"/>
      <c r="F362" s="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x14ac:dyDescent="0.25">
      <c r="A363" s="2"/>
      <c r="B363" s="2"/>
      <c r="C363" s="2"/>
      <c r="D363" s="2"/>
      <c r="E363" s="2"/>
      <c r="F363" s="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x14ac:dyDescent="0.25">
      <c r="A364" s="2"/>
      <c r="B364" s="2"/>
      <c r="C364" s="2"/>
      <c r="D364" s="2"/>
      <c r="E364" s="2"/>
      <c r="F364" s="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x14ac:dyDescent="0.25">
      <c r="A365" s="2"/>
      <c r="B365" s="2"/>
      <c r="C365" s="2"/>
      <c r="D365" s="2"/>
      <c r="E365" s="2"/>
      <c r="F365" s="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x14ac:dyDescent="0.25">
      <c r="A366" s="2"/>
      <c r="B366" s="2"/>
      <c r="C366" s="2"/>
      <c r="D366" s="2"/>
      <c r="E366" s="2"/>
      <c r="F366" s="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x14ac:dyDescent="0.25">
      <c r="A367" s="2"/>
      <c r="B367" s="2"/>
      <c r="C367" s="2"/>
      <c r="D367" s="2"/>
      <c r="E367" s="2"/>
      <c r="F367" s="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x14ac:dyDescent="0.25">
      <c r="A368" s="2"/>
      <c r="B368" s="2"/>
      <c r="C368" s="2"/>
      <c r="D368" s="2"/>
      <c r="E368" s="2"/>
      <c r="F368" s="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x14ac:dyDescent="0.25">
      <c r="A369" s="2"/>
      <c r="B369" s="2"/>
      <c r="C369" s="2"/>
      <c r="D369" s="2"/>
      <c r="E369" s="2"/>
      <c r="F369" s="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x14ac:dyDescent="0.25">
      <c r="A370" s="2"/>
      <c r="B370" s="2"/>
      <c r="C370" s="2"/>
      <c r="D370" s="2"/>
      <c r="E370" s="2"/>
      <c r="F370" s="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x14ac:dyDescent="0.25">
      <c r="A371" s="2"/>
      <c r="B371" s="2"/>
      <c r="C371" s="2"/>
      <c r="D371" s="2"/>
      <c r="E371" s="2"/>
      <c r="F371" s="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x14ac:dyDescent="0.25">
      <c r="A372" s="2"/>
      <c r="B372" s="2"/>
      <c r="C372" s="2"/>
      <c r="D372" s="2"/>
      <c r="E372" s="2"/>
      <c r="F372" s="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x14ac:dyDescent="0.25">
      <c r="A373" s="2"/>
      <c r="B373" s="2"/>
      <c r="C373" s="2"/>
      <c r="D373" s="2"/>
      <c r="E373" s="2"/>
      <c r="F373" s="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x14ac:dyDescent="0.25">
      <c r="A374" s="2"/>
      <c r="B374" s="2"/>
      <c r="C374" s="2"/>
      <c r="D374" s="2"/>
      <c r="E374" s="2"/>
      <c r="F374" s="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x14ac:dyDescent="0.25">
      <c r="A375" s="2"/>
      <c r="B375" s="2"/>
      <c r="C375" s="2"/>
      <c r="D375" s="2"/>
      <c r="E375" s="2"/>
      <c r="F375" s="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x14ac:dyDescent="0.25">
      <c r="A376" s="2"/>
      <c r="B376" s="2"/>
      <c r="C376" s="2"/>
      <c r="D376" s="2"/>
      <c r="E376" s="2"/>
      <c r="F376" s="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x14ac:dyDescent="0.25">
      <c r="A377" s="2"/>
      <c r="B377" s="2"/>
      <c r="C377" s="2"/>
      <c r="D377" s="2"/>
      <c r="E377" s="2"/>
      <c r="F377" s="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x14ac:dyDescent="0.25">
      <c r="A378" s="2"/>
      <c r="B378" s="2"/>
      <c r="C378" s="2"/>
      <c r="D378" s="2"/>
      <c r="E378" s="2"/>
      <c r="F378" s="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x14ac:dyDescent="0.25">
      <c r="A379" s="2"/>
      <c r="B379" s="2"/>
      <c r="C379" s="2"/>
      <c r="D379" s="2"/>
      <c r="E379" s="2"/>
      <c r="F379" s="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x14ac:dyDescent="0.25">
      <c r="A380" s="2"/>
      <c r="B380" s="2"/>
      <c r="C380" s="2"/>
      <c r="D380" s="2"/>
      <c r="E380" s="2"/>
      <c r="F380" s="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x14ac:dyDescent="0.25">
      <c r="A381" s="2"/>
      <c r="B381" s="2"/>
      <c r="C381" s="2"/>
      <c r="D381" s="2"/>
      <c r="E381" s="2"/>
      <c r="F381" s="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x14ac:dyDescent="0.25">
      <c r="A382" s="2"/>
      <c r="B382" s="2"/>
      <c r="C382" s="2"/>
      <c r="D382" s="2"/>
      <c r="E382" s="2"/>
      <c r="F382" s="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x14ac:dyDescent="0.25">
      <c r="A383" s="2"/>
      <c r="B383" s="2"/>
      <c r="C383" s="2"/>
      <c r="D383" s="2"/>
      <c r="E383" s="2"/>
      <c r="F383" s="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x14ac:dyDescent="0.25">
      <c r="A384" s="2"/>
      <c r="B384" s="2"/>
      <c r="C384" s="2"/>
      <c r="D384" s="2"/>
      <c r="E384" s="2"/>
      <c r="F384" s="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x14ac:dyDescent="0.25">
      <c r="A385" s="2"/>
      <c r="B385" s="2"/>
      <c r="C385" s="2"/>
      <c r="D385" s="2"/>
      <c r="E385" s="2"/>
      <c r="F385" s="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x14ac:dyDescent="0.25">
      <c r="A386" s="2"/>
      <c r="B386" s="2"/>
      <c r="C386" s="2"/>
      <c r="D386" s="2"/>
      <c r="E386" s="2"/>
      <c r="F386" s="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x14ac:dyDescent="0.25">
      <c r="A387" s="2"/>
      <c r="B387" s="2"/>
      <c r="C387" s="2"/>
      <c r="D387" s="2"/>
      <c r="E387" s="2"/>
      <c r="F387" s="6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x14ac:dyDescent="0.25">
      <c r="A388" s="2"/>
      <c r="B388" s="2"/>
      <c r="C388" s="2"/>
      <c r="D388" s="2"/>
      <c r="E388" s="2"/>
      <c r="F388" s="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x14ac:dyDescent="0.25">
      <c r="A389" s="2"/>
      <c r="B389" s="2"/>
      <c r="C389" s="2"/>
      <c r="D389" s="2"/>
      <c r="E389" s="2"/>
      <c r="F389" s="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x14ac:dyDescent="0.25">
      <c r="A390" s="2"/>
      <c r="B390" s="2"/>
      <c r="C390" s="2"/>
      <c r="D390" s="2"/>
      <c r="E390" s="2"/>
      <c r="F390" s="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x14ac:dyDescent="0.25">
      <c r="A391" s="2"/>
      <c r="B391" s="2"/>
      <c r="C391" s="2"/>
      <c r="D391" s="2"/>
      <c r="E391" s="2"/>
      <c r="F391" s="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x14ac:dyDescent="0.25">
      <c r="A392" s="2"/>
      <c r="B392" s="2"/>
      <c r="C392" s="2"/>
      <c r="D392" s="2"/>
      <c r="E392" s="2"/>
      <c r="F392" s="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x14ac:dyDescent="0.25">
      <c r="A393" s="2"/>
      <c r="B393" s="2"/>
      <c r="C393" s="2"/>
      <c r="D393" s="2"/>
      <c r="E393" s="2"/>
      <c r="F393" s="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x14ac:dyDescent="0.25">
      <c r="A394" s="2"/>
      <c r="B394" s="2"/>
      <c r="C394" s="2"/>
      <c r="D394" s="2"/>
      <c r="E394" s="2"/>
      <c r="F394" s="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x14ac:dyDescent="0.25">
      <c r="A395" s="2"/>
      <c r="B395" s="2"/>
      <c r="C395" s="2"/>
      <c r="D395" s="2"/>
      <c r="E395" s="2"/>
      <c r="F395" s="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x14ac:dyDescent="0.25">
      <c r="A396" s="2"/>
      <c r="B396" s="2"/>
      <c r="C396" s="2"/>
      <c r="D396" s="2"/>
      <c r="E396" s="2"/>
      <c r="F396" s="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x14ac:dyDescent="0.25">
      <c r="A397" s="2"/>
      <c r="B397" s="2"/>
      <c r="C397" s="2"/>
      <c r="D397" s="2"/>
      <c r="E397" s="2"/>
      <c r="F397" s="6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x14ac:dyDescent="0.25">
      <c r="A398" s="2"/>
      <c r="B398" s="2"/>
      <c r="C398" s="2"/>
      <c r="D398" s="2"/>
      <c r="E398" s="2"/>
      <c r="F398" s="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x14ac:dyDescent="0.25">
      <c r="A399" s="2"/>
      <c r="B399" s="2"/>
      <c r="C399" s="2"/>
      <c r="D399" s="2"/>
      <c r="E399" s="2"/>
      <c r="F399" s="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</sheetData>
  <pageMargins left="0.25" right="0.25" top="0.75" bottom="0.75" header="0.3" footer="0.3"/>
  <pageSetup paperSize="3" scale="1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workbookViewId="0">
      <selection activeCell="F2" sqref="F2"/>
    </sheetView>
  </sheetViews>
  <sheetFormatPr defaultRowHeight="15" x14ac:dyDescent="0.25"/>
  <cols>
    <col min="1" max="1" width="9.140625" style="1"/>
    <col min="2" max="4" width="9.140625" style="17"/>
    <col min="5" max="5" width="10" style="17" customWidth="1"/>
  </cols>
  <sheetData>
    <row r="1" spans="1:5" ht="60" x14ac:dyDescent="0.25">
      <c r="A1" s="3" t="s">
        <v>99</v>
      </c>
      <c r="B1" s="3" t="s">
        <v>84</v>
      </c>
      <c r="C1" s="3" t="s">
        <v>77</v>
      </c>
      <c r="D1" s="12" t="s">
        <v>100</v>
      </c>
      <c r="E1" s="3" t="s">
        <v>93</v>
      </c>
    </row>
    <row r="2" spans="1:5" x14ac:dyDescent="0.25">
      <c r="A2" s="2">
        <v>36</v>
      </c>
      <c r="B2" s="2">
        <v>63</v>
      </c>
      <c r="C2" s="2">
        <v>959</v>
      </c>
      <c r="D2" s="6">
        <f t="shared" ref="D2:D43" si="0">B2/C2</f>
        <v>6.569343065693431E-2</v>
      </c>
      <c r="E2" s="7">
        <v>4.5999999999999996</v>
      </c>
    </row>
    <row r="3" spans="1:5" x14ac:dyDescent="0.25">
      <c r="A3" s="2">
        <v>29</v>
      </c>
      <c r="B3" s="2">
        <v>61</v>
      </c>
      <c r="C3" s="2">
        <v>897</v>
      </c>
      <c r="D3" s="6">
        <f t="shared" si="0"/>
        <v>6.8004459308807136E-2</v>
      </c>
      <c r="E3" s="7">
        <v>4.5999999999999996</v>
      </c>
    </row>
    <row r="4" spans="1:5" x14ac:dyDescent="0.25">
      <c r="A4" s="2">
        <v>22</v>
      </c>
      <c r="B4" s="2">
        <v>61</v>
      </c>
      <c r="C4" s="2">
        <v>835</v>
      </c>
      <c r="D4" s="6">
        <f t="shared" si="0"/>
        <v>7.3053892215568864E-2</v>
      </c>
      <c r="E4" s="7">
        <v>4.5999999999999996</v>
      </c>
    </row>
    <row r="5" spans="1:5" x14ac:dyDescent="0.25">
      <c r="A5" s="2">
        <v>15</v>
      </c>
      <c r="B5" s="2">
        <v>62</v>
      </c>
      <c r="C5" s="2">
        <v>773</v>
      </c>
      <c r="D5" s="6">
        <f t="shared" si="0"/>
        <v>8.0206985769728331E-2</v>
      </c>
      <c r="E5" s="7">
        <v>4.5999999999999996</v>
      </c>
    </row>
    <row r="6" spans="1:5" x14ac:dyDescent="0.25">
      <c r="A6" s="2">
        <v>8</v>
      </c>
      <c r="B6" s="2">
        <v>59</v>
      </c>
      <c r="C6" s="2">
        <v>711</v>
      </c>
      <c r="D6" s="6">
        <f t="shared" si="0"/>
        <v>8.2981715893108293E-2</v>
      </c>
      <c r="E6" s="7">
        <v>4</v>
      </c>
    </row>
    <row r="7" spans="1:5" x14ac:dyDescent="0.25">
      <c r="A7" s="2">
        <v>1</v>
      </c>
      <c r="B7" s="2">
        <v>61</v>
      </c>
      <c r="C7" s="2">
        <v>676</v>
      </c>
      <c r="D7" s="6">
        <f t="shared" si="0"/>
        <v>9.0236686390532547E-2</v>
      </c>
      <c r="E7" s="7">
        <v>3.5</v>
      </c>
    </row>
    <row r="8" spans="1:5" x14ac:dyDescent="0.25">
      <c r="A8" s="2">
        <v>37</v>
      </c>
      <c r="B8" s="2">
        <v>237</v>
      </c>
      <c r="C8" s="2">
        <v>958</v>
      </c>
      <c r="D8" s="6">
        <f t="shared" si="0"/>
        <v>0.24739039665970772</v>
      </c>
      <c r="E8" s="7">
        <v>5.5</v>
      </c>
    </row>
    <row r="9" spans="1:5" x14ac:dyDescent="0.25">
      <c r="A9" s="2">
        <v>30</v>
      </c>
      <c r="B9" s="2">
        <v>233</v>
      </c>
      <c r="C9" s="2">
        <v>896</v>
      </c>
      <c r="D9" s="6">
        <f t="shared" si="0"/>
        <v>0.26004464285714285</v>
      </c>
      <c r="E9" s="7">
        <v>5.6</v>
      </c>
    </row>
    <row r="10" spans="1:5" x14ac:dyDescent="0.25">
      <c r="A10" s="2">
        <v>23</v>
      </c>
      <c r="B10" s="2">
        <v>233</v>
      </c>
      <c r="C10" s="2">
        <v>834</v>
      </c>
      <c r="D10" s="6">
        <f t="shared" si="0"/>
        <v>0.27937649880095922</v>
      </c>
      <c r="E10" s="7">
        <v>5.6</v>
      </c>
    </row>
    <row r="11" spans="1:5" x14ac:dyDescent="0.25">
      <c r="A11" s="2">
        <v>16</v>
      </c>
      <c r="B11" s="2">
        <v>233</v>
      </c>
      <c r="C11" s="2">
        <v>772</v>
      </c>
      <c r="D11" s="6">
        <f t="shared" si="0"/>
        <v>0.30181347150259069</v>
      </c>
      <c r="E11" s="7">
        <v>5.85</v>
      </c>
    </row>
    <row r="12" spans="1:5" x14ac:dyDescent="0.25">
      <c r="A12" s="2">
        <v>9</v>
      </c>
      <c r="B12" s="2">
        <v>234</v>
      </c>
      <c r="C12" s="2">
        <v>711</v>
      </c>
      <c r="D12" s="6">
        <f t="shared" si="0"/>
        <v>0.32911392405063289</v>
      </c>
      <c r="E12" s="7">
        <v>5.25</v>
      </c>
    </row>
    <row r="13" spans="1:5" x14ac:dyDescent="0.25">
      <c r="A13" s="2">
        <v>2</v>
      </c>
      <c r="B13" s="2">
        <v>233</v>
      </c>
      <c r="C13" s="2">
        <v>673</v>
      </c>
      <c r="D13" s="6">
        <f t="shared" si="0"/>
        <v>0.34621099554234769</v>
      </c>
      <c r="E13" s="7">
        <v>6.25</v>
      </c>
    </row>
    <row r="14" spans="1:5" x14ac:dyDescent="0.25">
      <c r="A14" s="2">
        <v>38</v>
      </c>
      <c r="B14" s="2">
        <v>906</v>
      </c>
      <c r="C14" s="2">
        <v>958</v>
      </c>
      <c r="D14" s="6">
        <f t="shared" si="0"/>
        <v>0.94572025052192066</v>
      </c>
      <c r="E14" s="7">
        <v>8.4</v>
      </c>
    </row>
    <row r="15" spans="1:5" x14ac:dyDescent="0.25">
      <c r="A15" s="2">
        <v>31</v>
      </c>
      <c r="B15" s="2">
        <v>907</v>
      </c>
      <c r="C15" s="2">
        <v>897</v>
      </c>
      <c r="D15" s="6">
        <f t="shared" si="0"/>
        <v>1.0111482720178373</v>
      </c>
      <c r="E15" s="7">
        <v>8.15</v>
      </c>
    </row>
    <row r="16" spans="1:5" x14ac:dyDescent="0.25">
      <c r="A16" s="2">
        <v>24</v>
      </c>
      <c r="B16" s="2">
        <v>903</v>
      </c>
      <c r="C16" s="2">
        <v>835</v>
      </c>
      <c r="D16" s="6">
        <f t="shared" si="0"/>
        <v>1.0814371257485029</v>
      </c>
      <c r="E16" s="7">
        <v>9.1</v>
      </c>
    </row>
    <row r="17" spans="1:5" x14ac:dyDescent="0.25">
      <c r="A17" s="2">
        <v>17</v>
      </c>
      <c r="B17" s="2">
        <v>898</v>
      </c>
      <c r="C17" s="2">
        <v>774</v>
      </c>
      <c r="D17" s="6">
        <f t="shared" si="0"/>
        <v>1.1602067183462532</v>
      </c>
      <c r="E17" s="7">
        <v>8.8000000000000007</v>
      </c>
    </row>
    <row r="18" spans="1:5" x14ac:dyDescent="0.25">
      <c r="A18" s="2">
        <v>10</v>
      </c>
      <c r="B18" s="2">
        <v>893</v>
      </c>
      <c r="C18" s="2">
        <v>711</v>
      </c>
      <c r="D18" s="6">
        <f t="shared" si="0"/>
        <v>1.2559774964838255</v>
      </c>
      <c r="E18" s="7">
        <v>9.1999999999999993</v>
      </c>
    </row>
    <row r="19" spans="1:5" x14ac:dyDescent="0.25">
      <c r="A19" s="2">
        <v>3</v>
      </c>
      <c r="B19" s="2">
        <v>891</v>
      </c>
      <c r="C19" s="2">
        <v>673</v>
      </c>
      <c r="D19" s="6">
        <f t="shared" si="0"/>
        <v>1.3239227340267459</v>
      </c>
      <c r="E19" s="7">
        <v>10.4</v>
      </c>
    </row>
    <row r="20" spans="1:5" x14ac:dyDescent="0.25">
      <c r="A20" s="2">
        <v>39</v>
      </c>
      <c r="B20" s="2">
        <v>2208</v>
      </c>
      <c r="C20" s="2">
        <v>958</v>
      </c>
      <c r="D20" s="6">
        <f t="shared" si="0"/>
        <v>2.3048016701461376</v>
      </c>
      <c r="E20" s="7">
        <v>14.9</v>
      </c>
    </row>
    <row r="21" spans="1:5" x14ac:dyDescent="0.25">
      <c r="A21" s="2">
        <v>32</v>
      </c>
      <c r="B21" s="2">
        <v>2222</v>
      </c>
      <c r="C21" s="2">
        <v>896</v>
      </c>
      <c r="D21" s="6">
        <f t="shared" si="0"/>
        <v>2.4799107142857144</v>
      </c>
      <c r="E21" s="7">
        <v>15.6</v>
      </c>
    </row>
    <row r="22" spans="1:5" x14ac:dyDescent="0.25">
      <c r="A22" s="2">
        <v>25</v>
      </c>
      <c r="B22" s="2">
        <v>2229</v>
      </c>
      <c r="C22" s="2">
        <v>834</v>
      </c>
      <c r="D22" s="6">
        <f t="shared" si="0"/>
        <v>2.6726618705035969</v>
      </c>
      <c r="E22" s="7">
        <v>16.399999999999999</v>
      </c>
    </row>
    <row r="23" spans="1:5" x14ac:dyDescent="0.25">
      <c r="A23" s="2">
        <v>18</v>
      </c>
      <c r="B23" s="2">
        <v>2240</v>
      </c>
      <c r="C23" s="2">
        <v>772</v>
      </c>
      <c r="D23" s="6">
        <f t="shared" si="0"/>
        <v>2.9015544041450778</v>
      </c>
      <c r="E23" s="7">
        <v>17.399999999999999</v>
      </c>
    </row>
    <row r="24" spans="1:5" x14ac:dyDescent="0.25">
      <c r="A24" s="2">
        <v>11</v>
      </c>
      <c r="B24" s="2">
        <v>2253</v>
      </c>
      <c r="C24" s="2">
        <v>710</v>
      </c>
      <c r="D24" s="6">
        <f t="shared" si="0"/>
        <v>3.1732394366197183</v>
      </c>
      <c r="E24" s="7">
        <v>18.5</v>
      </c>
    </row>
    <row r="25" spans="1:5" x14ac:dyDescent="0.25">
      <c r="A25" s="2">
        <v>4</v>
      </c>
      <c r="B25" s="2">
        <v>2267</v>
      </c>
      <c r="C25" s="2">
        <v>673</v>
      </c>
      <c r="D25" s="6">
        <f t="shared" si="0"/>
        <v>3.3684992570579495</v>
      </c>
      <c r="E25" s="7">
        <v>19.350000000000001</v>
      </c>
    </row>
    <row r="26" spans="1:5" x14ac:dyDescent="0.25">
      <c r="A26" s="2">
        <v>40</v>
      </c>
      <c r="B26" s="2">
        <v>4930</v>
      </c>
      <c r="C26" s="2">
        <v>958</v>
      </c>
      <c r="D26" s="6">
        <f t="shared" si="0"/>
        <v>5.1461377870563672</v>
      </c>
      <c r="E26" s="7">
        <v>28</v>
      </c>
    </row>
    <row r="27" spans="1:5" x14ac:dyDescent="0.25">
      <c r="A27" s="2">
        <v>33</v>
      </c>
      <c r="B27" s="2">
        <v>4971</v>
      </c>
      <c r="C27" s="2">
        <v>896</v>
      </c>
      <c r="D27" s="6">
        <f t="shared" si="0"/>
        <v>5.5479910714285712</v>
      </c>
      <c r="E27" s="7">
        <v>29.4</v>
      </c>
    </row>
    <row r="28" spans="1:5" x14ac:dyDescent="0.25">
      <c r="A28" s="2">
        <v>26</v>
      </c>
      <c r="B28" s="2">
        <v>4977</v>
      </c>
      <c r="C28" s="2">
        <v>834</v>
      </c>
      <c r="D28" s="6">
        <f t="shared" si="0"/>
        <v>5.9676258992805753</v>
      </c>
      <c r="E28" s="7">
        <v>31.2</v>
      </c>
    </row>
    <row r="29" spans="1:5" x14ac:dyDescent="0.25">
      <c r="A29" s="2">
        <v>19</v>
      </c>
      <c r="B29" s="2">
        <v>5003</v>
      </c>
      <c r="C29" s="2">
        <v>772</v>
      </c>
      <c r="D29" s="6">
        <f t="shared" si="0"/>
        <v>6.4805699481865284</v>
      </c>
      <c r="E29" s="7">
        <v>33.299999999999997</v>
      </c>
    </row>
    <row r="30" spans="1:5" x14ac:dyDescent="0.25">
      <c r="A30" s="2">
        <v>12</v>
      </c>
      <c r="B30" s="2">
        <v>5044</v>
      </c>
      <c r="C30" s="2">
        <v>709</v>
      </c>
      <c r="D30" s="6">
        <f t="shared" si="0"/>
        <v>7.1142454160789841</v>
      </c>
      <c r="E30" s="7">
        <v>35.85</v>
      </c>
    </row>
    <row r="31" spans="1:5" x14ac:dyDescent="0.25">
      <c r="A31" s="2">
        <v>5</v>
      </c>
      <c r="B31" s="2">
        <v>5022</v>
      </c>
      <c r="C31" s="2">
        <v>672</v>
      </c>
      <c r="D31" s="6">
        <f t="shared" si="0"/>
        <v>7.4732142857142856</v>
      </c>
      <c r="E31" s="7">
        <v>37.299999999999997</v>
      </c>
    </row>
    <row r="32" spans="1:5" x14ac:dyDescent="0.25">
      <c r="A32" s="2">
        <v>41</v>
      </c>
      <c r="B32" s="2">
        <v>9060</v>
      </c>
      <c r="C32" s="2">
        <v>957</v>
      </c>
      <c r="D32" s="6">
        <f t="shared" si="0"/>
        <v>9.4670846394984327</v>
      </c>
      <c r="E32" s="7">
        <v>47.8</v>
      </c>
    </row>
    <row r="33" spans="1:5" x14ac:dyDescent="0.25">
      <c r="A33" s="2">
        <v>34</v>
      </c>
      <c r="B33" s="2">
        <v>9098</v>
      </c>
      <c r="C33" s="2">
        <v>895</v>
      </c>
      <c r="D33" s="6">
        <f t="shared" si="0"/>
        <v>10.16536312849162</v>
      </c>
      <c r="E33" s="7">
        <v>50.7</v>
      </c>
    </row>
    <row r="34" spans="1:5" x14ac:dyDescent="0.25">
      <c r="A34" s="2">
        <v>27</v>
      </c>
      <c r="B34" s="2">
        <v>9109</v>
      </c>
      <c r="C34" s="2">
        <v>833</v>
      </c>
      <c r="D34" s="6">
        <f t="shared" si="0"/>
        <v>10.935174069627852</v>
      </c>
      <c r="E34" s="7">
        <v>53.9</v>
      </c>
    </row>
    <row r="35" spans="1:5" x14ac:dyDescent="0.25">
      <c r="A35" s="2">
        <v>20</v>
      </c>
      <c r="B35" s="2">
        <v>9140</v>
      </c>
      <c r="C35" s="2">
        <v>771</v>
      </c>
      <c r="D35" s="6">
        <f t="shared" si="0"/>
        <v>11.854734111543451</v>
      </c>
      <c r="E35" s="7">
        <v>57.95</v>
      </c>
    </row>
    <row r="36" spans="1:5" x14ac:dyDescent="0.25">
      <c r="A36" s="2">
        <v>13</v>
      </c>
      <c r="B36" s="2">
        <v>9135</v>
      </c>
      <c r="C36" s="2">
        <v>709</v>
      </c>
      <c r="D36" s="6">
        <f t="shared" si="0"/>
        <v>12.884344146685473</v>
      </c>
      <c r="E36" s="7">
        <v>62.8</v>
      </c>
    </row>
    <row r="37" spans="1:5" x14ac:dyDescent="0.25">
      <c r="A37" s="2">
        <v>6</v>
      </c>
      <c r="B37" s="2">
        <v>9141</v>
      </c>
      <c r="C37" s="2">
        <v>672</v>
      </c>
      <c r="D37" s="6">
        <f t="shared" si="0"/>
        <v>13.602678571428571</v>
      </c>
      <c r="E37" s="7">
        <v>66.099999999999994</v>
      </c>
    </row>
    <row r="38" spans="1:5" x14ac:dyDescent="0.25">
      <c r="A38" s="2">
        <v>42</v>
      </c>
      <c r="B38" s="2">
        <v>13017</v>
      </c>
      <c r="C38" s="2">
        <v>956</v>
      </c>
      <c r="D38" s="6">
        <f t="shared" si="0"/>
        <v>13.616108786610878</v>
      </c>
      <c r="E38" s="7">
        <v>67.8</v>
      </c>
    </row>
    <row r="39" spans="1:5" x14ac:dyDescent="0.25">
      <c r="A39" s="2">
        <v>35</v>
      </c>
      <c r="B39" s="2">
        <v>13076</v>
      </c>
      <c r="C39" s="2">
        <v>894</v>
      </c>
      <c r="D39" s="6">
        <f t="shared" si="0"/>
        <v>14.626398210290828</v>
      </c>
      <c r="E39" s="7">
        <v>72.25</v>
      </c>
    </row>
    <row r="40" spans="1:5" x14ac:dyDescent="0.25">
      <c r="A40" s="2">
        <v>28</v>
      </c>
      <c r="B40" s="2">
        <v>13135</v>
      </c>
      <c r="C40" s="2">
        <v>833</v>
      </c>
      <c r="D40" s="6">
        <f t="shared" si="0"/>
        <v>15.768307322929171</v>
      </c>
      <c r="E40" s="7">
        <v>77.5</v>
      </c>
    </row>
    <row r="41" spans="1:5" x14ac:dyDescent="0.25">
      <c r="A41" s="2">
        <v>21</v>
      </c>
      <c r="B41" s="2">
        <v>13183</v>
      </c>
      <c r="C41" s="2">
        <v>770</v>
      </c>
      <c r="D41" s="6">
        <f t="shared" si="0"/>
        <v>17.12077922077922</v>
      </c>
      <c r="E41" s="7">
        <v>83.9</v>
      </c>
    </row>
    <row r="42" spans="1:5" x14ac:dyDescent="0.25">
      <c r="A42" s="2">
        <v>14</v>
      </c>
      <c r="B42" s="2">
        <v>13157</v>
      </c>
      <c r="C42" s="2">
        <v>708</v>
      </c>
      <c r="D42" s="6">
        <f t="shared" si="0"/>
        <v>18.583333333333332</v>
      </c>
      <c r="E42" s="7">
        <v>91.6</v>
      </c>
    </row>
    <row r="43" spans="1:5" x14ac:dyDescent="0.25">
      <c r="A43" s="2">
        <v>7</v>
      </c>
      <c r="B43" s="2">
        <v>13234</v>
      </c>
      <c r="C43" s="2">
        <v>671</v>
      </c>
      <c r="D43" s="6">
        <f t="shared" si="0"/>
        <v>19.722801788375559</v>
      </c>
      <c r="E43" s="7">
        <v>96.4</v>
      </c>
    </row>
    <row r="44" spans="1:5" x14ac:dyDescent="0.25">
      <c r="E44" s="45"/>
    </row>
  </sheetData>
  <sortState ref="A2:E44">
    <sortCondition ref="D2:D44"/>
    <sortCondition ref="E2:E44"/>
  </sortState>
  <pageMargins left="0.25" right="0.25" top="0.75" bottom="0.75" header="0.3" footer="0.3"/>
  <pageSetup paperSize="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9"/>
  <sheetViews>
    <sheetView tabSelected="1" workbookViewId="0">
      <selection activeCell="C6" sqref="C6"/>
    </sheetView>
  </sheetViews>
  <sheetFormatPr defaultRowHeight="15" x14ac:dyDescent="0.25"/>
  <cols>
    <col min="1" max="2" width="9.140625" style="1"/>
    <col min="4" max="4" width="10.42578125" style="1" customWidth="1"/>
    <col min="6" max="7" width="9.140625" style="1"/>
  </cols>
  <sheetData>
    <row r="1" spans="1:7" ht="60" x14ac:dyDescent="0.25">
      <c r="A1" s="3" t="s">
        <v>77</v>
      </c>
      <c r="B1" s="3" t="s">
        <v>84</v>
      </c>
      <c r="C1" s="3" t="s">
        <v>91</v>
      </c>
      <c r="D1" s="3" t="s">
        <v>75</v>
      </c>
      <c r="F1" s="3" t="s">
        <v>91</v>
      </c>
      <c r="G1" s="3" t="s">
        <v>75</v>
      </c>
    </row>
    <row r="2" spans="1:7" x14ac:dyDescent="0.25">
      <c r="A2" s="2">
        <v>674</v>
      </c>
      <c r="B2" s="2">
        <v>1058</v>
      </c>
      <c r="C2">
        <f>B2/A2</f>
        <v>1.5697329376854599</v>
      </c>
      <c r="D2" s="2">
        <v>0.1</v>
      </c>
      <c r="F2" s="2">
        <v>1.5697329376854599</v>
      </c>
      <c r="G2" s="2">
        <v>0.1</v>
      </c>
    </row>
    <row r="3" spans="1:7" x14ac:dyDescent="0.25">
      <c r="A3" s="2">
        <v>674</v>
      </c>
      <c r="B3" s="2">
        <v>2703</v>
      </c>
      <c r="C3">
        <f t="shared" ref="C3:C8" si="0">B3/A3</f>
        <v>4.0103857566765582</v>
      </c>
      <c r="D3" s="2">
        <v>10</v>
      </c>
      <c r="F3" s="2">
        <v>1.4726507713884993</v>
      </c>
      <c r="G3" s="2">
        <v>0.2</v>
      </c>
    </row>
    <row r="4" spans="1:7" x14ac:dyDescent="0.25">
      <c r="A4" s="2">
        <v>675</v>
      </c>
      <c r="B4" s="2">
        <v>4654</v>
      </c>
      <c r="C4">
        <f t="shared" si="0"/>
        <v>6.894814814814815</v>
      </c>
      <c r="D4" s="2">
        <v>20</v>
      </c>
      <c r="F4" s="2">
        <v>1.415483870967742</v>
      </c>
      <c r="G4" s="2">
        <v>0.2</v>
      </c>
    </row>
    <row r="5" spans="1:7" x14ac:dyDescent="0.25">
      <c r="A5" s="2">
        <v>674</v>
      </c>
      <c r="B5" s="2">
        <v>6644</v>
      </c>
      <c r="C5">
        <f t="shared" si="0"/>
        <v>9.8575667655786354</v>
      </c>
      <c r="D5" s="2">
        <v>30</v>
      </c>
      <c r="F5" s="2">
        <v>1.2222222222222223</v>
      </c>
      <c r="G5" s="2">
        <v>0.2</v>
      </c>
    </row>
    <row r="6" spans="1:7" x14ac:dyDescent="0.25">
      <c r="A6" s="2">
        <v>674</v>
      </c>
      <c r="B6" s="2">
        <v>8760</v>
      </c>
      <c r="C6">
        <f t="shared" si="0"/>
        <v>12.997032640949556</v>
      </c>
      <c r="D6" s="2">
        <v>40</v>
      </c>
      <c r="F6" s="2">
        <v>1.1111111111111112</v>
      </c>
      <c r="G6" s="2">
        <v>0.2</v>
      </c>
    </row>
    <row r="7" spans="1:7" x14ac:dyDescent="0.25">
      <c r="A7" s="2">
        <v>672</v>
      </c>
      <c r="B7" s="2">
        <v>10875</v>
      </c>
      <c r="C7">
        <f t="shared" si="0"/>
        <v>16.183035714285715</v>
      </c>
      <c r="D7" s="2">
        <v>50</v>
      </c>
      <c r="F7" s="2">
        <v>1.056203605514316</v>
      </c>
      <c r="G7" s="2">
        <v>0.3</v>
      </c>
    </row>
    <row r="8" spans="1:7" x14ac:dyDescent="0.25">
      <c r="A8" s="2">
        <v>673</v>
      </c>
      <c r="B8" s="2">
        <v>13158</v>
      </c>
      <c r="C8">
        <f t="shared" si="0"/>
        <v>19.551263001485886</v>
      </c>
      <c r="D8" s="2">
        <v>60</v>
      </c>
      <c r="F8" s="2">
        <v>4.0103857566765582</v>
      </c>
      <c r="G8" s="2">
        <v>10</v>
      </c>
    </row>
    <row r="9" spans="1:7" x14ac:dyDescent="0.25">
      <c r="A9" s="2"/>
      <c r="B9" s="2"/>
      <c r="D9" s="2">
        <v>65</v>
      </c>
      <c r="F9" s="2">
        <v>3.9790209790209792</v>
      </c>
      <c r="G9" s="2">
        <v>10</v>
      </c>
    </row>
    <row r="10" spans="1:7" x14ac:dyDescent="0.25">
      <c r="A10" s="2"/>
      <c r="B10" s="2"/>
      <c r="D10" s="2">
        <v>70</v>
      </c>
      <c r="F10" s="2">
        <v>4.0900900900900901</v>
      </c>
      <c r="G10" s="2">
        <v>10</v>
      </c>
    </row>
    <row r="11" spans="1:7" x14ac:dyDescent="0.25">
      <c r="A11" s="2"/>
      <c r="B11" s="2"/>
      <c r="D11" s="2"/>
      <c r="F11" s="2">
        <v>3.0131264916467781</v>
      </c>
      <c r="G11" s="2">
        <v>10</v>
      </c>
    </row>
    <row r="12" spans="1:7" x14ac:dyDescent="0.25">
      <c r="A12" s="2">
        <v>713</v>
      </c>
      <c r="B12" s="2">
        <v>1050</v>
      </c>
      <c r="C12">
        <f t="shared" ref="C12:C20" si="1">B12/A12</f>
        <v>1.4726507713884993</v>
      </c>
      <c r="D12" s="2">
        <v>0.2</v>
      </c>
      <c r="F12" s="2">
        <v>4.3747228381374725</v>
      </c>
      <c r="G12" s="2">
        <v>10</v>
      </c>
    </row>
    <row r="13" spans="1:7" x14ac:dyDescent="0.25">
      <c r="A13" s="2">
        <v>715</v>
      </c>
      <c r="B13" s="2">
        <v>2845</v>
      </c>
      <c r="C13">
        <f t="shared" si="1"/>
        <v>3.9790209790209792</v>
      </c>
      <c r="D13" s="2">
        <v>10</v>
      </c>
      <c r="F13" s="2">
        <v>4.3393425238600214</v>
      </c>
      <c r="G13" s="2">
        <v>10</v>
      </c>
    </row>
    <row r="14" spans="1:7" x14ac:dyDescent="0.25">
      <c r="A14" s="2">
        <v>716</v>
      </c>
      <c r="B14" s="2">
        <v>4937</v>
      </c>
      <c r="C14">
        <f t="shared" si="1"/>
        <v>6.8952513966480451</v>
      </c>
      <c r="D14" s="2">
        <v>20</v>
      </c>
      <c r="F14" s="2">
        <v>6.894814814814815</v>
      </c>
      <c r="G14" s="2">
        <v>20</v>
      </c>
    </row>
    <row r="15" spans="1:7" x14ac:dyDescent="0.25">
      <c r="A15" s="2">
        <v>715</v>
      </c>
      <c r="B15" s="2">
        <v>7116</v>
      </c>
      <c r="C15">
        <f t="shared" si="1"/>
        <v>9.952447552447552</v>
      </c>
      <c r="D15" s="2">
        <v>30</v>
      </c>
      <c r="F15" s="2">
        <v>6.8952513966480451</v>
      </c>
      <c r="G15" s="2">
        <v>20</v>
      </c>
    </row>
    <row r="16" spans="1:7" x14ac:dyDescent="0.25">
      <c r="A16" s="2">
        <v>716</v>
      </c>
      <c r="B16" s="2">
        <v>9281</v>
      </c>
      <c r="C16">
        <f t="shared" si="1"/>
        <v>12.962290502793296</v>
      </c>
      <c r="D16" s="2">
        <v>40</v>
      </c>
      <c r="F16" s="2">
        <v>6.8957528957528957</v>
      </c>
      <c r="G16" s="2">
        <v>20</v>
      </c>
    </row>
    <row r="17" spans="1:7" x14ac:dyDescent="0.25">
      <c r="A17" s="2">
        <v>715</v>
      </c>
      <c r="B17" s="2">
        <v>11544</v>
      </c>
      <c r="C17">
        <f t="shared" si="1"/>
        <v>16.145454545454545</v>
      </c>
      <c r="D17" s="2">
        <v>50</v>
      </c>
      <c r="F17" s="2">
        <v>7.2238095238095239</v>
      </c>
      <c r="G17" s="2">
        <v>20</v>
      </c>
    </row>
    <row r="18" spans="1:7" x14ac:dyDescent="0.25">
      <c r="A18" s="2">
        <v>716</v>
      </c>
      <c r="B18" s="2">
        <v>14038</v>
      </c>
      <c r="C18">
        <f t="shared" si="1"/>
        <v>19.606145251396647</v>
      </c>
      <c r="D18" s="2">
        <v>60</v>
      </c>
      <c r="F18" s="2">
        <v>7.2328159645232812</v>
      </c>
      <c r="G18" s="2">
        <v>20</v>
      </c>
    </row>
    <row r="19" spans="1:7" x14ac:dyDescent="0.25">
      <c r="A19" s="2">
        <v>716</v>
      </c>
      <c r="B19" s="2">
        <v>15200</v>
      </c>
      <c r="C19">
        <f t="shared" si="1"/>
        <v>21.229050279329609</v>
      </c>
      <c r="D19" s="2">
        <v>65</v>
      </c>
      <c r="F19" s="2">
        <v>7.2261146496815289</v>
      </c>
      <c r="G19" s="2">
        <v>20</v>
      </c>
    </row>
    <row r="20" spans="1:7" x14ac:dyDescent="0.25">
      <c r="A20" s="2">
        <v>716</v>
      </c>
      <c r="B20" s="2">
        <v>16521</v>
      </c>
      <c r="C20">
        <f t="shared" si="1"/>
        <v>23.074022346368714</v>
      </c>
      <c r="D20" s="2">
        <v>70</v>
      </c>
      <c r="F20" s="2">
        <v>9.8575667655786354</v>
      </c>
      <c r="G20" s="2">
        <v>30</v>
      </c>
    </row>
    <row r="21" spans="1:7" x14ac:dyDescent="0.25">
      <c r="A21" s="2"/>
      <c r="B21" s="2"/>
      <c r="D21" s="2"/>
      <c r="F21" s="2">
        <v>9.952447552447552</v>
      </c>
      <c r="G21" s="2">
        <v>30</v>
      </c>
    </row>
    <row r="22" spans="1:7" x14ac:dyDescent="0.25">
      <c r="A22" s="2">
        <v>775</v>
      </c>
      <c r="B22" s="2">
        <v>1097</v>
      </c>
      <c r="C22">
        <f t="shared" ref="C22:C30" si="2">B22/A22</f>
        <v>1.415483870967742</v>
      </c>
      <c r="D22" s="2">
        <v>0.2</v>
      </c>
      <c r="F22" s="2">
        <v>10.093951093951095</v>
      </c>
      <c r="G22" s="2">
        <v>30</v>
      </c>
    </row>
    <row r="23" spans="1:7" x14ac:dyDescent="0.25">
      <c r="A23" s="2">
        <v>777</v>
      </c>
      <c r="B23" s="2">
        <v>3178</v>
      </c>
      <c r="C23">
        <f t="shared" si="2"/>
        <v>4.0900900900900901</v>
      </c>
      <c r="D23" s="2">
        <v>10</v>
      </c>
      <c r="F23" s="2">
        <v>10.126340882002383</v>
      </c>
      <c r="G23" s="2">
        <v>30</v>
      </c>
    </row>
    <row r="24" spans="1:7" x14ac:dyDescent="0.25">
      <c r="A24" s="2">
        <v>777</v>
      </c>
      <c r="B24" s="2">
        <v>5358</v>
      </c>
      <c r="C24">
        <f t="shared" si="2"/>
        <v>6.8957528957528957</v>
      </c>
      <c r="D24" s="2">
        <v>20</v>
      </c>
      <c r="F24" s="2">
        <v>10.076496674057649</v>
      </c>
      <c r="G24" s="2">
        <v>30</v>
      </c>
    </row>
    <row r="25" spans="1:7" x14ac:dyDescent="0.25">
      <c r="A25" s="2">
        <v>777</v>
      </c>
      <c r="B25" s="2">
        <v>7843</v>
      </c>
      <c r="C25">
        <f t="shared" si="2"/>
        <v>10.093951093951095</v>
      </c>
      <c r="D25" s="2">
        <v>30</v>
      </c>
      <c r="F25" s="2">
        <v>10.092161016949152</v>
      </c>
      <c r="G25" s="2">
        <v>30</v>
      </c>
    </row>
    <row r="26" spans="1:7" x14ac:dyDescent="0.25">
      <c r="A26" s="2">
        <v>777</v>
      </c>
      <c r="B26" s="2">
        <v>10217</v>
      </c>
      <c r="C26">
        <f t="shared" si="2"/>
        <v>13.149292149292149</v>
      </c>
      <c r="D26" s="2">
        <v>40</v>
      </c>
      <c r="F26" s="2">
        <v>12.997032640949556</v>
      </c>
      <c r="G26" s="2">
        <v>40</v>
      </c>
    </row>
    <row r="27" spans="1:7" x14ac:dyDescent="0.25">
      <c r="A27" s="2">
        <v>778</v>
      </c>
      <c r="B27" s="2">
        <v>12619</v>
      </c>
      <c r="C27">
        <f t="shared" si="2"/>
        <v>16.219794344473009</v>
      </c>
      <c r="D27" s="2">
        <v>50</v>
      </c>
      <c r="F27" s="2">
        <v>12.962290502793296</v>
      </c>
      <c r="G27" s="2">
        <v>40</v>
      </c>
    </row>
    <row r="28" spans="1:7" x14ac:dyDescent="0.25">
      <c r="A28" s="2">
        <v>775</v>
      </c>
      <c r="B28" s="2">
        <v>15118</v>
      </c>
      <c r="C28">
        <f t="shared" si="2"/>
        <v>19.507096774193549</v>
      </c>
      <c r="D28" s="2">
        <v>60</v>
      </c>
      <c r="F28" s="2">
        <v>13.149292149292149</v>
      </c>
      <c r="G28" s="2">
        <v>40</v>
      </c>
    </row>
    <row r="29" spans="1:7" x14ac:dyDescent="0.25">
      <c r="A29" s="2">
        <v>775</v>
      </c>
      <c r="B29" s="2">
        <v>16335</v>
      </c>
      <c r="C29">
        <f t="shared" si="2"/>
        <v>21.07741935483871</v>
      </c>
      <c r="D29" s="2">
        <v>65</v>
      </c>
      <c r="F29" s="2">
        <v>13.120525059665871</v>
      </c>
      <c r="G29" s="2">
        <v>40</v>
      </c>
    </row>
    <row r="30" spans="1:7" x14ac:dyDescent="0.25">
      <c r="A30" s="2">
        <v>775</v>
      </c>
      <c r="B30" s="2">
        <v>17642</v>
      </c>
      <c r="C30">
        <f t="shared" si="2"/>
        <v>22.763870967741937</v>
      </c>
      <c r="D30" s="2">
        <v>70</v>
      </c>
      <c r="F30" s="2">
        <v>13.027685492801773</v>
      </c>
      <c r="G30" s="2">
        <v>40</v>
      </c>
    </row>
    <row r="31" spans="1:7" x14ac:dyDescent="0.25">
      <c r="A31" s="2"/>
      <c r="B31" s="2"/>
      <c r="D31" s="2"/>
      <c r="F31" s="2">
        <v>13.032873806998939</v>
      </c>
      <c r="G31" s="2">
        <v>40</v>
      </c>
    </row>
    <row r="32" spans="1:7" x14ac:dyDescent="0.25">
      <c r="A32" s="2">
        <v>837</v>
      </c>
      <c r="B32" s="2">
        <v>1023</v>
      </c>
      <c r="C32">
        <f t="shared" ref="C32:C40" si="3">B32/A32</f>
        <v>1.2222222222222223</v>
      </c>
      <c r="D32" s="2">
        <v>0.2</v>
      </c>
      <c r="F32" s="2">
        <v>16.183035714285715</v>
      </c>
      <c r="G32" s="2">
        <v>50</v>
      </c>
    </row>
    <row r="33" spans="1:7" x14ac:dyDescent="0.25">
      <c r="A33" s="2">
        <v>838</v>
      </c>
      <c r="B33" s="2">
        <v>2525</v>
      </c>
      <c r="C33">
        <f t="shared" si="3"/>
        <v>3.0131264916467781</v>
      </c>
      <c r="D33" s="2">
        <v>10</v>
      </c>
      <c r="F33" s="2">
        <v>16.145454545454545</v>
      </c>
      <c r="G33" s="2">
        <v>50</v>
      </c>
    </row>
    <row r="34" spans="1:7" x14ac:dyDescent="0.25">
      <c r="A34" s="2">
        <v>840</v>
      </c>
      <c r="B34" s="2">
        <v>6068</v>
      </c>
      <c r="C34">
        <f t="shared" si="3"/>
        <v>7.2238095238095239</v>
      </c>
      <c r="D34" s="2">
        <v>20</v>
      </c>
      <c r="F34" s="2">
        <v>16.219794344473009</v>
      </c>
      <c r="G34" s="2">
        <v>50</v>
      </c>
    </row>
    <row r="35" spans="1:7" x14ac:dyDescent="0.25">
      <c r="A35" s="2">
        <v>839</v>
      </c>
      <c r="B35" s="2">
        <v>8496</v>
      </c>
      <c r="C35">
        <f t="shared" si="3"/>
        <v>10.126340882002383</v>
      </c>
      <c r="D35" s="2">
        <v>30</v>
      </c>
      <c r="F35" s="2">
        <v>16.143198090692124</v>
      </c>
      <c r="G35" s="2">
        <v>50</v>
      </c>
    </row>
    <row r="36" spans="1:7" x14ac:dyDescent="0.25">
      <c r="A36" s="2">
        <v>838</v>
      </c>
      <c r="B36" s="2">
        <v>10995</v>
      </c>
      <c r="C36">
        <f t="shared" si="3"/>
        <v>13.120525059665871</v>
      </c>
      <c r="D36" s="2">
        <v>40</v>
      </c>
      <c r="F36" s="2">
        <v>16.01997780244173</v>
      </c>
      <c r="G36" s="2">
        <v>50</v>
      </c>
    </row>
    <row r="37" spans="1:7" x14ac:dyDescent="0.25">
      <c r="A37" s="2">
        <v>838</v>
      </c>
      <c r="B37" s="2">
        <v>13528</v>
      </c>
      <c r="C37">
        <f t="shared" si="3"/>
        <v>16.143198090692124</v>
      </c>
      <c r="D37" s="2">
        <v>50</v>
      </c>
      <c r="F37" s="2">
        <v>15.957582184517497</v>
      </c>
      <c r="G37" s="2">
        <v>50</v>
      </c>
    </row>
    <row r="38" spans="1:7" x14ac:dyDescent="0.25">
      <c r="A38" s="2">
        <v>840</v>
      </c>
      <c r="B38" s="2">
        <v>16178</v>
      </c>
      <c r="C38">
        <f t="shared" si="3"/>
        <v>19.259523809523809</v>
      </c>
      <c r="D38" s="2">
        <v>60</v>
      </c>
      <c r="F38" s="2">
        <v>19.551263001485886</v>
      </c>
      <c r="G38" s="2">
        <v>60</v>
      </c>
    </row>
    <row r="39" spans="1:7" x14ac:dyDescent="0.25">
      <c r="A39" s="2">
        <v>838</v>
      </c>
      <c r="B39" s="2">
        <v>17582</v>
      </c>
      <c r="C39">
        <f t="shared" si="3"/>
        <v>20.980906921241051</v>
      </c>
      <c r="D39" s="2">
        <v>65</v>
      </c>
      <c r="F39" s="2">
        <v>19.606145251396647</v>
      </c>
      <c r="G39" s="2">
        <v>60</v>
      </c>
    </row>
    <row r="40" spans="1:7" x14ac:dyDescent="0.25">
      <c r="A40" s="2">
        <v>838</v>
      </c>
      <c r="B40" s="2">
        <v>18992</v>
      </c>
      <c r="C40">
        <f t="shared" si="3"/>
        <v>22.663484486873507</v>
      </c>
      <c r="D40" s="2">
        <v>70</v>
      </c>
      <c r="F40" s="2">
        <v>19.507096774193549</v>
      </c>
      <c r="G40" s="2">
        <v>60</v>
      </c>
    </row>
    <row r="41" spans="1:7" x14ac:dyDescent="0.25">
      <c r="A41" s="2"/>
      <c r="B41" s="2"/>
      <c r="D41" s="2"/>
      <c r="F41" s="2">
        <v>19.259523809523809</v>
      </c>
      <c r="G41" s="2">
        <v>60</v>
      </c>
    </row>
    <row r="42" spans="1:7" x14ac:dyDescent="0.25">
      <c r="A42" s="2">
        <v>900</v>
      </c>
      <c r="B42" s="2">
        <v>1000</v>
      </c>
      <c r="C42">
        <f t="shared" ref="C42:C50" si="4">B42/A42</f>
        <v>1.1111111111111112</v>
      </c>
      <c r="D42" s="2">
        <v>0.2</v>
      </c>
      <c r="F42" s="2">
        <v>19.209121245828698</v>
      </c>
      <c r="G42" s="2">
        <v>60</v>
      </c>
    </row>
    <row r="43" spans="1:7" x14ac:dyDescent="0.25">
      <c r="A43" s="2">
        <v>902</v>
      </c>
      <c r="B43" s="2">
        <v>3946</v>
      </c>
      <c r="C43">
        <f t="shared" si="4"/>
        <v>4.3747228381374725</v>
      </c>
      <c r="D43" s="2">
        <v>10</v>
      </c>
      <c r="F43" s="2">
        <v>19.158006362672321</v>
      </c>
      <c r="G43" s="2">
        <v>60</v>
      </c>
    </row>
    <row r="44" spans="1:7" x14ac:dyDescent="0.25">
      <c r="A44" s="2">
        <v>902</v>
      </c>
      <c r="B44" s="2">
        <v>6524</v>
      </c>
      <c r="C44">
        <f t="shared" si="4"/>
        <v>7.2328159645232812</v>
      </c>
      <c r="D44" s="2">
        <v>20</v>
      </c>
      <c r="F44" s="2">
        <v>21.229050279329609</v>
      </c>
      <c r="G44" s="2">
        <v>65</v>
      </c>
    </row>
    <row r="45" spans="1:7" x14ac:dyDescent="0.25">
      <c r="A45" s="2">
        <v>902</v>
      </c>
      <c r="B45" s="2">
        <v>9089</v>
      </c>
      <c r="C45">
        <f t="shared" si="4"/>
        <v>10.076496674057649</v>
      </c>
      <c r="D45" s="2">
        <v>30</v>
      </c>
      <c r="F45" s="2">
        <v>21.07741935483871</v>
      </c>
      <c r="G45" s="2">
        <v>65</v>
      </c>
    </row>
    <row r="46" spans="1:7" x14ac:dyDescent="0.25">
      <c r="A46" s="2">
        <v>903</v>
      </c>
      <c r="B46" s="2">
        <v>11764</v>
      </c>
      <c r="C46">
        <f t="shared" si="4"/>
        <v>13.027685492801773</v>
      </c>
      <c r="D46" s="2">
        <v>40</v>
      </c>
      <c r="F46" s="2">
        <v>20.980906921241051</v>
      </c>
      <c r="G46" s="2">
        <v>65</v>
      </c>
    </row>
    <row r="47" spans="1:7" x14ac:dyDescent="0.25">
      <c r="A47" s="2">
        <v>901</v>
      </c>
      <c r="B47" s="2">
        <v>14434</v>
      </c>
      <c r="C47">
        <f t="shared" si="4"/>
        <v>16.01997780244173</v>
      </c>
      <c r="D47" s="2">
        <v>50</v>
      </c>
      <c r="F47" s="2">
        <v>20.863181312569523</v>
      </c>
      <c r="G47" s="2">
        <v>65</v>
      </c>
    </row>
    <row r="48" spans="1:7" x14ac:dyDescent="0.25">
      <c r="A48" s="2">
        <v>899</v>
      </c>
      <c r="B48" s="2">
        <v>17269</v>
      </c>
      <c r="C48">
        <f t="shared" si="4"/>
        <v>19.209121245828698</v>
      </c>
      <c r="D48" s="2">
        <v>60</v>
      </c>
      <c r="F48" s="2">
        <v>20.914103923647932</v>
      </c>
      <c r="G48" s="2">
        <v>65</v>
      </c>
    </row>
    <row r="49" spans="1:7" x14ac:dyDescent="0.25">
      <c r="A49" s="2">
        <v>899</v>
      </c>
      <c r="B49" s="2">
        <v>18756</v>
      </c>
      <c r="C49">
        <f t="shared" si="4"/>
        <v>20.863181312569523</v>
      </c>
      <c r="D49" s="2">
        <v>65</v>
      </c>
      <c r="F49" s="2">
        <v>23.074022346368714</v>
      </c>
      <c r="G49" s="2">
        <v>70</v>
      </c>
    </row>
    <row r="50" spans="1:7" x14ac:dyDescent="0.25">
      <c r="A50" s="2">
        <v>901</v>
      </c>
      <c r="B50" s="2">
        <v>20290</v>
      </c>
      <c r="C50">
        <f t="shared" si="4"/>
        <v>22.519422863485016</v>
      </c>
      <c r="D50" s="2">
        <v>70</v>
      </c>
      <c r="F50" s="2">
        <v>22.763870967741937</v>
      </c>
      <c r="G50" s="2">
        <v>70</v>
      </c>
    </row>
    <row r="51" spans="1:7" x14ac:dyDescent="0.25">
      <c r="A51" s="2"/>
      <c r="B51" s="2"/>
      <c r="D51" s="2"/>
      <c r="F51" s="2">
        <v>22.663484486873507</v>
      </c>
      <c r="G51" s="2">
        <v>70</v>
      </c>
    </row>
    <row r="52" spans="1:7" x14ac:dyDescent="0.25">
      <c r="A52" s="2">
        <v>943</v>
      </c>
      <c r="B52" s="2">
        <v>996</v>
      </c>
      <c r="C52">
        <f t="shared" ref="C52:C60" si="5">B52/A52</f>
        <v>1.056203605514316</v>
      </c>
      <c r="D52" s="2">
        <v>0.3</v>
      </c>
      <c r="F52" s="2">
        <v>22.519422863485016</v>
      </c>
      <c r="G52" s="2">
        <v>70</v>
      </c>
    </row>
    <row r="53" spans="1:7" x14ac:dyDescent="0.25">
      <c r="A53" s="2">
        <v>943</v>
      </c>
      <c r="B53" s="2">
        <v>4092</v>
      </c>
      <c r="C53">
        <f t="shared" si="5"/>
        <v>4.3393425238600214</v>
      </c>
      <c r="D53" s="2">
        <v>10</v>
      </c>
      <c r="F53" s="2">
        <v>22.737009544008483</v>
      </c>
      <c r="G53" s="2">
        <v>70</v>
      </c>
    </row>
    <row r="54" spans="1:7" x14ac:dyDescent="0.25">
      <c r="A54" s="2">
        <v>942</v>
      </c>
      <c r="B54" s="2">
        <v>6807</v>
      </c>
      <c r="C54">
        <f t="shared" si="5"/>
        <v>7.2261146496815289</v>
      </c>
      <c r="D54" s="2">
        <v>20</v>
      </c>
    </row>
    <row r="55" spans="1:7" x14ac:dyDescent="0.25">
      <c r="A55" s="2">
        <v>944</v>
      </c>
      <c r="B55" s="2">
        <v>9527</v>
      </c>
      <c r="C55">
        <f t="shared" si="5"/>
        <v>10.092161016949152</v>
      </c>
      <c r="D55" s="2">
        <v>30</v>
      </c>
    </row>
    <row r="56" spans="1:7" x14ac:dyDescent="0.25">
      <c r="A56" s="2">
        <v>943</v>
      </c>
      <c r="B56" s="2">
        <v>12290</v>
      </c>
      <c r="C56">
        <f t="shared" si="5"/>
        <v>13.032873806998939</v>
      </c>
      <c r="D56" s="2">
        <v>40</v>
      </c>
    </row>
    <row r="57" spans="1:7" x14ac:dyDescent="0.25">
      <c r="A57" s="2">
        <v>943</v>
      </c>
      <c r="B57" s="2">
        <v>15048</v>
      </c>
      <c r="C57">
        <f t="shared" si="5"/>
        <v>15.957582184517497</v>
      </c>
      <c r="D57" s="2">
        <v>50</v>
      </c>
    </row>
    <row r="58" spans="1:7" x14ac:dyDescent="0.25">
      <c r="A58" s="2">
        <v>943</v>
      </c>
      <c r="B58" s="2">
        <v>18066</v>
      </c>
      <c r="C58">
        <f t="shared" si="5"/>
        <v>19.158006362672321</v>
      </c>
      <c r="D58" s="2">
        <v>60</v>
      </c>
    </row>
    <row r="59" spans="1:7" x14ac:dyDescent="0.25">
      <c r="A59" s="2">
        <v>943</v>
      </c>
      <c r="B59" s="2">
        <v>19722</v>
      </c>
      <c r="C59">
        <f t="shared" si="5"/>
        <v>20.914103923647932</v>
      </c>
      <c r="D59" s="2">
        <v>65</v>
      </c>
    </row>
    <row r="60" spans="1:7" x14ac:dyDescent="0.25">
      <c r="A60" s="2">
        <v>943</v>
      </c>
      <c r="B60" s="2">
        <v>21441</v>
      </c>
      <c r="C60">
        <f t="shared" si="5"/>
        <v>22.737009544008483</v>
      </c>
      <c r="D60" s="2">
        <v>70</v>
      </c>
    </row>
    <row r="61" spans="1:7" x14ac:dyDescent="0.25">
      <c r="A61" s="2"/>
      <c r="B61" s="2"/>
      <c r="D61" s="2"/>
    </row>
    <row r="62" spans="1:7" x14ac:dyDescent="0.25">
      <c r="A62" s="2"/>
      <c r="B62" s="2"/>
      <c r="D62" s="2"/>
    </row>
    <row r="63" spans="1:7" x14ac:dyDescent="0.25">
      <c r="A63" s="2"/>
      <c r="B63" s="2"/>
      <c r="D63" s="2"/>
    </row>
    <row r="64" spans="1:7" x14ac:dyDescent="0.25">
      <c r="A64" s="2"/>
      <c r="B64" s="2"/>
      <c r="D64" s="2"/>
    </row>
    <row r="65" spans="1:4" customFormat="1" x14ac:dyDescent="0.25">
      <c r="A65" s="2"/>
      <c r="B65" s="2"/>
      <c r="D65" s="2"/>
    </row>
    <row r="66" spans="1:4" customFormat="1" x14ac:dyDescent="0.25">
      <c r="A66" s="2"/>
      <c r="B66" s="2"/>
      <c r="D66" s="2"/>
    </row>
    <row r="67" spans="1:4" customFormat="1" x14ac:dyDescent="0.25">
      <c r="A67" s="2"/>
      <c r="B67" s="2"/>
      <c r="D67" s="2"/>
    </row>
    <row r="68" spans="1:4" customFormat="1" x14ac:dyDescent="0.25">
      <c r="A68" s="2"/>
      <c r="B68" s="2"/>
      <c r="D68" s="2"/>
    </row>
    <row r="69" spans="1:4" customFormat="1" x14ac:dyDescent="0.25">
      <c r="A69" s="2"/>
      <c r="B69" s="2"/>
      <c r="D69" s="2"/>
    </row>
    <row r="70" spans="1:4" customFormat="1" x14ac:dyDescent="0.25">
      <c r="A70" s="2"/>
      <c r="B70" s="2"/>
      <c r="D70" s="2"/>
    </row>
    <row r="71" spans="1:4" customFormat="1" x14ac:dyDescent="0.25">
      <c r="A71" s="2"/>
      <c r="B71" s="2"/>
      <c r="D71" s="2"/>
    </row>
    <row r="72" spans="1:4" customFormat="1" x14ac:dyDescent="0.25">
      <c r="A72" s="2"/>
      <c r="B72" s="2"/>
      <c r="D72" s="2"/>
    </row>
    <row r="73" spans="1:4" customFormat="1" x14ac:dyDescent="0.25">
      <c r="A73" s="2"/>
      <c r="B73" s="2"/>
      <c r="D73" s="2"/>
    </row>
    <row r="74" spans="1:4" customFormat="1" x14ac:dyDescent="0.25">
      <c r="A74" s="2"/>
      <c r="B74" s="2"/>
      <c r="D74" s="2"/>
    </row>
    <row r="75" spans="1:4" customFormat="1" x14ac:dyDescent="0.25">
      <c r="A75" s="2"/>
      <c r="B75" s="2"/>
      <c r="D75" s="2"/>
    </row>
    <row r="76" spans="1:4" customFormat="1" x14ac:dyDescent="0.25">
      <c r="A76" s="2"/>
      <c r="B76" s="2"/>
      <c r="D76" s="2"/>
    </row>
    <row r="77" spans="1:4" customFormat="1" x14ac:dyDescent="0.25">
      <c r="A77" s="2"/>
      <c r="B77" s="2"/>
      <c r="D77" s="2"/>
    </row>
    <row r="78" spans="1:4" customFormat="1" x14ac:dyDescent="0.25">
      <c r="A78" s="2"/>
      <c r="B78" s="2"/>
      <c r="D78" s="2"/>
    </row>
    <row r="79" spans="1:4" customFormat="1" x14ac:dyDescent="0.25">
      <c r="A79" s="2"/>
      <c r="B79" s="2"/>
      <c r="D79" s="2"/>
    </row>
    <row r="80" spans="1:4" customFormat="1" x14ac:dyDescent="0.25">
      <c r="A80" s="2"/>
      <c r="B80" s="2"/>
      <c r="D80" s="2"/>
    </row>
    <row r="81" spans="1:4" customFormat="1" x14ac:dyDescent="0.25">
      <c r="A81" s="2"/>
      <c r="B81" s="2"/>
      <c r="D81" s="2"/>
    </row>
    <row r="82" spans="1:4" customFormat="1" x14ac:dyDescent="0.25">
      <c r="A82" s="2"/>
      <c r="B82" s="2"/>
      <c r="D82" s="2"/>
    </row>
    <row r="83" spans="1:4" customFormat="1" x14ac:dyDescent="0.25">
      <c r="A83" s="2"/>
      <c r="B83" s="2"/>
      <c r="D83" s="2"/>
    </row>
    <row r="84" spans="1:4" customFormat="1" x14ac:dyDescent="0.25">
      <c r="A84" s="2"/>
      <c r="B84" s="2"/>
      <c r="D84" s="2"/>
    </row>
    <row r="85" spans="1:4" customFormat="1" x14ac:dyDescent="0.25">
      <c r="A85" s="2"/>
      <c r="B85" s="2"/>
      <c r="D85" s="2"/>
    </row>
    <row r="86" spans="1:4" customFormat="1" x14ac:dyDescent="0.25">
      <c r="A86" s="2"/>
      <c r="B86" s="2"/>
      <c r="D86" s="2"/>
    </row>
    <row r="87" spans="1:4" customFormat="1" x14ac:dyDescent="0.25">
      <c r="A87" s="2"/>
      <c r="B87" s="2"/>
      <c r="D87" s="2"/>
    </row>
    <row r="88" spans="1:4" customFormat="1" x14ac:dyDescent="0.25">
      <c r="A88" s="2"/>
      <c r="B88" s="2"/>
      <c r="D88" s="2"/>
    </row>
    <row r="89" spans="1:4" customFormat="1" x14ac:dyDescent="0.25">
      <c r="A89" s="2"/>
      <c r="B89" s="2"/>
      <c r="D89" s="2"/>
    </row>
    <row r="90" spans="1:4" customFormat="1" x14ac:dyDescent="0.25">
      <c r="A90" s="2"/>
      <c r="B90" s="2"/>
      <c r="D90" s="2"/>
    </row>
    <row r="91" spans="1:4" customFormat="1" x14ac:dyDescent="0.25">
      <c r="A91" s="2"/>
      <c r="B91" s="2"/>
      <c r="D91" s="2"/>
    </row>
    <row r="92" spans="1:4" customFormat="1" x14ac:dyDescent="0.25">
      <c r="A92" s="2"/>
      <c r="B92" s="2"/>
      <c r="D92" s="2"/>
    </row>
    <row r="93" spans="1:4" customFormat="1" x14ac:dyDescent="0.25">
      <c r="A93" s="2"/>
      <c r="B93" s="2"/>
      <c r="D93" s="2"/>
    </row>
    <row r="94" spans="1:4" customFormat="1" x14ac:dyDescent="0.25">
      <c r="A94" s="2"/>
      <c r="B94" s="2"/>
      <c r="D94" s="2"/>
    </row>
    <row r="95" spans="1:4" customFormat="1" x14ac:dyDescent="0.25">
      <c r="A95" s="2"/>
      <c r="B95" s="2"/>
      <c r="D95" s="2"/>
    </row>
    <row r="96" spans="1:4" customFormat="1" x14ac:dyDescent="0.25">
      <c r="A96" s="2"/>
      <c r="B96" s="2"/>
      <c r="D96" s="2"/>
    </row>
    <row r="97" spans="1:4" customFormat="1" x14ac:dyDescent="0.25">
      <c r="A97" s="2"/>
      <c r="B97" s="2"/>
      <c r="D97" s="2"/>
    </row>
    <row r="98" spans="1:4" customFormat="1" x14ac:dyDescent="0.25">
      <c r="A98" s="2"/>
      <c r="B98" s="2"/>
      <c r="D98" s="2"/>
    </row>
    <row r="99" spans="1:4" customFormat="1" x14ac:dyDescent="0.25">
      <c r="A99" s="2"/>
      <c r="B99" s="2"/>
      <c r="D99" s="2"/>
    </row>
    <row r="100" spans="1:4" customFormat="1" x14ac:dyDescent="0.25">
      <c r="A100" s="2"/>
      <c r="B100" s="2"/>
      <c r="D100" s="2"/>
    </row>
    <row r="101" spans="1:4" customFormat="1" x14ac:dyDescent="0.25">
      <c r="A101" s="2"/>
      <c r="B101" s="2"/>
      <c r="D101" s="2"/>
    </row>
    <row r="102" spans="1:4" customFormat="1" x14ac:dyDescent="0.25">
      <c r="A102" s="2"/>
      <c r="B102" s="2"/>
      <c r="D102" s="2"/>
    </row>
    <row r="103" spans="1:4" customFormat="1" x14ac:dyDescent="0.25">
      <c r="A103" s="2"/>
      <c r="B103" s="2"/>
      <c r="D103" s="2"/>
    </row>
    <row r="104" spans="1:4" customFormat="1" x14ac:dyDescent="0.25">
      <c r="A104" s="2"/>
      <c r="B104" s="2"/>
      <c r="D104" s="2"/>
    </row>
    <row r="105" spans="1:4" customFormat="1" x14ac:dyDescent="0.25">
      <c r="A105" s="2"/>
      <c r="B105" s="2"/>
      <c r="D105" s="2"/>
    </row>
    <row r="106" spans="1:4" customFormat="1" x14ac:dyDescent="0.25">
      <c r="A106" s="2"/>
      <c r="B106" s="2"/>
      <c r="D106" s="2"/>
    </row>
    <row r="107" spans="1:4" customFormat="1" x14ac:dyDescent="0.25">
      <c r="A107" s="2"/>
      <c r="B107" s="2"/>
      <c r="D107" s="2"/>
    </row>
    <row r="108" spans="1:4" customFormat="1" x14ac:dyDescent="0.25">
      <c r="A108" s="2"/>
      <c r="B108" s="2"/>
      <c r="D108" s="2"/>
    </row>
    <row r="109" spans="1:4" customFormat="1" x14ac:dyDescent="0.25">
      <c r="A109" s="2"/>
      <c r="B109" s="2"/>
      <c r="D109" s="2"/>
    </row>
    <row r="110" spans="1:4" customFormat="1" x14ac:dyDescent="0.25">
      <c r="A110" s="2"/>
      <c r="B110" s="2"/>
      <c r="D110" s="2"/>
    </row>
    <row r="111" spans="1:4" customFormat="1" x14ac:dyDescent="0.25">
      <c r="A111" s="2"/>
      <c r="B111" s="2"/>
      <c r="D111" s="2"/>
    </row>
    <row r="112" spans="1:4" customFormat="1" x14ac:dyDescent="0.25">
      <c r="A112" s="2"/>
      <c r="B112" s="2"/>
      <c r="D112" s="2"/>
    </row>
    <row r="113" spans="1:4" customFormat="1" x14ac:dyDescent="0.25">
      <c r="A113" s="2"/>
      <c r="B113" s="2"/>
      <c r="D113" s="2"/>
    </row>
    <row r="114" spans="1:4" customFormat="1" x14ac:dyDescent="0.25">
      <c r="A114" s="2"/>
      <c r="B114" s="2"/>
      <c r="D114" s="2"/>
    </row>
    <row r="115" spans="1:4" customFormat="1" x14ac:dyDescent="0.25">
      <c r="A115" s="2"/>
      <c r="B115" s="2"/>
      <c r="D115" s="2"/>
    </row>
    <row r="116" spans="1:4" customFormat="1" x14ac:dyDescent="0.25">
      <c r="A116" s="2"/>
      <c r="B116" s="2"/>
      <c r="D116" s="2"/>
    </row>
    <row r="117" spans="1:4" customFormat="1" x14ac:dyDescent="0.25">
      <c r="A117" s="2"/>
      <c r="B117" s="2"/>
      <c r="D117" s="2"/>
    </row>
    <row r="118" spans="1:4" customFormat="1" x14ac:dyDescent="0.25">
      <c r="A118" s="2"/>
      <c r="B118" s="2"/>
      <c r="D118" s="2"/>
    </row>
    <row r="119" spans="1:4" customFormat="1" x14ac:dyDescent="0.25">
      <c r="A119" s="2"/>
      <c r="B119" s="2"/>
      <c r="D119" s="2"/>
    </row>
    <row r="120" spans="1:4" customFormat="1" x14ac:dyDescent="0.25">
      <c r="A120" s="2"/>
      <c r="B120" s="2"/>
      <c r="D120" s="2"/>
    </row>
    <row r="121" spans="1:4" customFormat="1" x14ac:dyDescent="0.25">
      <c r="A121" s="2"/>
      <c r="B121" s="2"/>
      <c r="D121" s="2"/>
    </row>
    <row r="122" spans="1:4" customFormat="1" x14ac:dyDescent="0.25">
      <c r="A122" s="2"/>
      <c r="B122" s="2"/>
      <c r="D122" s="2"/>
    </row>
    <row r="123" spans="1:4" customFormat="1" x14ac:dyDescent="0.25">
      <c r="A123" s="2"/>
      <c r="B123" s="2"/>
      <c r="D123" s="2"/>
    </row>
    <row r="124" spans="1:4" customFormat="1" x14ac:dyDescent="0.25">
      <c r="A124" s="2"/>
      <c r="B124" s="2"/>
      <c r="D124" s="2"/>
    </row>
    <row r="125" spans="1:4" customFormat="1" x14ac:dyDescent="0.25">
      <c r="A125" s="2"/>
      <c r="B125" s="2"/>
      <c r="D125" s="2"/>
    </row>
    <row r="126" spans="1:4" customFormat="1" x14ac:dyDescent="0.25">
      <c r="A126" s="2"/>
      <c r="B126" s="2"/>
      <c r="D126" s="2"/>
    </row>
    <row r="127" spans="1:4" customFormat="1" x14ac:dyDescent="0.25">
      <c r="A127" s="2"/>
      <c r="B127" s="2"/>
      <c r="D127" s="2"/>
    </row>
    <row r="128" spans="1:4" customFormat="1" x14ac:dyDescent="0.25">
      <c r="A128" s="2"/>
      <c r="B128" s="2"/>
      <c r="D128" s="2"/>
    </row>
    <row r="129" spans="1:4" customFormat="1" x14ac:dyDescent="0.25">
      <c r="A129" s="2"/>
      <c r="B129" s="2"/>
      <c r="D129" s="2"/>
    </row>
    <row r="130" spans="1:4" customFormat="1" x14ac:dyDescent="0.25">
      <c r="A130" s="2"/>
      <c r="B130" s="2"/>
      <c r="D130" s="2"/>
    </row>
    <row r="131" spans="1:4" customFormat="1" x14ac:dyDescent="0.25">
      <c r="A131" s="2"/>
      <c r="B131" s="2"/>
      <c r="D131" s="2"/>
    </row>
    <row r="132" spans="1:4" customFormat="1" x14ac:dyDescent="0.25">
      <c r="A132" s="2"/>
      <c r="B132" s="2"/>
      <c r="D132" s="2"/>
    </row>
    <row r="133" spans="1:4" customFormat="1" x14ac:dyDescent="0.25">
      <c r="A133" s="2"/>
      <c r="B133" s="2"/>
      <c r="D133" s="2"/>
    </row>
    <row r="134" spans="1:4" customFormat="1" x14ac:dyDescent="0.25">
      <c r="A134" s="2"/>
      <c r="B134" s="2"/>
      <c r="D134" s="2"/>
    </row>
    <row r="135" spans="1:4" customFormat="1" x14ac:dyDescent="0.25">
      <c r="A135" s="2"/>
      <c r="B135" s="2"/>
      <c r="D135" s="2"/>
    </row>
    <row r="136" spans="1:4" customFormat="1" x14ac:dyDescent="0.25">
      <c r="A136" s="2"/>
      <c r="B136" s="2"/>
      <c r="D136" s="2"/>
    </row>
    <row r="137" spans="1:4" customFormat="1" x14ac:dyDescent="0.25">
      <c r="A137" s="2"/>
      <c r="B137" s="2"/>
      <c r="D137" s="2"/>
    </row>
    <row r="138" spans="1:4" customFormat="1" x14ac:dyDescent="0.25">
      <c r="A138" s="2"/>
      <c r="B138" s="2"/>
      <c r="D138" s="2"/>
    </row>
    <row r="139" spans="1:4" customFormat="1" x14ac:dyDescent="0.25">
      <c r="A139" s="2"/>
      <c r="B139" s="2"/>
      <c r="D139" s="2"/>
    </row>
    <row r="140" spans="1:4" customFormat="1" x14ac:dyDescent="0.25">
      <c r="A140" s="2"/>
      <c r="B140" s="2"/>
      <c r="D140" s="2"/>
    </row>
    <row r="141" spans="1:4" customFormat="1" x14ac:dyDescent="0.25">
      <c r="A141" s="2"/>
      <c r="B141" s="2"/>
      <c r="D141" s="2"/>
    </row>
    <row r="142" spans="1:4" customFormat="1" x14ac:dyDescent="0.25">
      <c r="A142" s="2"/>
      <c r="B142" s="2"/>
      <c r="D142" s="2"/>
    </row>
    <row r="143" spans="1:4" customFormat="1" x14ac:dyDescent="0.25">
      <c r="A143" s="2"/>
      <c r="B143" s="2"/>
      <c r="D143" s="2"/>
    </row>
    <row r="144" spans="1:4" customFormat="1" x14ac:dyDescent="0.25">
      <c r="A144" s="2"/>
      <c r="B144" s="2"/>
      <c r="D144" s="2"/>
    </row>
    <row r="145" spans="1:4" customFormat="1" x14ac:dyDescent="0.25">
      <c r="A145" s="2"/>
      <c r="B145" s="2"/>
      <c r="D145" s="2"/>
    </row>
    <row r="146" spans="1:4" customFormat="1" x14ac:dyDescent="0.25">
      <c r="A146" s="2"/>
      <c r="B146" s="2"/>
      <c r="D146" s="2"/>
    </row>
    <row r="147" spans="1:4" customFormat="1" x14ac:dyDescent="0.25">
      <c r="A147" s="2"/>
      <c r="B147" s="2"/>
      <c r="D147" s="2"/>
    </row>
    <row r="148" spans="1:4" customFormat="1" x14ac:dyDescent="0.25">
      <c r="A148" s="2"/>
      <c r="B148" s="2"/>
      <c r="D148" s="2"/>
    </row>
    <row r="149" spans="1:4" customFormat="1" x14ac:dyDescent="0.25">
      <c r="A149" s="2"/>
      <c r="B149" s="2"/>
      <c r="D149" s="2"/>
    </row>
    <row r="150" spans="1:4" customFormat="1" x14ac:dyDescent="0.25">
      <c r="A150" s="2"/>
      <c r="B150" s="2"/>
      <c r="D150" s="2"/>
    </row>
    <row r="151" spans="1:4" customFormat="1" x14ac:dyDescent="0.25">
      <c r="A151" s="2"/>
      <c r="B151" s="2"/>
      <c r="D151" s="2"/>
    </row>
    <row r="152" spans="1:4" customFormat="1" x14ac:dyDescent="0.25">
      <c r="A152" s="2"/>
      <c r="B152" s="2"/>
      <c r="D152" s="2"/>
    </row>
    <row r="153" spans="1:4" customFormat="1" x14ac:dyDescent="0.25">
      <c r="A153" s="2"/>
      <c r="B153" s="2"/>
      <c r="D153" s="2"/>
    </row>
    <row r="154" spans="1:4" customFormat="1" x14ac:dyDescent="0.25">
      <c r="A154" s="2"/>
      <c r="B154" s="2"/>
      <c r="D154" s="2"/>
    </row>
    <row r="155" spans="1:4" customFormat="1" x14ac:dyDescent="0.25">
      <c r="A155" s="2"/>
      <c r="B155" s="2"/>
      <c r="D155" s="2"/>
    </row>
    <row r="156" spans="1:4" customFormat="1" x14ac:dyDescent="0.25">
      <c r="A156" s="2"/>
      <c r="B156" s="2"/>
      <c r="D156" s="2"/>
    </row>
    <row r="157" spans="1:4" customFormat="1" x14ac:dyDescent="0.25">
      <c r="A157" s="2"/>
      <c r="B157" s="2"/>
      <c r="D157" s="2"/>
    </row>
    <row r="158" spans="1:4" customFormat="1" x14ac:dyDescent="0.25">
      <c r="A158" s="2"/>
      <c r="B158" s="2"/>
      <c r="D158" s="2"/>
    </row>
    <row r="159" spans="1:4" customFormat="1" x14ac:dyDescent="0.25">
      <c r="A159" s="2"/>
      <c r="B159" s="2"/>
      <c r="D159" s="2"/>
    </row>
    <row r="160" spans="1:4" customFormat="1" x14ac:dyDescent="0.25">
      <c r="A160" s="2"/>
      <c r="B160" s="2"/>
      <c r="D160" s="2"/>
    </row>
    <row r="161" spans="1:4" customFormat="1" x14ac:dyDescent="0.25">
      <c r="A161" s="2"/>
      <c r="B161" s="2"/>
      <c r="D161" s="2"/>
    </row>
    <row r="162" spans="1:4" customFormat="1" x14ac:dyDescent="0.25">
      <c r="A162" s="2"/>
      <c r="B162" s="2"/>
      <c r="D162" s="2"/>
    </row>
    <row r="163" spans="1:4" customFormat="1" x14ac:dyDescent="0.25">
      <c r="A163" s="2"/>
      <c r="B163" s="2"/>
      <c r="D163" s="2"/>
    </row>
    <row r="164" spans="1:4" customFormat="1" x14ac:dyDescent="0.25">
      <c r="A164" s="2"/>
      <c r="B164" s="2"/>
      <c r="D164" s="2"/>
    </row>
    <row r="165" spans="1:4" customFormat="1" x14ac:dyDescent="0.25">
      <c r="A165" s="2"/>
      <c r="B165" s="2"/>
      <c r="D165" s="2"/>
    </row>
    <row r="166" spans="1:4" customFormat="1" x14ac:dyDescent="0.25">
      <c r="A166" s="2"/>
      <c r="B166" s="2"/>
      <c r="D166" s="2"/>
    </row>
    <row r="167" spans="1:4" customFormat="1" x14ac:dyDescent="0.25">
      <c r="A167" s="2"/>
      <c r="B167" s="2"/>
      <c r="D167" s="2"/>
    </row>
    <row r="168" spans="1:4" customFormat="1" x14ac:dyDescent="0.25">
      <c r="A168" s="2"/>
      <c r="B168" s="2"/>
      <c r="D168" s="2"/>
    </row>
    <row r="169" spans="1:4" customFormat="1" x14ac:dyDescent="0.25">
      <c r="A169" s="2"/>
      <c r="B169" s="2"/>
      <c r="D169" s="2"/>
    </row>
    <row r="170" spans="1:4" customFormat="1" x14ac:dyDescent="0.25">
      <c r="A170" s="2"/>
      <c r="B170" s="2"/>
      <c r="D170" s="2"/>
    </row>
    <row r="171" spans="1:4" customFormat="1" x14ac:dyDescent="0.25">
      <c r="A171" s="2"/>
      <c r="B171" s="2"/>
      <c r="D171" s="2"/>
    </row>
    <row r="172" spans="1:4" customFormat="1" x14ac:dyDescent="0.25">
      <c r="A172" s="2"/>
      <c r="B172" s="2"/>
      <c r="D172" s="2"/>
    </row>
    <row r="173" spans="1:4" customFormat="1" x14ac:dyDescent="0.25">
      <c r="A173" s="2"/>
      <c r="B173" s="2"/>
      <c r="D173" s="2"/>
    </row>
    <row r="174" spans="1:4" customFormat="1" x14ac:dyDescent="0.25">
      <c r="A174" s="2"/>
      <c r="B174" s="2"/>
      <c r="D174" s="2"/>
    </row>
    <row r="175" spans="1:4" customFormat="1" x14ac:dyDescent="0.25">
      <c r="A175" s="2"/>
      <c r="B175" s="2"/>
      <c r="D175" s="2"/>
    </row>
    <row r="176" spans="1:4" customFormat="1" x14ac:dyDescent="0.25">
      <c r="A176" s="2"/>
      <c r="B176" s="2"/>
      <c r="D176" s="2"/>
    </row>
    <row r="177" spans="1:4" customFormat="1" x14ac:dyDescent="0.25">
      <c r="A177" s="2"/>
      <c r="B177" s="2"/>
      <c r="D177" s="2"/>
    </row>
    <row r="178" spans="1:4" customFormat="1" x14ac:dyDescent="0.25">
      <c r="A178" s="2"/>
      <c r="B178" s="2"/>
      <c r="D178" s="2"/>
    </row>
    <row r="179" spans="1:4" customFormat="1" x14ac:dyDescent="0.25">
      <c r="A179" s="2"/>
      <c r="B179" s="2"/>
      <c r="D179" s="2"/>
    </row>
    <row r="180" spans="1:4" customFormat="1" x14ac:dyDescent="0.25">
      <c r="A180" s="2"/>
      <c r="B180" s="2"/>
      <c r="D180" s="2"/>
    </row>
    <row r="181" spans="1:4" customFormat="1" x14ac:dyDescent="0.25">
      <c r="A181" s="2"/>
      <c r="B181" s="2"/>
      <c r="D181" s="2"/>
    </row>
    <row r="182" spans="1:4" customFormat="1" x14ac:dyDescent="0.25">
      <c r="A182" s="2"/>
      <c r="B182" s="2"/>
      <c r="D182" s="2"/>
    </row>
    <row r="183" spans="1:4" customFormat="1" x14ac:dyDescent="0.25">
      <c r="A183" s="2"/>
      <c r="B183" s="2"/>
      <c r="D183" s="2"/>
    </row>
    <row r="184" spans="1:4" customFormat="1" x14ac:dyDescent="0.25">
      <c r="A184" s="2"/>
      <c r="B184" s="2"/>
      <c r="D184" s="2"/>
    </row>
    <row r="185" spans="1:4" customFormat="1" x14ac:dyDescent="0.25">
      <c r="A185" s="2"/>
      <c r="B185" s="2"/>
      <c r="D185" s="2"/>
    </row>
    <row r="186" spans="1:4" customFormat="1" x14ac:dyDescent="0.25">
      <c r="A186" s="2"/>
      <c r="B186" s="2"/>
      <c r="D186" s="2"/>
    </row>
    <row r="187" spans="1:4" customFormat="1" x14ac:dyDescent="0.25">
      <c r="A187" s="2"/>
      <c r="B187" s="2"/>
      <c r="D187" s="2"/>
    </row>
    <row r="188" spans="1:4" customFormat="1" x14ac:dyDescent="0.25">
      <c r="A188" s="2"/>
      <c r="B188" s="2"/>
      <c r="D188" s="2"/>
    </row>
    <row r="189" spans="1:4" customFormat="1" x14ac:dyDescent="0.25">
      <c r="A189" s="2"/>
      <c r="B189" s="2"/>
      <c r="D189" s="2"/>
    </row>
    <row r="190" spans="1:4" customFormat="1" x14ac:dyDescent="0.25">
      <c r="A190" s="2"/>
      <c r="B190" s="2"/>
      <c r="D190" s="2"/>
    </row>
    <row r="191" spans="1:4" customFormat="1" x14ac:dyDescent="0.25">
      <c r="A191" s="2"/>
      <c r="B191" s="2"/>
      <c r="D191" s="2"/>
    </row>
    <row r="192" spans="1:4" customFormat="1" x14ac:dyDescent="0.25">
      <c r="A192" s="2"/>
      <c r="B192" s="2"/>
      <c r="D192" s="2"/>
    </row>
    <row r="193" spans="1:4" customFormat="1" x14ac:dyDescent="0.25">
      <c r="A193" s="2"/>
      <c r="B193" s="2"/>
      <c r="D193" s="2"/>
    </row>
    <row r="194" spans="1:4" customFormat="1" x14ac:dyDescent="0.25">
      <c r="A194" s="2"/>
      <c r="B194" s="2"/>
      <c r="D194" s="2"/>
    </row>
    <row r="195" spans="1:4" customFormat="1" x14ac:dyDescent="0.25">
      <c r="A195" s="2"/>
      <c r="B195" s="2"/>
      <c r="D195" s="2"/>
    </row>
    <row r="196" spans="1:4" customFormat="1" x14ac:dyDescent="0.25">
      <c r="A196" s="2"/>
      <c r="B196" s="2"/>
      <c r="D196" s="2"/>
    </row>
    <row r="197" spans="1:4" customFormat="1" x14ac:dyDescent="0.25">
      <c r="A197" s="2"/>
      <c r="B197" s="2"/>
      <c r="D197" s="2"/>
    </row>
    <row r="198" spans="1:4" customFormat="1" x14ac:dyDescent="0.25">
      <c r="A198" s="2"/>
      <c r="B198" s="2"/>
      <c r="D198" s="2"/>
    </row>
    <row r="199" spans="1:4" customFormat="1" x14ac:dyDescent="0.25">
      <c r="A199" s="2"/>
      <c r="B199" s="2"/>
      <c r="D199" s="2"/>
    </row>
    <row r="200" spans="1:4" customFormat="1" x14ac:dyDescent="0.25">
      <c r="A200" s="2"/>
      <c r="B200" s="2"/>
      <c r="D200" s="2"/>
    </row>
    <row r="201" spans="1:4" customFormat="1" x14ac:dyDescent="0.25">
      <c r="A201" s="2"/>
      <c r="B201" s="2"/>
      <c r="D201" s="2"/>
    </row>
    <row r="202" spans="1:4" customFormat="1" x14ac:dyDescent="0.25">
      <c r="A202" s="2"/>
      <c r="B202" s="2"/>
      <c r="D202" s="2"/>
    </row>
    <row r="203" spans="1:4" customFormat="1" x14ac:dyDescent="0.25">
      <c r="A203" s="2"/>
      <c r="B203" s="2"/>
      <c r="D203" s="2"/>
    </row>
    <row r="204" spans="1:4" customFormat="1" x14ac:dyDescent="0.25">
      <c r="A204" s="2"/>
      <c r="B204" s="2"/>
      <c r="D204" s="2"/>
    </row>
    <row r="205" spans="1:4" customFormat="1" x14ac:dyDescent="0.25">
      <c r="A205" s="2"/>
      <c r="B205" s="2"/>
      <c r="D205" s="2"/>
    </row>
    <row r="206" spans="1:4" customFormat="1" x14ac:dyDescent="0.25">
      <c r="A206" s="2"/>
      <c r="B206" s="2"/>
      <c r="D206" s="2"/>
    </row>
    <row r="207" spans="1:4" customFormat="1" x14ac:dyDescent="0.25">
      <c r="A207" s="2"/>
      <c r="B207" s="2"/>
      <c r="D207" s="2"/>
    </row>
    <row r="208" spans="1:4" customFormat="1" x14ac:dyDescent="0.25">
      <c r="A208" s="2"/>
      <c r="B208" s="2"/>
      <c r="D208" s="2"/>
    </row>
    <row r="209" spans="1:4" customFormat="1" x14ac:dyDescent="0.25">
      <c r="A209" s="2"/>
      <c r="B209" s="2"/>
      <c r="D209" s="2"/>
    </row>
    <row r="210" spans="1:4" customFormat="1" x14ac:dyDescent="0.25">
      <c r="A210" s="2"/>
      <c r="B210" s="2"/>
      <c r="D210" s="2"/>
    </row>
    <row r="211" spans="1:4" customFormat="1" x14ac:dyDescent="0.25">
      <c r="A211" s="2"/>
      <c r="B211" s="2"/>
      <c r="D211" s="2"/>
    </row>
    <row r="212" spans="1:4" customFormat="1" x14ac:dyDescent="0.25">
      <c r="A212" s="2"/>
      <c r="B212" s="2"/>
      <c r="D212" s="2"/>
    </row>
    <row r="213" spans="1:4" customFormat="1" x14ac:dyDescent="0.25">
      <c r="A213" s="2"/>
      <c r="B213" s="2"/>
      <c r="D213" s="2"/>
    </row>
    <row r="214" spans="1:4" customFormat="1" x14ac:dyDescent="0.25">
      <c r="A214" s="2"/>
      <c r="B214" s="2"/>
      <c r="D214" s="2"/>
    </row>
    <row r="215" spans="1:4" customFormat="1" x14ac:dyDescent="0.25">
      <c r="A215" s="2"/>
      <c r="B215" s="2"/>
      <c r="D215" s="2"/>
    </row>
    <row r="216" spans="1:4" customFormat="1" x14ac:dyDescent="0.25">
      <c r="A216" s="2"/>
      <c r="B216" s="2"/>
      <c r="D216" s="2"/>
    </row>
    <row r="217" spans="1:4" customFormat="1" x14ac:dyDescent="0.25">
      <c r="A217" s="2"/>
      <c r="B217" s="2"/>
      <c r="D217" s="2"/>
    </row>
    <row r="218" spans="1:4" customFormat="1" x14ac:dyDescent="0.25">
      <c r="A218" s="2"/>
      <c r="B218" s="2"/>
      <c r="D218" s="2"/>
    </row>
    <row r="219" spans="1:4" customFormat="1" x14ac:dyDescent="0.25">
      <c r="A219" s="2"/>
      <c r="B219" s="2"/>
      <c r="D219" s="2"/>
    </row>
    <row r="220" spans="1:4" customFormat="1" x14ac:dyDescent="0.25">
      <c r="A220" s="2"/>
      <c r="B220" s="2"/>
      <c r="D220" s="2"/>
    </row>
    <row r="221" spans="1:4" customFormat="1" x14ac:dyDescent="0.25">
      <c r="A221" s="2"/>
      <c r="B221" s="2"/>
      <c r="D221" s="2"/>
    </row>
    <row r="222" spans="1:4" customFormat="1" x14ac:dyDescent="0.25">
      <c r="A222" s="2"/>
      <c r="B222" s="2"/>
      <c r="D222" s="2"/>
    </row>
    <row r="223" spans="1:4" customFormat="1" x14ac:dyDescent="0.25">
      <c r="A223" s="2"/>
      <c r="B223" s="2"/>
      <c r="D223" s="2"/>
    </row>
    <row r="224" spans="1:4" customFormat="1" x14ac:dyDescent="0.25">
      <c r="A224" s="2"/>
      <c r="B224" s="2"/>
      <c r="D224" s="2"/>
    </row>
    <row r="225" spans="1:4" customFormat="1" x14ac:dyDescent="0.25">
      <c r="A225" s="2"/>
      <c r="B225" s="2"/>
      <c r="D225" s="2"/>
    </row>
    <row r="226" spans="1:4" customFormat="1" x14ac:dyDescent="0.25">
      <c r="A226" s="2"/>
      <c r="B226" s="2"/>
      <c r="D226" s="2"/>
    </row>
    <row r="227" spans="1:4" customFormat="1" x14ac:dyDescent="0.25">
      <c r="A227" s="2"/>
      <c r="B227" s="2"/>
      <c r="D227" s="2"/>
    </row>
    <row r="228" spans="1:4" customFormat="1" x14ac:dyDescent="0.25">
      <c r="A228" s="2"/>
      <c r="B228" s="2"/>
      <c r="D228" s="2"/>
    </row>
    <row r="229" spans="1:4" customFormat="1" x14ac:dyDescent="0.25">
      <c r="A229" s="2"/>
      <c r="B229" s="2"/>
      <c r="D229" s="2"/>
    </row>
    <row r="230" spans="1:4" customFormat="1" x14ac:dyDescent="0.25">
      <c r="A230" s="2"/>
      <c r="B230" s="2"/>
      <c r="D230" s="2"/>
    </row>
    <row r="231" spans="1:4" customFormat="1" x14ac:dyDescent="0.25">
      <c r="A231" s="2"/>
      <c r="B231" s="2"/>
      <c r="D231" s="2"/>
    </row>
    <row r="232" spans="1:4" customFormat="1" x14ac:dyDescent="0.25">
      <c r="A232" s="2"/>
      <c r="B232" s="2"/>
      <c r="D232" s="2"/>
    </row>
    <row r="233" spans="1:4" customFormat="1" x14ac:dyDescent="0.25">
      <c r="A233" s="2"/>
      <c r="B233" s="2"/>
      <c r="D233" s="2"/>
    </row>
    <row r="234" spans="1:4" customFormat="1" x14ac:dyDescent="0.25">
      <c r="A234" s="2"/>
      <c r="B234" s="2"/>
      <c r="D234" s="2"/>
    </row>
    <row r="235" spans="1:4" customFormat="1" x14ac:dyDescent="0.25">
      <c r="A235" s="2"/>
      <c r="B235" s="2"/>
      <c r="D235" s="2"/>
    </row>
    <row r="236" spans="1:4" customFormat="1" x14ac:dyDescent="0.25">
      <c r="A236" s="2"/>
      <c r="B236" s="2"/>
      <c r="D236" s="2"/>
    </row>
    <row r="237" spans="1:4" customFormat="1" x14ac:dyDescent="0.25">
      <c r="A237" s="2"/>
      <c r="B237" s="2"/>
      <c r="D237" s="2"/>
    </row>
    <row r="238" spans="1:4" customFormat="1" x14ac:dyDescent="0.25">
      <c r="A238" s="2"/>
      <c r="B238" s="2"/>
      <c r="D238" s="2"/>
    </row>
    <row r="239" spans="1:4" customFormat="1" x14ac:dyDescent="0.25">
      <c r="A239" s="2"/>
      <c r="B239" s="2"/>
      <c r="D239" s="2"/>
    </row>
    <row r="240" spans="1:4" customFormat="1" x14ac:dyDescent="0.25">
      <c r="A240" s="2"/>
      <c r="B240" s="2"/>
      <c r="D240" s="2"/>
    </row>
    <row r="241" spans="1:4" customFormat="1" x14ac:dyDescent="0.25">
      <c r="A241" s="2"/>
      <c r="B241" s="2"/>
      <c r="D241" s="2"/>
    </row>
    <row r="242" spans="1:4" customFormat="1" x14ac:dyDescent="0.25">
      <c r="A242" s="2"/>
      <c r="B242" s="2"/>
      <c r="D242" s="2"/>
    </row>
    <row r="243" spans="1:4" customFormat="1" x14ac:dyDescent="0.25">
      <c r="A243" s="2"/>
      <c r="B243" s="2"/>
      <c r="D243" s="2"/>
    </row>
    <row r="244" spans="1:4" customFormat="1" x14ac:dyDescent="0.25">
      <c r="A244" s="2"/>
      <c r="B244" s="2"/>
      <c r="D244" s="2"/>
    </row>
    <row r="245" spans="1:4" customFormat="1" x14ac:dyDescent="0.25">
      <c r="A245" s="2"/>
      <c r="B245" s="2"/>
      <c r="D245" s="2"/>
    </row>
    <row r="246" spans="1:4" customFormat="1" x14ac:dyDescent="0.25">
      <c r="A246" s="2"/>
      <c r="B246" s="2"/>
      <c r="D246" s="2"/>
    </row>
    <row r="247" spans="1:4" customFormat="1" x14ac:dyDescent="0.25">
      <c r="A247" s="2"/>
      <c r="B247" s="2"/>
      <c r="D247" s="2"/>
    </row>
    <row r="248" spans="1:4" customFormat="1" x14ac:dyDescent="0.25">
      <c r="A248" s="2"/>
      <c r="B248" s="2"/>
      <c r="D248" s="2"/>
    </row>
    <row r="249" spans="1:4" customFormat="1" x14ac:dyDescent="0.25">
      <c r="A249" s="2"/>
      <c r="B249" s="2"/>
      <c r="D249" s="2"/>
    </row>
    <row r="250" spans="1:4" customFormat="1" x14ac:dyDescent="0.25">
      <c r="A250" s="2"/>
      <c r="B250" s="2"/>
      <c r="D250" s="2"/>
    </row>
    <row r="251" spans="1:4" customFormat="1" x14ac:dyDescent="0.25">
      <c r="A251" s="2"/>
      <c r="B251" s="2"/>
      <c r="D251" s="2"/>
    </row>
    <row r="252" spans="1:4" customFormat="1" x14ac:dyDescent="0.25">
      <c r="A252" s="2"/>
      <c r="B252" s="2"/>
      <c r="D252" s="2"/>
    </row>
    <row r="253" spans="1:4" customFormat="1" x14ac:dyDescent="0.25">
      <c r="A253" s="2"/>
      <c r="B253" s="2"/>
      <c r="D253" s="2"/>
    </row>
    <row r="254" spans="1:4" customFormat="1" x14ac:dyDescent="0.25">
      <c r="A254" s="2"/>
      <c r="B254" s="2"/>
      <c r="D254" s="2"/>
    </row>
    <row r="255" spans="1:4" customFormat="1" x14ac:dyDescent="0.25">
      <c r="A255" s="2"/>
      <c r="B255" s="2"/>
      <c r="D255" s="2"/>
    </row>
    <row r="256" spans="1:4" customFormat="1" x14ac:dyDescent="0.25">
      <c r="A256" s="2"/>
      <c r="B256" s="2"/>
      <c r="D256" s="2"/>
    </row>
    <row r="257" spans="1:4" customFormat="1" x14ac:dyDescent="0.25">
      <c r="A257" s="2"/>
      <c r="B257" s="2"/>
      <c r="D257" s="2"/>
    </row>
    <row r="258" spans="1:4" customFormat="1" x14ac:dyDescent="0.25">
      <c r="A258" s="2"/>
      <c r="B258" s="2"/>
      <c r="D258" s="2"/>
    </row>
    <row r="259" spans="1:4" customFormat="1" x14ac:dyDescent="0.25">
      <c r="A259" s="2"/>
      <c r="B259" s="2"/>
      <c r="D259" s="2"/>
    </row>
    <row r="260" spans="1:4" customFormat="1" x14ac:dyDescent="0.25">
      <c r="A260" s="2"/>
      <c r="B260" s="2"/>
      <c r="D260" s="2"/>
    </row>
    <row r="261" spans="1:4" customFormat="1" x14ac:dyDescent="0.25">
      <c r="A261" s="2"/>
      <c r="B261" s="2"/>
      <c r="D261" s="2"/>
    </row>
    <row r="262" spans="1:4" customFormat="1" x14ac:dyDescent="0.25">
      <c r="A262" s="2"/>
      <c r="B262" s="2"/>
      <c r="D262" s="2"/>
    </row>
    <row r="263" spans="1:4" customFormat="1" x14ac:dyDescent="0.25">
      <c r="A263" s="2"/>
      <c r="B263" s="2"/>
      <c r="D263" s="2"/>
    </row>
    <row r="264" spans="1:4" customFormat="1" x14ac:dyDescent="0.25">
      <c r="A264" s="2"/>
      <c r="B264" s="2"/>
      <c r="D264" s="2"/>
    </row>
    <row r="265" spans="1:4" customFormat="1" x14ac:dyDescent="0.25">
      <c r="A265" s="2"/>
      <c r="B265" s="2"/>
      <c r="D265" s="2"/>
    </row>
    <row r="266" spans="1:4" customFormat="1" x14ac:dyDescent="0.25">
      <c r="A266" s="2"/>
      <c r="B266" s="2"/>
      <c r="D266" s="2"/>
    </row>
    <row r="267" spans="1:4" customFormat="1" x14ac:dyDescent="0.25">
      <c r="A267" s="2"/>
      <c r="B267" s="2"/>
      <c r="D267" s="2"/>
    </row>
    <row r="268" spans="1:4" customFormat="1" x14ac:dyDescent="0.25">
      <c r="A268" s="2"/>
      <c r="B268" s="2"/>
      <c r="D268" s="2"/>
    </row>
    <row r="269" spans="1:4" customFormat="1" x14ac:dyDescent="0.25">
      <c r="A269" s="2"/>
      <c r="B269" s="2"/>
      <c r="D269" s="2"/>
    </row>
    <row r="270" spans="1:4" customFormat="1" x14ac:dyDescent="0.25">
      <c r="A270" s="2"/>
      <c r="B270" s="2"/>
      <c r="D270" s="2"/>
    </row>
    <row r="271" spans="1:4" customFormat="1" x14ac:dyDescent="0.25">
      <c r="A271" s="2"/>
      <c r="B271" s="2"/>
      <c r="D271" s="2"/>
    </row>
    <row r="272" spans="1:4" customFormat="1" x14ac:dyDescent="0.25">
      <c r="A272" s="2"/>
      <c r="B272" s="2"/>
      <c r="D272" s="2"/>
    </row>
    <row r="273" spans="1:4" customFormat="1" x14ac:dyDescent="0.25">
      <c r="A273" s="2"/>
      <c r="B273" s="2"/>
      <c r="D273" s="2"/>
    </row>
    <row r="274" spans="1:4" customFormat="1" x14ac:dyDescent="0.25">
      <c r="A274" s="2"/>
      <c r="B274" s="2"/>
      <c r="D274" s="2"/>
    </row>
    <row r="275" spans="1:4" customFormat="1" x14ac:dyDescent="0.25">
      <c r="A275" s="2"/>
      <c r="B275" s="2"/>
      <c r="D275" s="2"/>
    </row>
    <row r="276" spans="1:4" customFormat="1" x14ac:dyDescent="0.25">
      <c r="A276" s="2"/>
      <c r="B276" s="2"/>
      <c r="D276" s="2"/>
    </row>
    <row r="277" spans="1:4" customFormat="1" x14ac:dyDescent="0.25">
      <c r="A277" s="2"/>
      <c r="B277" s="2"/>
      <c r="D277" s="2"/>
    </row>
    <row r="278" spans="1:4" customFormat="1" x14ac:dyDescent="0.25">
      <c r="A278" s="2"/>
      <c r="B278" s="2"/>
      <c r="D278" s="2"/>
    </row>
    <row r="279" spans="1:4" customFormat="1" x14ac:dyDescent="0.25">
      <c r="A279" s="2"/>
      <c r="B279" s="2"/>
      <c r="D279" s="2"/>
    </row>
    <row r="280" spans="1:4" customFormat="1" x14ac:dyDescent="0.25">
      <c r="A280" s="2"/>
      <c r="B280" s="2"/>
      <c r="D280" s="2"/>
    </row>
    <row r="281" spans="1:4" customFormat="1" x14ac:dyDescent="0.25">
      <c r="A281" s="2"/>
      <c r="B281" s="2"/>
      <c r="D281" s="2"/>
    </row>
    <row r="282" spans="1:4" customFormat="1" x14ac:dyDescent="0.25">
      <c r="A282" s="2"/>
      <c r="B282" s="2"/>
      <c r="D282" s="2"/>
    </row>
    <row r="283" spans="1:4" customFormat="1" x14ac:dyDescent="0.25">
      <c r="A283" s="2"/>
      <c r="B283" s="2"/>
      <c r="D283" s="2"/>
    </row>
    <row r="284" spans="1:4" customFormat="1" x14ac:dyDescent="0.25">
      <c r="A284" s="2"/>
      <c r="B284" s="2"/>
      <c r="D284" s="2"/>
    </row>
    <row r="285" spans="1:4" customFormat="1" x14ac:dyDescent="0.25">
      <c r="A285" s="2"/>
      <c r="B285" s="2"/>
      <c r="D285" s="2"/>
    </row>
    <row r="286" spans="1:4" customFormat="1" x14ac:dyDescent="0.25">
      <c r="A286" s="2"/>
      <c r="B286" s="2"/>
      <c r="D286" s="2"/>
    </row>
    <row r="287" spans="1:4" customFormat="1" x14ac:dyDescent="0.25">
      <c r="A287" s="2"/>
      <c r="B287" s="2"/>
      <c r="D287" s="2"/>
    </row>
    <row r="288" spans="1:4" customFormat="1" x14ac:dyDescent="0.25">
      <c r="A288" s="2"/>
      <c r="B288" s="2"/>
      <c r="D288" s="2"/>
    </row>
    <row r="289" spans="1:4" customFormat="1" x14ac:dyDescent="0.25">
      <c r="A289" s="2"/>
      <c r="B289" s="2"/>
      <c r="D289" s="2"/>
    </row>
    <row r="290" spans="1:4" customFormat="1" x14ac:dyDescent="0.25">
      <c r="A290" s="2"/>
      <c r="B290" s="2"/>
      <c r="D290" s="2"/>
    </row>
    <row r="291" spans="1:4" customFormat="1" x14ac:dyDescent="0.25">
      <c r="A291" s="2"/>
      <c r="B291" s="2"/>
      <c r="D291" s="2"/>
    </row>
    <row r="292" spans="1:4" customFormat="1" x14ac:dyDescent="0.25">
      <c r="A292" s="2"/>
      <c r="B292" s="2"/>
      <c r="D292" s="2"/>
    </row>
    <row r="293" spans="1:4" customFormat="1" x14ac:dyDescent="0.25">
      <c r="A293" s="2"/>
      <c r="B293" s="2"/>
      <c r="D293" s="2"/>
    </row>
    <row r="294" spans="1:4" customFormat="1" x14ac:dyDescent="0.25">
      <c r="A294" s="2"/>
      <c r="B294" s="2"/>
      <c r="D294" s="2"/>
    </row>
    <row r="295" spans="1:4" customFormat="1" x14ac:dyDescent="0.25">
      <c r="A295" s="2"/>
      <c r="B295" s="2"/>
      <c r="D295" s="2"/>
    </row>
    <row r="296" spans="1:4" customFormat="1" x14ac:dyDescent="0.25">
      <c r="A296" s="2"/>
      <c r="B296" s="2"/>
      <c r="D296" s="2"/>
    </row>
    <row r="297" spans="1:4" customFormat="1" x14ac:dyDescent="0.25">
      <c r="A297" s="2"/>
      <c r="B297" s="2"/>
      <c r="D297" s="2"/>
    </row>
    <row r="298" spans="1:4" customFormat="1" x14ac:dyDescent="0.25">
      <c r="A298" s="2"/>
      <c r="B298" s="2"/>
      <c r="D298" s="2"/>
    </row>
    <row r="299" spans="1:4" customFormat="1" x14ac:dyDescent="0.25">
      <c r="A299" s="2"/>
      <c r="B299" s="2"/>
      <c r="D299" s="2"/>
    </row>
    <row r="300" spans="1:4" customFormat="1" x14ac:dyDescent="0.25">
      <c r="A300" s="2"/>
      <c r="B300" s="2"/>
      <c r="D300" s="2"/>
    </row>
    <row r="301" spans="1:4" customFormat="1" x14ac:dyDescent="0.25">
      <c r="A301" s="2"/>
      <c r="B301" s="2"/>
      <c r="D301" s="2"/>
    </row>
    <row r="302" spans="1:4" customFormat="1" x14ac:dyDescent="0.25">
      <c r="A302" s="2"/>
      <c r="B302" s="2"/>
      <c r="D302" s="2"/>
    </row>
    <row r="303" spans="1:4" customFormat="1" x14ac:dyDescent="0.25">
      <c r="A303" s="2"/>
      <c r="B303" s="2"/>
      <c r="D303" s="2"/>
    </row>
    <row r="304" spans="1:4" customFormat="1" x14ac:dyDescent="0.25">
      <c r="A304" s="2"/>
      <c r="B304" s="2"/>
      <c r="D304" s="2"/>
    </row>
    <row r="305" spans="1:4" customFormat="1" x14ac:dyDescent="0.25">
      <c r="A305" s="2"/>
      <c r="B305" s="2"/>
      <c r="D305" s="2"/>
    </row>
    <row r="306" spans="1:4" customFormat="1" x14ac:dyDescent="0.25">
      <c r="A306" s="2"/>
      <c r="B306" s="2"/>
      <c r="D306" s="2"/>
    </row>
    <row r="307" spans="1:4" customFormat="1" x14ac:dyDescent="0.25">
      <c r="A307" s="2"/>
      <c r="B307" s="2"/>
      <c r="D307" s="2"/>
    </row>
    <row r="308" spans="1:4" customFormat="1" x14ac:dyDescent="0.25">
      <c r="A308" s="2"/>
      <c r="B308" s="2"/>
      <c r="D308" s="2"/>
    </row>
    <row r="309" spans="1:4" customFormat="1" x14ac:dyDescent="0.25">
      <c r="A309" s="2"/>
      <c r="B309" s="2"/>
      <c r="D309" s="2"/>
    </row>
    <row r="310" spans="1:4" customFormat="1" x14ac:dyDescent="0.25">
      <c r="A310" s="2"/>
      <c r="B310" s="2"/>
      <c r="D310" s="2"/>
    </row>
    <row r="311" spans="1:4" customFormat="1" x14ac:dyDescent="0.25">
      <c r="A311" s="2"/>
      <c r="B311" s="2"/>
      <c r="D311" s="2"/>
    </row>
    <row r="312" spans="1:4" customFormat="1" x14ac:dyDescent="0.25">
      <c r="A312" s="2"/>
      <c r="B312" s="2"/>
      <c r="D312" s="2"/>
    </row>
    <row r="313" spans="1:4" customFormat="1" x14ac:dyDescent="0.25">
      <c r="A313" s="2"/>
      <c r="B313" s="2"/>
      <c r="D313" s="2"/>
    </row>
    <row r="314" spans="1:4" customFormat="1" x14ac:dyDescent="0.25">
      <c r="A314" s="2"/>
      <c r="B314" s="2"/>
      <c r="D314" s="2"/>
    </row>
    <row r="315" spans="1:4" customFormat="1" x14ac:dyDescent="0.25">
      <c r="A315" s="2"/>
      <c r="B315" s="2"/>
      <c r="D315" s="2"/>
    </row>
    <row r="316" spans="1:4" customFormat="1" x14ac:dyDescent="0.25">
      <c r="A316" s="2"/>
      <c r="B316" s="2"/>
      <c r="D316" s="2"/>
    </row>
    <row r="317" spans="1:4" customFormat="1" x14ac:dyDescent="0.25">
      <c r="A317" s="2"/>
      <c r="B317" s="2"/>
      <c r="D317" s="2"/>
    </row>
    <row r="318" spans="1:4" customFormat="1" x14ac:dyDescent="0.25">
      <c r="A318" s="2"/>
      <c r="B318" s="2"/>
      <c r="D318" s="2"/>
    </row>
    <row r="319" spans="1:4" customFormat="1" x14ac:dyDescent="0.25">
      <c r="A319" s="2"/>
      <c r="B319" s="2"/>
      <c r="D319" s="2"/>
    </row>
    <row r="320" spans="1:4" customFormat="1" x14ac:dyDescent="0.25">
      <c r="A320" s="2"/>
      <c r="B320" s="2"/>
      <c r="D320" s="2"/>
    </row>
    <row r="321" spans="1:4" customFormat="1" x14ac:dyDescent="0.25">
      <c r="A321" s="2"/>
      <c r="B321" s="2"/>
      <c r="D321" s="2"/>
    </row>
    <row r="322" spans="1:4" customFormat="1" x14ac:dyDescent="0.25">
      <c r="A322" s="2"/>
      <c r="B322" s="2"/>
      <c r="D322" s="2"/>
    </row>
    <row r="323" spans="1:4" customFormat="1" x14ac:dyDescent="0.25">
      <c r="A323" s="2"/>
      <c r="B323" s="2"/>
      <c r="D323" s="2"/>
    </row>
    <row r="324" spans="1:4" customFormat="1" x14ac:dyDescent="0.25">
      <c r="A324" s="2"/>
      <c r="B324" s="2"/>
      <c r="D324" s="2"/>
    </row>
    <row r="325" spans="1:4" customFormat="1" x14ac:dyDescent="0.25">
      <c r="A325" s="2"/>
      <c r="B325" s="2"/>
      <c r="D325" s="2"/>
    </row>
    <row r="326" spans="1:4" customFormat="1" x14ac:dyDescent="0.25">
      <c r="A326" s="2"/>
      <c r="B326" s="2"/>
      <c r="D326" s="2"/>
    </row>
    <row r="327" spans="1:4" customFormat="1" x14ac:dyDescent="0.25">
      <c r="A327" s="2"/>
      <c r="B327" s="2"/>
      <c r="D327" s="2"/>
    </row>
    <row r="328" spans="1:4" customFormat="1" x14ac:dyDescent="0.25">
      <c r="A328" s="2"/>
      <c r="B328" s="2"/>
      <c r="D328" s="2"/>
    </row>
    <row r="329" spans="1:4" customFormat="1" x14ac:dyDescent="0.25">
      <c r="A329" s="2"/>
      <c r="B329" s="2"/>
      <c r="D329" s="2"/>
    </row>
    <row r="330" spans="1:4" customFormat="1" x14ac:dyDescent="0.25">
      <c r="A330" s="2"/>
      <c r="B330" s="2"/>
      <c r="D330" s="2"/>
    </row>
    <row r="331" spans="1:4" customFormat="1" x14ac:dyDescent="0.25">
      <c r="A331" s="2"/>
      <c r="B331" s="2"/>
      <c r="D331" s="2"/>
    </row>
    <row r="332" spans="1:4" customFormat="1" x14ac:dyDescent="0.25">
      <c r="A332" s="2"/>
      <c r="B332" s="2"/>
      <c r="D332" s="2"/>
    </row>
    <row r="333" spans="1:4" customFormat="1" x14ac:dyDescent="0.25">
      <c r="A333" s="2"/>
      <c r="B333" s="2"/>
      <c r="D333" s="2"/>
    </row>
    <row r="334" spans="1:4" customFormat="1" x14ac:dyDescent="0.25">
      <c r="A334" s="2"/>
      <c r="B334" s="2"/>
      <c r="D334" s="2"/>
    </row>
    <row r="335" spans="1:4" customFormat="1" x14ac:dyDescent="0.25">
      <c r="A335" s="2"/>
      <c r="B335" s="2"/>
      <c r="D335" s="2"/>
    </row>
    <row r="336" spans="1:4" customFormat="1" x14ac:dyDescent="0.25">
      <c r="A336" s="2"/>
      <c r="B336" s="2"/>
      <c r="D336" s="2"/>
    </row>
    <row r="337" spans="1:4" customFormat="1" x14ac:dyDescent="0.25">
      <c r="A337" s="2"/>
      <c r="B337" s="2"/>
      <c r="D337" s="2"/>
    </row>
    <row r="338" spans="1:4" customFormat="1" x14ac:dyDescent="0.25">
      <c r="A338" s="2"/>
      <c r="B338" s="2"/>
      <c r="D338" s="2"/>
    </row>
    <row r="339" spans="1:4" customFormat="1" x14ac:dyDescent="0.25">
      <c r="A339" s="2"/>
      <c r="B339" s="2"/>
      <c r="D339" s="2"/>
    </row>
    <row r="340" spans="1:4" customFormat="1" x14ac:dyDescent="0.25">
      <c r="A340" s="2"/>
      <c r="B340" s="2"/>
      <c r="D340" s="2"/>
    </row>
    <row r="341" spans="1:4" customFormat="1" x14ac:dyDescent="0.25">
      <c r="A341" s="2"/>
      <c r="B341" s="2"/>
      <c r="D341" s="2"/>
    </row>
    <row r="342" spans="1:4" customFormat="1" x14ac:dyDescent="0.25">
      <c r="A342" s="2"/>
      <c r="B342" s="2"/>
      <c r="D342" s="2"/>
    </row>
    <row r="343" spans="1:4" customFormat="1" x14ac:dyDescent="0.25">
      <c r="A343" s="2"/>
      <c r="B343" s="2"/>
      <c r="D343" s="2"/>
    </row>
    <row r="344" spans="1:4" customFormat="1" x14ac:dyDescent="0.25">
      <c r="A344" s="2"/>
      <c r="B344" s="2"/>
      <c r="D344" s="2"/>
    </row>
    <row r="345" spans="1:4" customFormat="1" x14ac:dyDescent="0.25">
      <c r="A345" s="2"/>
      <c r="B345" s="2"/>
      <c r="D345" s="2"/>
    </row>
    <row r="346" spans="1:4" customFormat="1" x14ac:dyDescent="0.25">
      <c r="A346" s="2"/>
      <c r="B346" s="2"/>
      <c r="D346" s="2"/>
    </row>
    <row r="347" spans="1:4" customFormat="1" x14ac:dyDescent="0.25">
      <c r="A347" s="2"/>
      <c r="B347" s="2"/>
      <c r="D347" s="2"/>
    </row>
    <row r="348" spans="1:4" customFormat="1" x14ac:dyDescent="0.25">
      <c r="A348" s="2"/>
      <c r="B348" s="2"/>
      <c r="D348" s="2"/>
    </row>
    <row r="349" spans="1:4" customFormat="1" x14ac:dyDescent="0.25">
      <c r="A349" s="2"/>
      <c r="B349" s="2"/>
      <c r="D349" s="2"/>
    </row>
    <row r="350" spans="1:4" customFormat="1" x14ac:dyDescent="0.25">
      <c r="A350" s="2"/>
      <c r="B350" s="2"/>
      <c r="D350" s="2"/>
    </row>
    <row r="351" spans="1:4" customFormat="1" x14ac:dyDescent="0.25">
      <c r="A351" s="2"/>
      <c r="B351" s="2"/>
      <c r="D351" s="2"/>
    </row>
    <row r="352" spans="1:4" customFormat="1" x14ac:dyDescent="0.25">
      <c r="A352" s="2"/>
      <c r="B352" s="2"/>
      <c r="D352" s="2"/>
    </row>
    <row r="353" spans="1:4" customFormat="1" x14ac:dyDescent="0.25">
      <c r="A353" s="2"/>
      <c r="B353" s="2"/>
      <c r="D353" s="2"/>
    </row>
    <row r="354" spans="1:4" customFormat="1" x14ac:dyDescent="0.25">
      <c r="A354" s="2"/>
      <c r="B354" s="2"/>
      <c r="D354" s="2"/>
    </row>
    <row r="355" spans="1:4" customFormat="1" x14ac:dyDescent="0.25">
      <c r="A355" s="2"/>
      <c r="B355" s="2"/>
      <c r="D355" s="2"/>
    </row>
    <row r="356" spans="1:4" customFormat="1" x14ac:dyDescent="0.25">
      <c r="A356" s="2"/>
      <c r="B356" s="2"/>
      <c r="D356" s="2"/>
    </row>
    <row r="357" spans="1:4" customFormat="1" x14ac:dyDescent="0.25">
      <c r="A357" s="2"/>
      <c r="B357" s="2"/>
      <c r="D357" s="2"/>
    </row>
    <row r="358" spans="1:4" customFormat="1" x14ac:dyDescent="0.25">
      <c r="A358" s="2"/>
      <c r="B358" s="2"/>
      <c r="D358" s="2"/>
    </row>
    <row r="359" spans="1:4" customFormat="1" x14ac:dyDescent="0.25">
      <c r="A359" s="2"/>
      <c r="B359" s="2"/>
      <c r="D359" s="2"/>
    </row>
    <row r="360" spans="1:4" customFormat="1" x14ac:dyDescent="0.25">
      <c r="A360" s="2"/>
      <c r="B360" s="2"/>
      <c r="D360" s="2"/>
    </row>
    <row r="361" spans="1:4" customFormat="1" x14ac:dyDescent="0.25">
      <c r="A361" s="2"/>
      <c r="B361" s="2"/>
      <c r="D361" s="2"/>
    </row>
    <row r="362" spans="1:4" customFormat="1" x14ac:dyDescent="0.25">
      <c r="A362" s="2"/>
      <c r="B362" s="2"/>
      <c r="D362" s="2"/>
    </row>
    <row r="363" spans="1:4" customFormat="1" x14ac:dyDescent="0.25">
      <c r="A363" s="2"/>
      <c r="B363" s="2"/>
      <c r="D363" s="2"/>
    </row>
    <row r="364" spans="1:4" customFormat="1" x14ac:dyDescent="0.25">
      <c r="A364" s="2"/>
      <c r="B364" s="2"/>
      <c r="D364" s="2"/>
    </row>
    <row r="365" spans="1:4" customFormat="1" x14ac:dyDescent="0.25">
      <c r="A365" s="2"/>
      <c r="B365" s="2"/>
      <c r="D365" s="2"/>
    </row>
    <row r="366" spans="1:4" customFormat="1" x14ac:dyDescent="0.25">
      <c r="A366" s="2"/>
      <c r="B366" s="2"/>
      <c r="D366" s="2"/>
    </row>
    <row r="367" spans="1:4" customFormat="1" x14ac:dyDescent="0.25">
      <c r="A367" s="2"/>
      <c r="B367" s="2"/>
      <c r="D367" s="2"/>
    </row>
    <row r="368" spans="1:4" customFormat="1" x14ac:dyDescent="0.25">
      <c r="A368" s="2"/>
      <c r="B368" s="2"/>
      <c r="D368" s="2"/>
    </row>
    <row r="369" spans="1:4" customFormat="1" x14ac:dyDescent="0.25">
      <c r="A369" s="2"/>
      <c r="B369" s="2"/>
      <c r="D369" s="2"/>
    </row>
    <row r="370" spans="1:4" customFormat="1" x14ac:dyDescent="0.25">
      <c r="A370" s="2"/>
      <c r="B370" s="2"/>
      <c r="D370" s="2"/>
    </row>
    <row r="371" spans="1:4" customFormat="1" x14ac:dyDescent="0.25">
      <c r="A371" s="2"/>
      <c r="B371" s="2"/>
      <c r="D371" s="2"/>
    </row>
    <row r="372" spans="1:4" customFormat="1" x14ac:dyDescent="0.25">
      <c r="A372" s="2"/>
      <c r="B372" s="2"/>
      <c r="D372" s="2"/>
    </row>
    <row r="373" spans="1:4" customFormat="1" x14ac:dyDescent="0.25">
      <c r="A373" s="2"/>
      <c r="B373" s="2"/>
      <c r="D373" s="2"/>
    </row>
    <row r="374" spans="1:4" customFormat="1" x14ac:dyDescent="0.25">
      <c r="A374" s="2"/>
      <c r="B374" s="2"/>
      <c r="D374" s="2"/>
    </row>
    <row r="375" spans="1:4" customFormat="1" x14ac:dyDescent="0.25">
      <c r="A375" s="2"/>
      <c r="B375" s="2"/>
      <c r="D375" s="2"/>
    </row>
    <row r="376" spans="1:4" customFormat="1" x14ac:dyDescent="0.25">
      <c r="A376" s="2"/>
      <c r="B376" s="2"/>
      <c r="D376" s="2"/>
    </row>
    <row r="377" spans="1:4" customFormat="1" x14ac:dyDescent="0.25">
      <c r="A377" s="2"/>
      <c r="B377" s="2"/>
      <c r="D377" s="2"/>
    </row>
    <row r="378" spans="1:4" customFormat="1" x14ac:dyDescent="0.25">
      <c r="A378" s="2"/>
      <c r="B378" s="2"/>
      <c r="D378" s="2"/>
    </row>
    <row r="379" spans="1:4" customFormat="1" x14ac:dyDescent="0.25">
      <c r="A379" s="2"/>
      <c r="B379" s="2"/>
      <c r="D379" s="2"/>
    </row>
    <row r="380" spans="1:4" customFormat="1" x14ac:dyDescent="0.25">
      <c r="A380" s="2"/>
      <c r="B380" s="2"/>
      <c r="D380" s="2"/>
    </row>
    <row r="381" spans="1:4" customFormat="1" x14ac:dyDescent="0.25">
      <c r="A381" s="2"/>
      <c r="B381" s="2"/>
      <c r="D381" s="2"/>
    </row>
    <row r="382" spans="1:4" customFormat="1" x14ac:dyDescent="0.25">
      <c r="A382" s="2"/>
      <c r="B382" s="2"/>
      <c r="D382" s="2"/>
    </row>
    <row r="383" spans="1:4" customFormat="1" x14ac:dyDescent="0.25">
      <c r="A383" s="2"/>
      <c r="B383" s="2"/>
      <c r="D383" s="2"/>
    </row>
    <row r="384" spans="1:4" customFormat="1" x14ac:dyDescent="0.25">
      <c r="A384" s="2"/>
      <c r="B384" s="2"/>
      <c r="D384" s="2"/>
    </row>
    <row r="385" spans="1:4" customFormat="1" x14ac:dyDescent="0.25">
      <c r="A385" s="2"/>
      <c r="B385" s="2"/>
      <c r="D385" s="2"/>
    </row>
    <row r="386" spans="1:4" customFormat="1" x14ac:dyDescent="0.25">
      <c r="A386" s="2"/>
      <c r="B386" s="2"/>
      <c r="D386" s="2"/>
    </row>
    <row r="387" spans="1:4" customFormat="1" x14ac:dyDescent="0.25">
      <c r="A387" s="2"/>
      <c r="B387" s="2"/>
      <c r="D387" s="2"/>
    </row>
    <row r="388" spans="1:4" customFormat="1" x14ac:dyDescent="0.25">
      <c r="A388" s="2"/>
      <c r="B388" s="2"/>
      <c r="D388" s="2"/>
    </row>
    <row r="389" spans="1:4" customFormat="1" x14ac:dyDescent="0.25">
      <c r="A389" s="2"/>
      <c r="B389" s="2"/>
      <c r="D389" s="2"/>
    </row>
    <row r="390" spans="1:4" customFormat="1" x14ac:dyDescent="0.25">
      <c r="A390" s="2"/>
      <c r="B390" s="2"/>
      <c r="D390" s="2"/>
    </row>
    <row r="391" spans="1:4" customFormat="1" x14ac:dyDescent="0.25">
      <c r="A391" s="2"/>
      <c r="B391" s="2"/>
      <c r="D391" s="2"/>
    </row>
    <row r="392" spans="1:4" customFormat="1" x14ac:dyDescent="0.25">
      <c r="A392" s="2"/>
      <c r="B392" s="2"/>
      <c r="D392" s="2"/>
    </row>
    <row r="393" spans="1:4" customFormat="1" x14ac:dyDescent="0.25">
      <c r="A393" s="2"/>
      <c r="B393" s="2"/>
      <c r="D393" s="2"/>
    </row>
    <row r="394" spans="1:4" customFormat="1" x14ac:dyDescent="0.25">
      <c r="A394" s="2"/>
      <c r="B394" s="2"/>
      <c r="D394" s="2"/>
    </row>
    <row r="395" spans="1:4" customFormat="1" x14ac:dyDescent="0.25">
      <c r="A395" s="2"/>
      <c r="B395" s="2"/>
      <c r="D395" s="2"/>
    </row>
    <row r="396" spans="1:4" customFormat="1" x14ac:dyDescent="0.25">
      <c r="A396" s="2"/>
      <c r="B396" s="2"/>
      <c r="D396" s="2"/>
    </row>
    <row r="397" spans="1:4" customFormat="1" x14ac:dyDescent="0.25">
      <c r="A397" s="2"/>
      <c r="B397" s="2"/>
      <c r="D397" s="2"/>
    </row>
    <row r="398" spans="1:4" customFormat="1" x14ac:dyDescent="0.25">
      <c r="A398" s="2"/>
      <c r="B398" s="2"/>
      <c r="D398" s="2"/>
    </row>
    <row r="399" spans="1:4" customFormat="1" x14ac:dyDescent="0.25">
      <c r="A399" s="2"/>
      <c r="B399" s="2"/>
      <c r="D399" s="2"/>
    </row>
  </sheetData>
  <pageMargins left="0.25" right="0.25" top="0.75" bottom="0.75" header="0.3" footer="0.3"/>
  <pageSetup paperSize="3" scal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workbookViewId="0">
      <selection activeCell="M1" sqref="M1:N1"/>
    </sheetView>
  </sheetViews>
  <sheetFormatPr defaultRowHeight="15" x14ac:dyDescent="0.25"/>
  <cols>
    <col min="1" max="1" width="12" style="8" customWidth="1"/>
    <col min="2" max="2" width="11.140625" style="1" customWidth="1"/>
    <col min="3" max="3" width="12.5703125" customWidth="1"/>
    <col min="4" max="4" width="11" customWidth="1"/>
    <col min="5" max="5" width="7.85546875" customWidth="1"/>
  </cols>
  <sheetData>
    <row r="1" spans="1:14" s="5" customFormat="1" ht="45" x14ac:dyDescent="0.25">
      <c r="A1" s="9" t="s">
        <v>2</v>
      </c>
      <c r="B1" s="3" t="s">
        <v>3</v>
      </c>
      <c r="M1" s="3" t="s">
        <v>102</v>
      </c>
      <c r="N1" s="3" t="s">
        <v>103</v>
      </c>
    </row>
    <row r="2" spans="1:14" x14ac:dyDescent="0.25">
      <c r="A2" s="7">
        <v>64.099999999999994</v>
      </c>
      <c r="B2" s="2">
        <v>140</v>
      </c>
      <c r="M2" s="2">
        <v>252</v>
      </c>
      <c r="N2" s="2">
        <f>((M2-$C$24)/$C$23)</f>
        <v>113.63499097163152</v>
      </c>
    </row>
    <row r="3" spans="1:14" x14ac:dyDescent="0.25">
      <c r="A3" s="7">
        <v>93.7</v>
      </c>
      <c r="B3" s="2">
        <v>208</v>
      </c>
      <c r="M3" s="2">
        <f>M2+1</f>
        <v>253</v>
      </c>
      <c r="N3" s="2">
        <f t="shared" ref="N3:N30" si="0">((M3-$C$24)/$C$23)</f>
        <v>114.08162003253197</v>
      </c>
    </row>
    <row r="4" spans="1:14" x14ac:dyDescent="0.25">
      <c r="A4" s="7">
        <v>103.4</v>
      </c>
      <c r="B4" s="2">
        <v>230</v>
      </c>
      <c r="M4" s="2">
        <f t="shared" ref="M4:M30" si="1">M3+1</f>
        <v>254</v>
      </c>
      <c r="N4" s="2">
        <f t="shared" si="0"/>
        <v>114.52824909343242</v>
      </c>
    </row>
    <row r="5" spans="1:14" x14ac:dyDescent="0.25">
      <c r="A5" s="7">
        <v>113.3</v>
      </c>
      <c r="B5" s="2">
        <v>252</v>
      </c>
      <c r="M5" s="2">
        <f t="shared" si="1"/>
        <v>255</v>
      </c>
      <c r="N5" s="2">
        <f t="shared" si="0"/>
        <v>114.97487815433287</v>
      </c>
    </row>
    <row r="6" spans="1:14" x14ac:dyDescent="0.25">
      <c r="A6" s="7">
        <v>123.5</v>
      </c>
      <c r="B6" s="2">
        <v>274</v>
      </c>
      <c r="M6" s="2">
        <f t="shared" si="1"/>
        <v>256</v>
      </c>
      <c r="N6" s="2">
        <f t="shared" si="0"/>
        <v>115.42150721523332</v>
      </c>
    </row>
    <row r="7" spans="1:14" x14ac:dyDescent="0.25">
      <c r="A7" s="7">
        <v>133.4</v>
      </c>
      <c r="B7" s="2">
        <v>296</v>
      </c>
      <c r="M7" s="2">
        <f t="shared" si="1"/>
        <v>257</v>
      </c>
      <c r="N7" s="2">
        <f t="shared" si="0"/>
        <v>115.86813627613377</v>
      </c>
    </row>
    <row r="8" spans="1:14" x14ac:dyDescent="0.25">
      <c r="A8" s="7">
        <v>143.5</v>
      </c>
      <c r="B8" s="2">
        <v>318</v>
      </c>
      <c r="M8" s="2">
        <f t="shared" si="1"/>
        <v>258</v>
      </c>
      <c r="N8" s="2">
        <f t="shared" si="0"/>
        <v>116.31476533703422</v>
      </c>
    </row>
    <row r="9" spans="1:14" x14ac:dyDescent="0.25">
      <c r="A9" s="52" t="s">
        <v>38</v>
      </c>
      <c r="B9" s="52"/>
      <c r="M9" s="2">
        <f t="shared" si="1"/>
        <v>259</v>
      </c>
      <c r="N9" s="2">
        <f t="shared" si="0"/>
        <v>116.76139439793467</v>
      </c>
    </row>
    <row r="10" spans="1:14" x14ac:dyDescent="0.25">
      <c r="A10" s="52" t="s">
        <v>36</v>
      </c>
      <c r="B10" s="52"/>
      <c r="M10" s="2">
        <f t="shared" si="1"/>
        <v>260</v>
      </c>
      <c r="N10" s="2">
        <f t="shared" si="0"/>
        <v>117.20802345883511</v>
      </c>
    </row>
    <row r="11" spans="1:14" x14ac:dyDescent="0.25">
      <c r="A11" s="19">
        <v>2.2389944756033113</v>
      </c>
      <c r="B11" s="19">
        <v>-2.4281170207150353</v>
      </c>
      <c r="M11" s="2">
        <f t="shared" si="1"/>
        <v>261</v>
      </c>
      <c r="N11" s="2">
        <f t="shared" si="0"/>
        <v>117.65465251973556</v>
      </c>
    </row>
    <row r="12" spans="1:14" x14ac:dyDescent="0.25">
      <c r="M12" s="2">
        <f t="shared" si="1"/>
        <v>262</v>
      </c>
      <c r="N12" s="2">
        <f t="shared" si="0"/>
        <v>118.10128158063601</v>
      </c>
    </row>
    <row r="13" spans="1:14" x14ac:dyDescent="0.25">
      <c r="M13" s="2">
        <f t="shared" si="1"/>
        <v>263</v>
      </c>
      <c r="N13" s="2">
        <f t="shared" si="0"/>
        <v>118.54791064153646</v>
      </c>
    </row>
    <row r="14" spans="1:14" x14ac:dyDescent="0.25">
      <c r="M14" s="2">
        <f t="shared" si="1"/>
        <v>264</v>
      </c>
      <c r="N14" s="2">
        <f t="shared" si="0"/>
        <v>118.99453970243691</v>
      </c>
    </row>
    <row r="15" spans="1:14" x14ac:dyDescent="0.25">
      <c r="M15" s="2">
        <f t="shared" si="1"/>
        <v>265</v>
      </c>
      <c r="N15" s="2">
        <f t="shared" si="0"/>
        <v>119.44116876333736</v>
      </c>
    </row>
    <row r="16" spans="1:14" x14ac:dyDescent="0.25">
      <c r="M16" s="2">
        <f t="shared" si="1"/>
        <v>266</v>
      </c>
      <c r="N16" s="2">
        <f t="shared" si="0"/>
        <v>119.88779782423781</v>
      </c>
    </row>
    <row r="17" spans="3:14" x14ac:dyDescent="0.25">
      <c r="M17" s="2">
        <f t="shared" si="1"/>
        <v>267</v>
      </c>
      <c r="N17" s="2">
        <f t="shared" si="0"/>
        <v>120.33442688513826</v>
      </c>
    </row>
    <row r="18" spans="3:14" x14ac:dyDescent="0.25">
      <c r="M18" s="2">
        <f t="shared" si="1"/>
        <v>268</v>
      </c>
      <c r="N18" s="2">
        <f t="shared" si="0"/>
        <v>120.78105594603871</v>
      </c>
    </row>
    <row r="19" spans="3:14" x14ac:dyDescent="0.25">
      <c r="M19" s="2">
        <f t="shared" si="1"/>
        <v>269</v>
      </c>
      <c r="N19" s="2">
        <f t="shared" si="0"/>
        <v>121.22768500693915</v>
      </c>
    </row>
    <row r="20" spans="3:14" x14ac:dyDescent="0.25">
      <c r="M20" s="2">
        <f t="shared" si="1"/>
        <v>270</v>
      </c>
      <c r="N20" s="2">
        <f t="shared" si="0"/>
        <v>121.6743140678396</v>
      </c>
    </row>
    <row r="21" spans="3:14" x14ac:dyDescent="0.25">
      <c r="M21" s="2">
        <f t="shared" si="1"/>
        <v>271</v>
      </c>
      <c r="N21" s="2">
        <f t="shared" si="0"/>
        <v>122.12094312874005</v>
      </c>
    </row>
    <row r="22" spans="3:14" x14ac:dyDescent="0.25">
      <c r="M22" s="2">
        <f t="shared" si="1"/>
        <v>272</v>
      </c>
      <c r="N22" s="2">
        <f t="shared" si="0"/>
        <v>122.5675721896405</v>
      </c>
    </row>
    <row r="23" spans="3:14" x14ac:dyDescent="0.25">
      <c r="C23" s="29">
        <f>LINEST(B2:B8,A2:A8)</f>
        <v>2.2389944756033104</v>
      </c>
      <c r="D23" s="47" t="s">
        <v>26</v>
      </c>
      <c r="E23" s="48"/>
      <c r="F23" s="49"/>
      <c r="M23" s="2">
        <f t="shared" si="1"/>
        <v>273</v>
      </c>
      <c r="N23" s="2">
        <f t="shared" si="0"/>
        <v>123.01420125054095</v>
      </c>
    </row>
    <row r="24" spans="3:14" x14ac:dyDescent="0.25">
      <c r="C24" s="29">
        <f>INTERCEPT(B2:B8,A2:A8)</f>
        <v>-2.4281170207150353</v>
      </c>
      <c r="D24" s="47" t="s">
        <v>27</v>
      </c>
      <c r="E24" s="48"/>
      <c r="F24" s="49"/>
      <c r="M24" s="2">
        <f t="shared" si="1"/>
        <v>274</v>
      </c>
      <c r="N24" s="2">
        <f t="shared" si="0"/>
        <v>123.4608303114414</v>
      </c>
    </row>
    <row r="25" spans="3:14" x14ac:dyDescent="0.25">
      <c r="M25" s="2">
        <f t="shared" si="1"/>
        <v>275</v>
      </c>
      <c r="N25" s="2">
        <f t="shared" si="0"/>
        <v>123.90745937234185</v>
      </c>
    </row>
    <row r="26" spans="3:14" x14ac:dyDescent="0.25">
      <c r="M26" s="2">
        <f t="shared" si="1"/>
        <v>276</v>
      </c>
      <c r="N26" s="2">
        <f t="shared" si="0"/>
        <v>124.3540884332423</v>
      </c>
    </row>
    <row r="27" spans="3:14" x14ac:dyDescent="0.25">
      <c r="M27" s="2">
        <f t="shared" si="1"/>
        <v>277</v>
      </c>
      <c r="N27" s="2">
        <f t="shared" si="0"/>
        <v>124.80071749414275</v>
      </c>
    </row>
    <row r="28" spans="3:14" x14ac:dyDescent="0.25">
      <c r="M28" s="2">
        <f t="shared" si="1"/>
        <v>278</v>
      </c>
      <c r="N28" s="2">
        <f t="shared" si="0"/>
        <v>125.24734655504319</v>
      </c>
    </row>
    <row r="29" spans="3:14" x14ac:dyDescent="0.25">
      <c r="M29" s="2">
        <f t="shared" si="1"/>
        <v>279</v>
      </c>
      <c r="N29" s="2">
        <f t="shared" si="0"/>
        <v>125.69397561594364</v>
      </c>
    </row>
    <row r="30" spans="3:14" x14ac:dyDescent="0.25">
      <c r="M30" s="2">
        <f t="shared" si="1"/>
        <v>280</v>
      </c>
      <c r="N30" s="2">
        <f t="shared" si="0"/>
        <v>126.14060467684409</v>
      </c>
    </row>
  </sheetData>
  <mergeCells count="4">
    <mergeCell ref="D23:F23"/>
    <mergeCell ref="D24:F24"/>
    <mergeCell ref="A9:B9"/>
    <mergeCell ref="A10:B10"/>
  </mergeCells>
  <pageMargins left="0.25" right="0.25" top="0.75" bottom="0.75" header="0.3" footer="0.3"/>
  <pageSetup paperSize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selection activeCell="F28" sqref="F28"/>
    </sheetView>
  </sheetViews>
  <sheetFormatPr defaultRowHeight="15" x14ac:dyDescent="0.25"/>
  <cols>
    <col min="1" max="1" width="10.42578125" style="10" customWidth="1"/>
    <col min="2" max="2" width="8.7109375" style="1" customWidth="1"/>
    <col min="4" max="4" width="13.85546875" customWidth="1"/>
  </cols>
  <sheetData>
    <row r="1" spans="1:3" s="5" customFormat="1" ht="45" x14ac:dyDescent="0.25">
      <c r="A1" s="12" t="s">
        <v>4</v>
      </c>
      <c r="B1" s="3" t="s">
        <v>5</v>
      </c>
      <c r="C1" s="3" t="s">
        <v>42</v>
      </c>
    </row>
    <row r="2" spans="1:3" x14ac:dyDescent="0.25">
      <c r="A2" s="6">
        <v>0.13</v>
      </c>
      <c r="B2" s="2">
        <v>8</v>
      </c>
      <c r="C2" s="2">
        <v>4.4000000000000004</v>
      </c>
    </row>
    <row r="3" spans="1:3" x14ac:dyDescent="0.25">
      <c r="A3" s="6">
        <v>0.74</v>
      </c>
      <c r="B3" s="2">
        <v>41</v>
      </c>
      <c r="C3" s="2">
        <v>11.7</v>
      </c>
    </row>
    <row r="4" spans="1:3" x14ac:dyDescent="0.25">
      <c r="A4" s="6">
        <v>1.47</v>
      </c>
      <c r="B4" s="2">
        <v>80</v>
      </c>
      <c r="C4" s="2">
        <v>20</v>
      </c>
    </row>
    <row r="5" spans="1:3" x14ac:dyDescent="0.25">
      <c r="A5" s="6">
        <v>2.23</v>
      </c>
      <c r="B5" s="2">
        <v>122</v>
      </c>
      <c r="C5" s="2">
        <v>28.4</v>
      </c>
    </row>
    <row r="6" spans="1:3" x14ac:dyDescent="0.25">
      <c r="A6" s="6">
        <v>3.63</v>
      </c>
      <c r="B6" s="2">
        <v>199</v>
      </c>
      <c r="C6" s="2">
        <v>44.1</v>
      </c>
    </row>
    <row r="7" spans="1:3" x14ac:dyDescent="0.25">
      <c r="A7" s="6">
        <v>5.85</v>
      </c>
      <c r="B7" s="2">
        <v>320</v>
      </c>
      <c r="C7" s="2">
        <v>71</v>
      </c>
    </row>
    <row r="8" spans="1:3" x14ac:dyDescent="0.25">
      <c r="A8" s="6">
        <v>6.72</v>
      </c>
      <c r="B8" s="2">
        <v>368</v>
      </c>
      <c r="C8" s="2">
        <v>82.5</v>
      </c>
    </row>
    <row r="9" spans="1:3" x14ac:dyDescent="0.25">
      <c r="A9" s="6">
        <v>7.83</v>
      </c>
      <c r="B9" s="2">
        <v>429</v>
      </c>
      <c r="C9" s="2">
        <v>97.5</v>
      </c>
    </row>
    <row r="10" spans="1:3" x14ac:dyDescent="0.25">
      <c r="A10" s="6">
        <v>8.49</v>
      </c>
      <c r="B10" s="2">
        <v>465</v>
      </c>
      <c r="C10" s="2">
        <v>106.4</v>
      </c>
    </row>
    <row r="11" spans="1:3" x14ac:dyDescent="0.25">
      <c r="A11" s="6">
        <v>9.9499999999999993</v>
      </c>
      <c r="B11" s="2">
        <v>545</v>
      </c>
      <c r="C11" s="2">
        <v>127.5</v>
      </c>
    </row>
    <row r="12" spans="1:3" x14ac:dyDescent="0.25">
      <c r="A12" s="6">
        <v>10.7</v>
      </c>
      <c r="B12" s="2">
        <v>586</v>
      </c>
      <c r="C12" s="2">
        <v>139</v>
      </c>
    </row>
    <row r="13" spans="1:3" x14ac:dyDescent="0.25">
      <c r="A13" s="6">
        <v>12.12</v>
      </c>
      <c r="B13" s="2">
        <v>663</v>
      </c>
      <c r="C13" s="2">
        <v>161.30000000000001</v>
      </c>
    </row>
    <row r="14" spans="1:3" x14ac:dyDescent="0.25">
      <c r="A14" s="6">
        <v>12.93</v>
      </c>
      <c r="B14" s="2">
        <v>708</v>
      </c>
      <c r="C14" s="2">
        <v>175.4</v>
      </c>
    </row>
    <row r="15" spans="1:3" x14ac:dyDescent="0.25">
      <c r="A15" s="6">
        <v>13.27</v>
      </c>
      <c r="B15" s="2">
        <v>726</v>
      </c>
      <c r="C15" s="2">
        <v>181.1</v>
      </c>
    </row>
    <row r="16" spans="1:3" x14ac:dyDescent="0.25">
      <c r="A16" s="50" t="s">
        <v>39</v>
      </c>
      <c r="B16" s="51"/>
      <c r="C16" s="17"/>
    </row>
    <row r="17" spans="1:7" x14ac:dyDescent="0.25">
      <c r="A17" s="53" t="s">
        <v>36</v>
      </c>
      <c r="B17" s="54"/>
      <c r="C17" s="17"/>
    </row>
    <row r="18" spans="1:7" x14ac:dyDescent="0.25">
      <c r="C18" s="17"/>
    </row>
    <row r="24" spans="1:7" x14ac:dyDescent="0.25">
      <c r="D24" s="29">
        <f>LINEST(B2:B15,A2:A15)</f>
        <v>54.712769822925544</v>
      </c>
      <c r="E24" s="47" t="s">
        <v>40</v>
      </c>
      <c r="F24" s="48"/>
      <c r="G24" s="49"/>
    </row>
    <row r="25" spans="1:7" x14ac:dyDescent="0.25">
      <c r="D25" s="29">
        <f>INTERCEPT(B3:B9,A3:A9)</f>
        <v>-1.0990153476825526E-2</v>
      </c>
      <c r="E25" s="47" t="s">
        <v>41</v>
      </c>
      <c r="F25" s="48"/>
      <c r="G25" s="49"/>
    </row>
  </sheetData>
  <mergeCells count="4">
    <mergeCell ref="A16:B16"/>
    <mergeCell ref="A17:B17"/>
    <mergeCell ref="E24:G24"/>
    <mergeCell ref="E25:G25"/>
  </mergeCells>
  <pageMargins left="0.25" right="0.25" top="0.75" bottom="0.75" header="0.3" footer="0.3"/>
  <pageSetup paperSize="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workbookViewId="0">
      <selection activeCell="D27" sqref="D27"/>
    </sheetView>
  </sheetViews>
  <sheetFormatPr defaultRowHeight="15" x14ac:dyDescent="0.25"/>
  <cols>
    <col min="1" max="1" width="8.5703125" style="10" customWidth="1"/>
    <col min="2" max="3" width="9.140625" style="1"/>
    <col min="4" max="4" width="9.28515625" customWidth="1"/>
    <col min="5" max="5" width="5.5703125" customWidth="1"/>
    <col min="6" max="6" width="14" customWidth="1"/>
  </cols>
  <sheetData>
    <row r="1" spans="1:4" s="5" customFormat="1" ht="45" x14ac:dyDescent="0.25">
      <c r="A1" s="12" t="s">
        <v>10</v>
      </c>
      <c r="B1" s="3" t="s">
        <v>11</v>
      </c>
      <c r="C1" s="3" t="s">
        <v>8</v>
      </c>
      <c r="D1" s="3" t="s">
        <v>43</v>
      </c>
    </row>
    <row r="2" spans="1:4" s="4" customFormat="1" x14ac:dyDescent="0.25">
      <c r="A2" s="6">
        <v>1.1499999999999999</v>
      </c>
      <c r="B2" s="2">
        <v>58</v>
      </c>
      <c r="C2" s="2">
        <v>14</v>
      </c>
      <c r="D2" s="2">
        <v>1</v>
      </c>
    </row>
    <row r="3" spans="1:4" s="4" customFormat="1" x14ac:dyDescent="0.25">
      <c r="A3" s="6">
        <v>1.25</v>
      </c>
      <c r="B3" s="2">
        <v>58</v>
      </c>
      <c r="C3" s="2">
        <v>14</v>
      </c>
      <c r="D3" s="2">
        <v>2</v>
      </c>
    </row>
    <row r="4" spans="1:4" s="4" customFormat="1" x14ac:dyDescent="0.25">
      <c r="A4" s="6">
        <v>1.36</v>
      </c>
      <c r="B4" s="2">
        <v>62</v>
      </c>
      <c r="C4" s="2">
        <v>15</v>
      </c>
      <c r="D4" s="2">
        <v>3</v>
      </c>
    </row>
    <row r="5" spans="1:4" x14ac:dyDescent="0.25">
      <c r="A5" s="6">
        <v>1.48</v>
      </c>
      <c r="B5" s="2">
        <v>69</v>
      </c>
      <c r="C5" s="2">
        <v>17</v>
      </c>
      <c r="D5" s="2">
        <v>4</v>
      </c>
    </row>
    <row r="6" spans="1:4" x14ac:dyDescent="0.25">
      <c r="A6" s="6">
        <v>1.6</v>
      </c>
      <c r="B6" s="2">
        <v>75</v>
      </c>
      <c r="C6" s="2">
        <v>19</v>
      </c>
      <c r="D6" s="2">
        <v>5</v>
      </c>
    </row>
    <row r="7" spans="1:4" x14ac:dyDescent="0.25">
      <c r="A7" s="6">
        <v>1.73</v>
      </c>
      <c r="B7" s="2">
        <v>85</v>
      </c>
      <c r="C7" s="2">
        <v>21</v>
      </c>
      <c r="D7" s="2">
        <v>6</v>
      </c>
    </row>
    <row r="8" spans="1:4" x14ac:dyDescent="0.25">
      <c r="A8" s="6">
        <v>1.87</v>
      </c>
      <c r="B8" s="2">
        <v>98</v>
      </c>
      <c r="C8" s="2">
        <v>23</v>
      </c>
      <c r="D8" s="2">
        <v>7</v>
      </c>
    </row>
    <row r="9" spans="1:4" x14ac:dyDescent="0.25">
      <c r="A9" s="6">
        <v>2</v>
      </c>
      <c r="B9" s="2">
        <v>106</v>
      </c>
      <c r="C9" s="2">
        <v>25</v>
      </c>
      <c r="D9" s="2">
        <v>8.1</v>
      </c>
    </row>
    <row r="10" spans="1:4" x14ac:dyDescent="0.25">
      <c r="A10" s="6">
        <v>2.12</v>
      </c>
      <c r="B10" s="2">
        <v>114</v>
      </c>
      <c r="C10" s="2">
        <v>28</v>
      </c>
      <c r="D10" s="2">
        <v>9.1</v>
      </c>
    </row>
    <row r="11" spans="1:4" x14ac:dyDescent="0.25">
      <c r="A11" s="6">
        <v>2.2400000000000002</v>
      </c>
      <c r="B11" s="2">
        <v>121</v>
      </c>
      <c r="C11" s="2">
        <v>29</v>
      </c>
      <c r="D11" s="2">
        <v>10</v>
      </c>
    </row>
    <row r="12" spans="1:4" x14ac:dyDescent="0.25">
      <c r="A12" s="6">
        <v>2.92</v>
      </c>
      <c r="B12" s="2">
        <v>163</v>
      </c>
      <c r="C12" s="2">
        <v>40</v>
      </c>
      <c r="D12" s="2">
        <v>15</v>
      </c>
    </row>
    <row r="13" spans="1:4" x14ac:dyDescent="0.25">
      <c r="A13" s="6">
        <v>3.63</v>
      </c>
      <c r="B13" s="2">
        <v>205</v>
      </c>
      <c r="C13" s="2">
        <v>51</v>
      </c>
      <c r="D13" s="2">
        <v>20</v>
      </c>
    </row>
    <row r="14" spans="1:4" x14ac:dyDescent="0.25">
      <c r="A14" s="6">
        <v>4.3899999999999997</v>
      </c>
      <c r="B14" s="2">
        <v>246</v>
      </c>
      <c r="C14" s="2">
        <v>61</v>
      </c>
      <c r="D14" s="2">
        <v>25</v>
      </c>
    </row>
    <row r="15" spans="1:4" x14ac:dyDescent="0.25">
      <c r="A15" s="6">
        <v>5.13</v>
      </c>
      <c r="B15" s="2">
        <v>288</v>
      </c>
      <c r="C15" s="2">
        <v>72</v>
      </c>
      <c r="D15" s="2">
        <v>30</v>
      </c>
    </row>
    <row r="16" spans="1:4" x14ac:dyDescent="0.25">
      <c r="A16" s="6">
        <v>5.9</v>
      </c>
      <c r="B16" s="2">
        <v>332</v>
      </c>
      <c r="C16" s="2">
        <v>83</v>
      </c>
      <c r="D16" s="2">
        <v>35</v>
      </c>
    </row>
    <row r="17" spans="1:9" x14ac:dyDescent="0.25">
      <c r="A17" s="6">
        <v>6.68</v>
      </c>
      <c r="B17" s="2">
        <v>376</v>
      </c>
      <c r="C17" s="2">
        <v>94</v>
      </c>
      <c r="D17" s="2">
        <v>40</v>
      </c>
    </row>
    <row r="18" spans="1:9" x14ac:dyDescent="0.25">
      <c r="A18" s="6">
        <v>7.45</v>
      </c>
      <c r="B18" s="2">
        <v>418</v>
      </c>
      <c r="C18" s="2">
        <v>104</v>
      </c>
      <c r="D18" s="2">
        <v>45.1</v>
      </c>
    </row>
    <row r="19" spans="1:9" x14ac:dyDescent="0.25">
      <c r="A19" s="6">
        <v>8.2899999999999991</v>
      </c>
      <c r="B19" s="2">
        <v>466</v>
      </c>
      <c r="C19" s="2">
        <v>115</v>
      </c>
      <c r="D19" s="2">
        <v>50.1</v>
      </c>
    </row>
    <row r="20" spans="1:9" x14ac:dyDescent="0.25">
      <c r="A20" s="6">
        <v>9.11</v>
      </c>
      <c r="B20" s="2">
        <v>514</v>
      </c>
      <c r="C20" s="2">
        <v>128</v>
      </c>
      <c r="D20" s="2">
        <v>55</v>
      </c>
    </row>
    <row r="21" spans="1:9" x14ac:dyDescent="0.25">
      <c r="A21" s="6">
        <v>10</v>
      </c>
      <c r="B21" s="2">
        <v>566</v>
      </c>
      <c r="C21" s="2">
        <v>141</v>
      </c>
      <c r="D21" s="2">
        <v>60</v>
      </c>
    </row>
    <row r="22" spans="1:9" x14ac:dyDescent="0.25">
      <c r="A22" s="6">
        <v>10.98</v>
      </c>
      <c r="B22" s="2">
        <v>618</v>
      </c>
      <c r="C22" s="2">
        <v>154</v>
      </c>
      <c r="D22" s="2">
        <v>65.099999999999994</v>
      </c>
    </row>
    <row r="23" spans="1:9" x14ac:dyDescent="0.25">
      <c r="A23" s="6">
        <v>12</v>
      </c>
      <c r="B23" s="2">
        <v>677</v>
      </c>
      <c r="C23" s="2">
        <v>168</v>
      </c>
      <c r="D23" s="2">
        <v>70</v>
      </c>
    </row>
    <row r="24" spans="1:9" x14ac:dyDescent="0.25">
      <c r="A24" s="6">
        <v>13.12</v>
      </c>
      <c r="B24" s="2">
        <v>743</v>
      </c>
      <c r="C24" s="2">
        <v>185</v>
      </c>
      <c r="D24" s="2">
        <v>75.099999999999994</v>
      </c>
    </row>
    <row r="25" spans="1:9" x14ac:dyDescent="0.25">
      <c r="A25" s="50" t="s">
        <v>39</v>
      </c>
      <c r="B25" s="51"/>
      <c r="C25" s="31"/>
      <c r="F25" s="29">
        <f>LINEST(B2:B24,A2:A24)</f>
        <v>57.525183824615844</v>
      </c>
      <c r="G25" s="47" t="s">
        <v>28</v>
      </c>
      <c r="H25" s="48"/>
      <c r="I25" s="49"/>
    </row>
    <row r="26" spans="1:9" x14ac:dyDescent="0.25">
      <c r="A26" s="50" t="s">
        <v>36</v>
      </c>
      <c r="B26" s="51"/>
      <c r="C26" s="31"/>
      <c r="F26" s="29">
        <f>INTERCEPT(B2:B24,A2:A24)</f>
        <v>-10.344843355882062</v>
      </c>
      <c r="G26" s="47" t="s">
        <v>29</v>
      </c>
      <c r="H26" s="48"/>
      <c r="I26" s="49"/>
    </row>
  </sheetData>
  <sortState ref="A2:F13">
    <sortCondition ref="A2:A13"/>
  </sortState>
  <mergeCells count="4">
    <mergeCell ref="G25:I25"/>
    <mergeCell ref="G26:I26"/>
    <mergeCell ref="A25:B25"/>
    <mergeCell ref="A26:B26"/>
  </mergeCells>
  <pageMargins left="0.25" right="0.25" top="0.75" bottom="0.75" header="0.3" footer="0.3"/>
  <pageSetup paperSize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topLeftCell="A22" workbookViewId="0">
      <selection activeCell="G8" sqref="G8:I8"/>
    </sheetView>
  </sheetViews>
  <sheetFormatPr defaultRowHeight="15" x14ac:dyDescent="0.25"/>
  <cols>
    <col min="1" max="1" width="7.140625" style="1" customWidth="1"/>
    <col min="2" max="2" width="6.140625" style="1" customWidth="1"/>
    <col min="3" max="3" width="8.140625" style="8" customWidth="1"/>
    <col min="4" max="5" width="8.28515625" style="10" customWidth="1"/>
    <col min="6" max="6" width="6.28515625" customWidth="1"/>
    <col min="7" max="7" width="16.28515625" style="1" customWidth="1"/>
    <col min="8" max="8" width="8.28515625" style="1" customWidth="1"/>
    <col min="9" max="9" width="9.42578125" style="1" bestFit="1" customWidth="1"/>
    <col min="10" max="10" width="11.28515625" style="1" customWidth="1"/>
    <col min="11" max="11" width="12" style="1" bestFit="1" customWidth="1"/>
    <col min="12" max="12" width="8.5703125" style="1" customWidth="1"/>
  </cols>
  <sheetData>
    <row r="1" spans="1:12" s="5" customFormat="1" ht="60" x14ac:dyDescent="0.25">
      <c r="A1" s="3" t="s">
        <v>5</v>
      </c>
      <c r="B1" s="3" t="s">
        <v>9</v>
      </c>
      <c r="C1" s="9" t="s">
        <v>7</v>
      </c>
      <c r="D1" s="12" t="s">
        <v>6</v>
      </c>
      <c r="E1" s="12" t="s">
        <v>45</v>
      </c>
      <c r="G1" s="3" t="s">
        <v>13</v>
      </c>
      <c r="H1" s="3" t="s">
        <v>14</v>
      </c>
      <c r="I1" s="22" t="s">
        <v>15</v>
      </c>
      <c r="J1" s="22" t="s">
        <v>16</v>
      </c>
    </row>
    <row r="2" spans="1:12" x14ac:dyDescent="0.25">
      <c r="A2" s="23">
        <v>8</v>
      </c>
      <c r="B2" s="23">
        <v>672</v>
      </c>
      <c r="C2" s="24">
        <v>6</v>
      </c>
      <c r="D2" s="25">
        <v>11</v>
      </c>
      <c r="E2" s="25">
        <v>0.13</v>
      </c>
      <c r="G2" s="2">
        <v>11</v>
      </c>
      <c r="H2" s="6">
        <f>AVERAGE(B2:B8)</f>
        <v>672</v>
      </c>
      <c r="I2" s="19">
        <f>LINEST(C2:C8,A2:A8)</f>
        <v>0.22437836125843033</v>
      </c>
      <c r="J2" s="19">
        <f>INTERCEPT(C2:C8,A2:A8)</f>
        <v>3.9269055928856176</v>
      </c>
      <c r="K2"/>
      <c r="L2"/>
    </row>
    <row r="3" spans="1:12" x14ac:dyDescent="0.25">
      <c r="A3" s="23">
        <v>40</v>
      </c>
      <c r="B3" s="23">
        <v>672</v>
      </c>
      <c r="C3" s="24">
        <v>13.1</v>
      </c>
      <c r="D3" s="25">
        <v>11</v>
      </c>
      <c r="E3" s="25" t="s">
        <v>46</v>
      </c>
      <c r="G3" s="2">
        <v>12</v>
      </c>
      <c r="H3" s="6">
        <f>AVERAGE(B9:B15)</f>
        <v>733</v>
      </c>
      <c r="I3" s="19">
        <f>LINEST(C9:C15,A9:A15)</f>
        <v>0.20698374399844016</v>
      </c>
      <c r="J3" s="19">
        <f>INTERCEPT(C9:C15,A9:A15)</f>
        <v>3.7637310813774967</v>
      </c>
      <c r="K3"/>
      <c r="L3"/>
    </row>
    <row r="4" spans="1:12" x14ac:dyDescent="0.25">
      <c r="A4" s="23">
        <v>81</v>
      </c>
      <c r="B4" s="23">
        <v>672</v>
      </c>
      <c r="C4" s="24">
        <v>22</v>
      </c>
      <c r="D4" s="25">
        <v>11</v>
      </c>
      <c r="E4" s="25">
        <v>1.47</v>
      </c>
      <c r="G4" s="2">
        <v>13</v>
      </c>
      <c r="H4" s="6">
        <f>AVERAGE(B16:B22)</f>
        <v>796</v>
      </c>
      <c r="I4" s="19">
        <f>LINEST(C16:C22,A16:A22)</f>
        <v>0.19247909460972085</v>
      </c>
      <c r="J4" s="19">
        <f>INTERCEPT(C16:C22,A16:A22)</f>
        <v>3.7287127159771885</v>
      </c>
      <c r="K4"/>
      <c r="L4"/>
    </row>
    <row r="5" spans="1:12" x14ac:dyDescent="0.25">
      <c r="A5" s="23">
        <v>121</v>
      </c>
      <c r="B5" s="23">
        <v>672</v>
      </c>
      <c r="C5" s="24">
        <v>30.7</v>
      </c>
      <c r="D5" s="25">
        <v>11</v>
      </c>
      <c r="E5" s="25">
        <v>2.21</v>
      </c>
      <c r="G5" s="2">
        <v>14</v>
      </c>
      <c r="H5" s="6">
        <f>AVERAGE(B23:B29)</f>
        <v>857</v>
      </c>
      <c r="I5" s="19">
        <f>LINEST(C23:C29,A23:A29)</f>
        <v>0.17947635942686208</v>
      </c>
      <c r="J5" s="19">
        <f>INTERCEPT(C23:C29,A23:A29)</f>
        <v>3.7846271393643072</v>
      </c>
      <c r="K5"/>
      <c r="L5"/>
    </row>
    <row r="6" spans="1:12" x14ac:dyDescent="0.25">
      <c r="A6" s="23">
        <v>163</v>
      </c>
      <c r="B6" s="23">
        <v>672</v>
      </c>
      <c r="C6" s="24">
        <v>40.1</v>
      </c>
      <c r="D6" s="25">
        <v>11</v>
      </c>
      <c r="E6" s="25">
        <v>2.96</v>
      </c>
      <c r="G6" s="2">
        <v>15</v>
      </c>
      <c r="H6" s="6">
        <f>AVERAGE(B30:B36)</f>
        <v>919</v>
      </c>
      <c r="I6" s="19">
        <f>LINEST(C30:C36,A30:A36)</f>
        <v>0.16935253267973857</v>
      </c>
      <c r="J6" s="19">
        <f>INTERCEPT(C30:C36,A30:A36)</f>
        <v>3.7517652894491142</v>
      </c>
      <c r="K6"/>
      <c r="L6"/>
    </row>
    <row r="7" spans="1:12" x14ac:dyDescent="0.25">
      <c r="A7" s="23">
        <v>203</v>
      </c>
      <c r="B7" s="23">
        <v>672</v>
      </c>
      <c r="C7" s="24">
        <v>49.3</v>
      </c>
      <c r="D7" s="25">
        <v>11</v>
      </c>
      <c r="E7" s="25">
        <v>3.7</v>
      </c>
      <c r="K7"/>
      <c r="L7"/>
    </row>
    <row r="8" spans="1:12" x14ac:dyDescent="0.25">
      <c r="A8" s="23">
        <v>250</v>
      </c>
      <c r="B8" s="23">
        <v>672</v>
      </c>
      <c r="C8" s="24">
        <v>60.6</v>
      </c>
      <c r="D8" s="25">
        <v>11</v>
      </c>
      <c r="E8" s="25">
        <v>4.57</v>
      </c>
      <c r="G8" s="58" t="s">
        <v>47</v>
      </c>
      <c r="H8" s="58"/>
      <c r="I8" s="58"/>
      <c r="J8" s="21"/>
      <c r="K8"/>
      <c r="L8"/>
    </row>
    <row r="9" spans="1:12" x14ac:dyDescent="0.25">
      <c r="A9" s="26">
        <v>9</v>
      </c>
      <c r="B9" s="26">
        <v>733</v>
      </c>
      <c r="C9" s="27">
        <v>5.7</v>
      </c>
      <c r="D9" s="28">
        <v>12</v>
      </c>
      <c r="E9" s="28">
        <v>0.13</v>
      </c>
      <c r="K9"/>
      <c r="L9"/>
    </row>
    <row r="10" spans="1:12" x14ac:dyDescent="0.25">
      <c r="A10" s="26">
        <v>47</v>
      </c>
      <c r="B10" s="26">
        <v>733</v>
      </c>
      <c r="C10" s="27">
        <v>13.8</v>
      </c>
      <c r="D10" s="28">
        <v>12</v>
      </c>
      <c r="E10" s="28">
        <v>0.86</v>
      </c>
      <c r="K10"/>
      <c r="L10"/>
    </row>
    <row r="11" spans="1:12" x14ac:dyDescent="0.25">
      <c r="A11" s="26">
        <v>121</v>
      </c>
      <c r="B11" s="26">
        <v>733</v>
      </c>
      <c r="C11" s="27">
        <v>28.6</v>
      </c>
      <c r="D11" s="28">
        <v>12</v>
      </c>
      <c r="E11" s="28">
        <v>2.2200000000000002</v>
      </c>
      <c r="K11"/>
      <c r="L11"/>
    </row>
    <row r="12" spans="1:12" x14ac:dyDescent="0.25">
      <c r="A12" s="26">
        <v>158</v>
      </c>
      <c r="B12" s="26">
        <v>733</v>
      </c>
      <c r="C12" s="27">
        <v>36.200000000000003</v>
      </c>
      <c r="D12" s="28">
        <v>12</v>
      </c>
      <c r="E12" s="28">
        <v>2.89</v>
      </c>
      <c r="K12"/>
      <c r="L12"/>
    </row>
    <row r="13" spans="1:12" x14ac:dyDescent="0.25">
      <c r="A13" s="26">
        <v>199</v>
      </c>
      <c r="B13" s="26">
        <v>733</v>
      </c>
      <c r="C13" s="27">
        <v>44.6</v>
      </c>
      <c r="D13" s="28">
        <v>12</v>
      </c>
      <c r="E13" s="28">
        <v>3.63</v>
      </c>
      <c r="K13"/>
      <c r="L13"/>
    </row>
    <row r="14" spans="1:12" x14ac:dyDescent="0.25">
      <c r="A14" s="26">
        <v>239</v>
      </c>
      <c r="B14" s="26">
        <v>733</v>
      </c>
      <c r="C14" s="27">
        <v>53.3</v>
      </c>
      <c r="D14" s="28">
        <v>12</v>
      </c>
      <c r="E14" s="28">
        <v>4.37</v>
      </c>
      <c r="K14"/>
      <c r="L14"/>
    </row>
    <row r="15" spans="1:12" x14ac:dyDescent="0.25">
      <c r="A15" s="26">
        <v>280</v>
      </c>
      <c r="B15" s="26">
        <v>733</v>
      </c>
      <c r="C15" s="27">
        <v>62.1</v>
      </c>
      <c r="D15" s="28">
        <v>12</v>
      </c>
      <c r="E15" s="28">
        <v>5.0999999999999996</v>
      </c>
      <c r="K15"/>
      <c r="L15"/>
    </row>
    <row r="16" spans="1:12" x14ac:dyDescent="0.25">
      <c r="A16" s="23">
        <v>8</v>
      </c>
      <c r="B16" s="23">
        <v>796</v>
      </c>
      <c r="C16" s="24">
        <v>5.5</v>
      </c>
      <c r="D16" s="25">
        <v>13</v>
      </c>
      <c r="E16" s="25">
        <v>0.13</v>
      </c>
      <c r="K16"/>
      <c r="L16"/>
    </row>
    <row r="17" spans="1:12" x14ac:dyDescent="0.25">
      <c r="A17" s="23">
        <v>48</v>
      </c>
      <c r="B17" s="23">
        <v>796</v>
      </c>
      <c r="C17" s="24">
        <v>13.1</v>
      </c>
      <c r="D17" s="25">
        <v>13</v>
      </c>
      <c r="E17" s="25">
        <v>0.86</v>
      </c>
      <c r="K17"/>
      <c r="L17"/>
    </row>
    <row r="18" spans="1:12" x14ac:dyDescent="0.25">
      <c r="A18" s="23">
        <v>80</v>
      </c>
      <c r="B18" s="23">
        <v>796</v>
      </c>
      <c r="C18" s="24">
        <v>19.25</v>
      </c>
      <c r="D18" s="25">
        <v>13</v>
      </c>
      <c r="E18" s="25">
        <v>1.4650000000000001</v>
      </c>
      <c r="K18"/>
      <c r="L18"/>
    </row>
    <row r="19" spans="1:12" x14ac:dyDescent="0.25">
      <c r="A19" s="23">
        <v>125</v>
      </c>
      <c r="B19" s="23">
        <v>796</v>
      </c>
      <c r="C19" s="24">
        <v>27.6</v>
      </c>
      <c r="D19" s="25">
        <v>13</v>
      </c>
      <c r="E19" s="25">
        <v>2.29</v>
      </c>
      <c r="K19"/>
      <c r="L19"/>
    </row>
    <row r="20" spans="1:12" x14ac:dyDescent="0.25">
      <c r="A20" s="23">
        <v>184</v>
      </c>
      <c r="B20" s="23">
        <v>796</v>
      </c>
      <c r="C20" s="24">
        <v>38.6</v>
      </c>
      <c r="D20" s="25">
        <v>13</v>
      </c>
      <c r="E20" s="25">
        <v>3.36</v>
      </c>
      <c r="K20"/>
      <c r="L20"/>
    </row>
    <row r="21" spans="1:12" x14ac:dyDescent="0.25">
      <c r="A21" s="23">
        <v>239</v>
      </c>
      <c r="B21" s="23">
        <v>796</v>
      </c>
      <c r="C21" s="24">
        <v>49.4</v>
      </c>
      <c r="D21" s="25">
        <v>13</v>
      </c>
      <c r="E21" s="25">
        <v>4.37</v>
      </c>
      <c r="K21"/>
      <c r="L21"/>
    </row>
    <row r="22" spans="1:12" x14ac:dyDescent="0.25">
      <c r="A22" s="23">
        <v>320</v>
      </c>
      <c r="B22" s="23">
        <v>796</v>
      </c>
      <c r="C22" s="24">
        <v>65.900000000000006</v>
      </c>
      <c r="D22" s="25">
        <v>13</v>
      </c>
      <c r="E22" s="25">
        <v>5.83</v>
      </c>
      <c r="K22"/>
      <c r="L22"/>
    </row>
    <row r="23" spans="1:12" x14ac:dyDescent="0.25">
      <c r="A23" s="26">
        <v>8</v>
      </c>
      <c r="B23" s="26">
        <v>857</v>
      </c>
      <c r="C23" s="27">
        <v>5.4</v>
      </c>
      <c r="D23" s="28">
        <v>14</v>
      </c>
      <c r="E23" s="28">
        <v>0.13</v>
      </c>
      <c r="K23"/>
      <c r="L23"/>
    </row>
    <row r="24" spans="1:12" x14ac:dyDescent="0.25">
      <c r="A24" s="26">
        <v>48</v>
      </c>
      <c r="B24" s="26">
        <v>857</v>
      </c>
      <c r="C24" s="27">
        <v>12.4</v>
      </c>
      <c r="D24" s="28">
        <v>14</v>
      </c>
      <c r="E24" s="28">
        <v>0.86</v>
      </c>
      <c r="K24"/>
      <c r="L24"/>
    </row>
    <row r="25" spans="1:12" x14ac:dyDescent="0.25">
      <c r="A25" s="26">
        <v>87</v>
      </c>
      <c r="B25" s="26">
        <v>857</v>
      </c>
      <c r="C25" s="27">
        <v>19.5</v>
      </c>
      <c r="D25" s="28">
        <v>14</v>
      </c>
      <c r="E25" s="28">
        <v>1.6</v>
      </c>
      <c r="K25"/>
      <c r="L25"/>
    </row>
    <row r="26" spans="1:12" x14ac:dyDescent="0.25">
      <c r="A26" s="26">
        <v>136</v>
      </c>
      <c r="B26" s="26">
        <v>857</v>
      </c>
      <c r="C26" s="27">
        <v>28.1</v>
      </c>
      <c r="D26" s="28">
        <v>14</v>
      </c>
      <c r="E26" s="28">
        <v>2.5</v>
      </c>
      <c r="K26"/>
      <c r="L26"/>
    </row>
    <row r="27" spans="1:12" x14ac:dyDescent="0.25">
      <c r="A27" s="26">
        <v>201</v>
      </c>
      <c r="B27" s="26">
        <v>857</v>
      </c>
      <c r="C27" s="27">
        <v>39.5</v>
      </c>
      <c r="D27" s="28">
        <v>14</v>
      </c>
      <c r="E27" s="28">
        <v>3.68</v>
      </c>
    </row>
    <row r="28" spans="1:12" x14ac:dyDescent="0.25">
      <c r="A28" s="26">
        <v>257</v>
      </c>
      <c r="B28" s="26">
        <v>857</v>
      </c>
      <c r="C28" s="27">
        <v>49.7</v>
      </c>
      <c r="D28" s="28">
        <v>14</v>
      </c>
      <c r="E28" s="28">
        <v>4.7</v>
      </c>
      <c r="G28" s="30">
        <f>LINEST(I2:I6,H2:H6)</f>
        <v>-2.2257551522566181E-4</v>
      </c>
      <c r="H28" s="47" t="s">
        <v>18</v>
      </c>
      <c r="I28" s="48"/>
      <c r="J28" s="49"/>
    </row>
    <row r="29" spans="1:12" x14ac:dyDescent="0.25">
      <c r="A29" s="26">
        <v>337</v>
      </c>
      <c r="B29" s="26">
        <v>857</v>
      </c>
      <c r="C29" s="27">
        <v>64.650000000000006</v>
      </c>
      <c r="D29" s="28">
        <v>14</v>
      </c>
      <c r="E29" s="28">
        <v>6.15</v>
      </c>
      <c r="G29" s="20">
        <f>INTERCEPT(I2:I6,H2:H6)</f>
        <v>0.37157058320512981</v>
      </c>
      <c r="H29" s="47" t="s">
        <v>19</v>
      </c>
      <c r="I29" s="48"/>
      <c r="J29" s="49"/>
    </row>
    <row r="30" spans="1:12" x14ac:dyDescent="0.25">
      <c r="A30" s="23">
        <v>9</v>
      </c>
      <c r="B30" s="23">
        <v>919</v>
      </c>
      <c r="C30" s="24">
        <v>5.4</v>
      </c>
      <c r="D30" s="25">
        <v>15</v>
      </c>
      <c r="E30" s="25">
        <v>0.13</v>
      </c>
      <c r="G30" s="20">
        <f>AVERAGE(J2:J6)</f>
        <v>3.7911483638107448</v>
      </c>
      <c r="H30" s="47" t="s">
        <v>30</v>
      </c>
      <c r="I30" s="48"/>
      <c r="J30" s="49"/>
    </row>
    <row r="31" spans="1:12" x14ac:dyDescent="0.25">
      <c r="A31" s="23">
        <v>59</v>
      </c>
      <c r="B31" s="23">
        <v>919</v>
      </c>
      <c r="C31" s="24">
        <v>13.8</v>
      </c>
      <c r="D31" s="25">
        <v>15</v>
      </c>
      <c r="E31" s="25">
        <v>1.075</v>
      </c>
    </row>
    <row r="32" spans="1:12" x14ac:dyDescent="0.25">
      <c r="A32" s="23">
        <v>99</v>
      </c>
      <c r="B32" s="23">
        <v>919</v>
      </c>
      <c r="C32" s="24">
        <v>20.5</v>
      </c>
      <c r="D32" s="25">
        <v>15</v>
      </c>
      <c r="E32" s="25">
        <v>1.81</v>
      </c>
    </row>
    <row r="33" spans="1:12" x14ac:dyDescent="0.25">
      <c r="A33" s="23">
        <v>143</v>
      </c>
      <c r="B33" s="23">
        <v>919</v>
      </c>
      <c r="C33" s="24">
        <v>27.95</v>
      </c>
      <c r="D33" s="25">
        <v>15</v>
      </c>
      <c r="E33" s="25">
        <v>2.63</v>
      </c>
    </row>
    <row r="34" spans="1:12" x14ac:dyDescent="0.25">
      <c r="A34" s="23">
        <v>216</v>
      </c>
      <c r="B34" s="23">
        <v>919</v>
      </c>
      <c r="C34" s="24">
        <v>40.1</v>
      </c>
      <c r="D34" s="25">
        <v>15</v>
      </c>
      <c r="E34" s="25">
        <v>3.9649999999999999</v>
      </c>
    </row>
    <row r="35" spans="1:12" x14ac:dyDescent="0.25">
      <c r="A35" s="23">
        <v>278</v>
      </c>
      <c r="B35" s="23">
        <v>919</v>
      </c>
      <c r="C35" s="24">
        <v>50.6</v>
      </c>
      <c r="D35" s="25">
        <v>15</v>
      </c>
      <c r="E35" s="25">
        <v>5.09</v>
      </c>
    </row>
    <row r="36" spans="1:12" x14ac:dyDescent="0.25">
      <c r="A36" s="23">
        <v>358</v>
      </c>
      <c r="B36" s="23">
        <v>919</v>
      </c>
      <c r="C36" s="24">
        <v>64.7</v>
      </c>
      <c r="D36" s="25">
        <v>15</v>
      </c>
      <c r="E36" s="25">
        <v>6.54</v>
      </c>
    </row>
    <row r="37" spans="1:12" x14ac:dyDescent="0.25">
      <c r="A37" s="59">
        <v>43046</v>
      </c>
      <c r="B37" s="56"/>
      <c r="C37" s="56"/>
      <c r="D37" s="57"/>
      <c r="E37" s="17"/>
    </row>
    <row r="38" spans="1:12" x14ac:dyDescent="0.25">
      <c r="A38" s="55" t="s">
        <v>36</v>
      </c>
      <c r="B38" s="56"/>
      <c r="C38" s="56"/>
      <c r="D38" s="57"/>
      <c r="E38" s="17"/>
    </row>
    <row r="44" spans="1:12" x14ac:dyDescent="0.25">
      <c r="L44"/>
    </row>
    <row r="45" spans="1:12" x14ac:dyDescent="0.25">
      <c r="L45"/>
    </row>
    <row r="46" spans="1:12" x14ac:dyDescent="0.25">
      <c r="L46"/>
    </row>
  </sheetData>
  <mergeCells count="6">
    <mergeCell ref="A38:D38"/>
    <mergeCell ref="H28:J28"/>
    <mergeCell ref="H29:J29"/>
    <mergeCell ref="G8:I8"/>
    <mergeCell ref="H30:J30"/>
    <mergeCell ref="A37:D37"/>
  </mergeCells>
  <pageMargins left="0.25" right="0.25" top="0.75" bottom="0.75" header="0.3" footer="0.3"/>
  <pageSetup paperSize="3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opLeftCell="A4" workbookViewId="0">
      <selection activeCell="G26" sqref="G26:J28"/>
    </sheetView>
  </sheetViews>
  <sheetFormatPr defaultRowHeight="15" x14ac:dyDescent="0.25"/>
  <cols>
    <col min="1" max="1" width="7.140625" style="1" customWidth="1"/>
    <col min="2" max="2" width="7.5703125" style="1" customWidth="1"/>
    <col min="3" max="4" width="8.5703125" style="8" customWidth="1"/>
    <col min="5" max="5" width="10.140625" style="10" customWidth="1"/>
    <col min="6" max="6" width="8.5703125" customWidth="1"/>
    <col min="7" max="7" width="13.28515625" style="1" customWidth="1"/>
    <col min="8" max="8" width="9" style="1" customWidth="1"/>
    <col min="9" max="9" width="9.42578125" style="1" bestFit="1" customWidth="1"/>
    <col min="10" max="11" width="12" style="1" bestFit="1" customWidth="1"/>
    <col min="12" max="12" width="8.5703125" style="1" customWidth="1"/>
  </cols>
  <sheetData>
    <row r="1" spans="1:12" s="5" customFormat="1" ht="45" x14ac:dyDescent="0.25">
      <c r="A1" s="3" t="s">
        <v>5</v>
      </c>
      <c r="B1" s="3" t="s">
        <v>9</v>
      </c>
      <c r="C1" s="9" t="s">
        <v>17</v>
      </c>
      <c r="D1" s="9" t="s">
        <v>48</v>
      </c>
      <c r="E1" s="12" t="s">
        <v>6</v>
      </c>
      <c r="G1" s="3" t="s">
        <v>13</v>
      </c>
      <c r="H1" s="3" t="s">
        <v>14</v>
      </c>
      <c r="I1" s="3" t="s">
        <v>15</v>
      </c>
      <c r="J1" s="3" t="s">
        <v>23</v>
      </c>
    </row>
    <row r="2" spans="1:12" x14ac:dyDescent="0.25">
      <c r="A2" s="23">
        <v>67</v>
      </c>
      <c r="B2" s="23">
        <v>717</v>
      </c>
      <c r="C2" s="24">
        <v>5.2</v>
      </c>
      <c r="D2" s="25">
        <v>1.4</v>
      </c>
      <c r="E2" s="25">
        <v>11.7</v>
      </c>
      <c r="G2" s="6">
        <f>AVERAGE(E2:E8)</f>
        <v>11.692857142857141</v>
      </c>
      <c r="H2" s="6">
        <f>AVERAGE(B2:B8)</f>
        <v>717</v>
      </c>
      <c r="I2" s="19">
        <f>LINEST(C2:C8,A2:A8)</f>
        <v>0.1383087390789034</v>
      </c>
      <c r="J2" s="19">
        <f>INTERCEPT(C2:C8,A2:A8)</f>
        <v>-2.5486863035413592</v>
      </c>
      <c r="K2"/>
      <c r="L2"/>
    </row>
    <row r="3" spans="1:12" x14ac:dyDescent="0.25">
      <c r="A3" s="23">
        <v>100</v>
      </c>
      <c r="B3" s="23">
        <v>717</v>
      </c>
      <c r="C3" s="24">
        <v>11.35</v>
      </c>
      <c r="D3" s="25">
        <v>2.0299999999999998</v>
      </c>
      <c r="E3" s="25">
        <v>11.7</v>
      </c>
      <c r="G3" s="6">
        <f>AVERAGE(E9:E15)</f>
        <v>12.671428571428573</v>
      </c>
      <c r="H3" s="6">
        <f>AVERAGE(B9:B15)</f>
        <v>779.14285714285711</v>
      </c>
      <c r="I3" s="19">
        <f>LINEST(C9:C15,A9:A15)</f>
        <v>0.12689905721766651</v>
      </c>
      <c r="J3" s="19">
        <f>INTERCEPT(C9:C15,A9:A15)</f>
        <v>-2.0603966655666923</v>
      </c>
      <c r="K3"/>
      <c r="L3"/>
    </row>
    <row r="4" spans="1:12" x14ac:dyDescent="0.25">
      <c r="A4" s="23">
        <v>169</v>
      </c>
      <c r="B4" s="23">
        <v>717</v>
      </c>
      <c r="C4" s="24">
        <v>21.45</v>
      </c>
      <c r="D4" s="25">
        <v>3.26</v>
      </c>
      <c r="E4" s="25">
        <v>11.69</v>
      </c>
      <c r="G4" s="6">
        <f>AVERAGE(E16:E22)</f>
        <v>13.665714285714285</v>
      </c>
      <c r="H4" s="6">
        <f>AVERAGE(B16:B22)</f>
        <v>840.85714285714289</v>
      </c>
      <c r="I4" s="19">
        <f>LINEST(C16:C22,A16:A22)</f>
        <v>0.11844156970167435</v>
      </c>
      <c r="J4" s="19">
        <f>INTERCEPT(C16:C22,A16:A22)</f>
        <v>-2.2500961182844179</v>
      </c>
      <c r="K4"/>
      <c r="L4"/>
    </row>
    <row r="5" spans="1:12" x14ac:dyDescent="0.25">
      <c r="A5" s="23">
        <v>240</v>
      </c>
      <c r="B5" s="23">
        <v>717</v>
      </c>
      <c r="C5" s="24">
        <v>31.7</v>
      </c>
      <c r="D5" s="25">
        <v>4.55</v>
      </c>
      <c r="E5" s="25">
        <v>11.69</v>
      </c>
      <c r="G5" s="6">
        <f>AVERAGE(E23:E29)</f>
        <v>14.64</v>
      </c>
      <c r="H5" s="6">
        <f>AVERAGE(B23:B29)</f>
        <v>901</v>
      </c>
      <c r="I5" s="19">
        <f>LINEST(C23:C29,A23:A29)</f>
        <v>0.11127615159974694</v>
      </c>
      <c r="J5" s="19">
        <f>INTERCEPT(C23:C29,A23:A29)</f>
        <v>-2.4844175248335247</v>
      </c>
      <c r="K5"/>
      <c r="L5"/>
    </row>
    <row r="6" spans="1:12" x14ac:dyDescent="0.25">
      <c r="A6" s="23">
        <v>318</v>
      </c>
      <c r="B6" s="23">
        <v>717</v>
      </c>
      <c r="C6" s="24">
        <v>41.8</v>
      </c>
      <c r="D6" s="25">
        <v>5.88</v>
      </c>
      <c r="E6" s="25">
        <v>11.69</v>
      </c>
      <c r="G6" s="17"/>
      <c r="H6" s="17"/>
      <c r="I6" s="17"/>
      <c r="J6" s="17"/>
      <c r="K6"/>
      <c r="L6"/>
    </row>
    <row r="7" spans="1:12" x14ac:dyDescent="0.25">
      <c r="A7" s="23">
        <v>390</v>
      </c>
      <c r="B7" s="23">
        <v>717</v>
      </c>
      <c r="C7" s="24">
        <v>52</v>
      </c>
      <c r="D7" s="25">
        <v>7.21</v>
      </c>
      <c r="E7" s="25">
        <v>11.69</v>
      </c>
      <c r="K7"/>
      <c r="L7"/>
    </row>
    <row r="8" spans="1:12" x14ac:dyDescent="0.25">
      <c r="A8" s="23">
        <v>513</v>
      </c>
      <c r="B8" s="23">
        <v>717</v>
      </c>
      <c r="C8" s="24">
        <v>67.2</v>
      </c>
      <c r="D8" s="25">
        <v>9.34</v>
      </c>
      <c r="E8" s="25">
        <v>11.69</v>
      </c>
      <c r="G8" s="58" t="s">
        <v>47</v>
      </c>
      <c r="H8" s="58"/>
      <c r="I8" s="58"/>
      <c r="J8" s="18"/>
      <c r="K8"/>
      <c r="L8"/>
    </row>
    <row r="9" spans="1:12" x14ac:dyDescent="0.25">
      <c r="A9" s="26">
        <v>68</v>
      </c>
      <c r="B9" s="26">
        <v>780</v>
      </c>
      <c r="C9" s="27">
        <v>5.3</v>
      </c>
      <c r="D9" s="28">
        <v>1.45</v>
      </c>
      <c r="E9" s="28">
        <v>12.68</v>
      </c>
      <c r="K9"/>
      <c r="L9"/>
    </row>
    <row r="10" spans="1:12" x14ac:dyDescent="0.25">
      <c r="A10" s="26">
        <v>106</v>
      </c>
      <c r="B10" s="26">
        <v>780</v>
      </c>
      <c r="C10" s="27">
        <v>11.4</v>
      </c>
      <c r="D10" s="28">
        <v>2.11</v>
      </c>
      <c r="E10" s="28">
        <v>12.68</v>
      </c>
      <c r="K10"/>
      <c r="L10"/>
    </row>
    <row r="11" spans="1:12" x14ac:dyDescent="0.25">
      <c r="A11" s="26">
        <v>179</v>
      </c>
      <c r="B11" s="26">
        <v>780</v>
      </c>
      <c r="C11" s="27">
        <v>21.5</v>
      </c>
      <c r="D11" s="28">
        <v>3.43</v>
      </c>
      <c r="E11" s="28">
        <v>12.67</v>
      </c>
      <c r="K11"/>
      <c r="L11"/>
    </row>
    <row r="12" spans="1:12" x14ac:dyDescent="0.25">
      <c r="A12" s="26">
        <v>263</v>
      </c>
      <c r="B12" s="26">
        <v>777</v>
      </c>
      <c r="C12" s="27">
        <v>31.6</v>
      </c>
      <c r="D12" s="28">
        <v>4.8099999999999996</v>
      </c>
      <c r="E12" s="28">
        <v>12.67</v>
      </c>
      <c r="K12"/>
      <c r="L12"/>
    </row>
    <row r="13" spans="1:12" x14ac:dyDescent="0.25">
      <c r="A13" s="26">
        <v>340</v>
      </c>
      <c r="B13" s="26">
        <v>777</v>
      </c>
      <c r="C13" s="27">
        <v>41.9</v>
      </c>
      <c r="D13" s="28" t="s">
        <v>49</v>
      </c>
      <c r="E13" s="28">
        <v>12.67</v>
      </c>
      <c r="K13"/>
      <c r="L13"/>
    </row>
    <row r="14" spans="1:12" x14ac:dyDescent="0.25">
      <c r="A14" s="26">
        <v>423</v>
      </c>
      <c r="B14" s="26">
        <v>780</v>
      </c>
      <c r="C14" s="27">
        <v>51.9</v>
      </c>
      <c r="D14" s="28">
        <v>7.68</v>
      </c>
      <c r="E14" s="28">
        <v>12.67</v>
      </c>
      <c r="K14"/>
      <c r="L14"/>
    </row>
    <row r="15" spans="1:12" x14ac:dyDescent="0.25">
      <c r="A15" s="26">
        <v>555</v>
      </c>
      <c r="B15" s="26">
        <v>780</v>
      </c>
      <c r="C15" s="27">
        <v>67.400000000000006</v>
      </c>
      <c r="D15" s="28">
        <v>9.9600000000000009</v>
      </c>
      <c r="E15" s="28">
        <v>12.66</v>
      </c>
      <c r="K15"/>
      <c r="L15"/>
    </row>
    <row r="16" spans="1:12" x14ac:dyDescent="0.25">
      <c r="A16" s="23">
        <v>72</v>
      </c>
      <c r="B16" s="23">
        <v>841</v>
      </c>
      <c r="C16" s="24">
        <v>5.4</v>
      </c>
      <c r="D16" s="25">
        <v>1.52</v>
      </c>
      <c r="E16" s="25">
        <v>13.67</v>
      </c>
      <c r="K16"/>
      <c r="L16"/>
    </row>
    <row r="17" spans="1:12" x14ac:dyDescent="0.25">
      <c r="A17" s="23">
        <v>118</v>
      </c>
      <c r="B17" s="23">
        <v>841</v>
      </c>
      <c r="C17" s="24">
        <v>11.5</v>
      </c>
      <c r="D17" s="25">
        <v>2.2400000000000002</v>
      </c>
      <c r="E17" s="25">
        <v>13.67</v>
      </c>
      <c r="K17"/>
      <c r="L17"/>
    </row>
    <row r="18" spans="1:12" x14ac:dyDescent="0.25">
      <c r="A18" s="23">
        <v>198</v>
      </c>
      <c r="B18" s="23">
        <v>841</v>
      </c>
      <c r="C18" s="24">
        <v>21.6</v>
      </c>
      <c r="D18" s="25">
        <v>3.64</v>
      </c>
      <c r="E18" s="25">
        <v>13.67</v>
      </c>
      <c r="K18"/>
      <c r="L18"/>
    </row>
    <row r="19" spans="1:12" x14ac:dyDescent="0.25">
      <c r="A19" s="23">
        <v>282</v>
      </c>
      <c r="B19" s="23">
        <v>841</v>
      </c>
      <c r="C19" s="24">
        <v>31.7</v>
      </c>
      <c r="D19" s="25">
        <v>5.1100000000000003</v>
      </c>
      <c r="E19" s="25">
        <v>13.67</v>
      </c>
      <c r="K19"/>
      <c r="L19"/>
    </row>
    <row r="20" spans="1:12" x14ac:dyDescent="0.25">
      <c r="A20" s="23">
        <v>366</v>
      </c>
      <c r="B20" s="23">
        <v>841</v>
      </c>
      <c r="C20" s="24">
        <v>41.9</v>
      </c>
      <c r="D20" s="25">
        <v>6.6</v>
      </c>
      <c r="E20" s="25">
        <v>13.66</v>
      </c>
      <c r="K20"/>
      <c r="L20"/>
    </row>
    <row r="21" spans="1:12" x14ac:dyDescent="0.25">
      <c r="A21" s="23">
        <v>454</v>
      </c>
      <c r="B21" s="23">
        <v>841</v>
      </c>
      <c r="C21" s="24">
        <v>51.9</v>
      </c>
      <c r="D21" s="25">
        <v>8.1300000000000008</v>
      </c>
      <c r="E21" s="25">
        <v>13.66</v>
      </c>
      <c r="K21"/>
      <c r="L21"/>
    </row>
    <row r="22" spans="1:12" x14ac:dyDescent="0.25">
      <c r="A22" s="23">
        <v>595</v>
      </c>
      <c r="B22" s="23">
        <v>840</v>
      </c>
      <c r="C22" s="24">
        <v>67.2</v>
      </c>
      <c r="D22" s="25">
        <v>10.6</v>
      </c>
      <c r="E22" s="25">
        <v>13.66</v>
      </c>
      <c r="K22"/>
      <c r="L22"/>
    </row>
    <row r="23" spans="1:12" x14ac:dyDescent="0.25">
      <c r="A23" s="26">
        <v>76</v>
      </c>
      <c r="B23" s="26">
        <v>901</v>
      </c>
      <c r="C23" s="27">
        <v>5.3</v>
      </c>
      <c r="D23" s="28">
        <v>1.61</v>
      </c>
      <c r="E23" s="28">
        <v>14.64</v>
      </c>
      <c r="K23"/>
      <c r="L23"/>
    </row>
    <row r="24" spans="1:12" x14ac:dyDescent="0.25">
      <c r="A24" s="26">
        <v>130</v>
      </c>
      <c r="B24" s="26">
        <v>901</v>
      </c>
      <c r="C24" s="27">
        <v>11.4</v>
      </c>
      <c r="D24" s="28">
        <v>2.37</v>
      </c>
      <c r="E24" s="28">
        <v>14.64</v>
      </c>
    </row>
    <row r="25" spans="1:12" x14ac:dyDescent="0.25">
      <c r="A25" s="26">
        <v>214</v>
      </c>
      <c r="B25" s="26">
        <v>901</v>
      </c>
      <c r="C25" s="27">
        <v>21.7</v>
      </c>
      <c r="D25" s="28">
        <v>3.81</v>
      </c>
      <c r="E25" s="28">
        <v>14.64</v>
      </c>
    </row>
    <row r="26" spans="1:12" x14ac:dyDescent="0.25">
      <c r="A26" s="26">
        <v>301</v>
      </c>
      <c r="B26" s="26">
        <v>901</v>
      </c>
      <c r="C26" s="27">
        <v>31.7</v>
      </c>
      <c r="D26" s="28">
        <v>5.36</v>
      </c>
      <c r="E26" s="28">
        <v>14.64</v>
      </c>
      <c r="G26" s="42">
        <f>LINEST(I2:I5,H2:H5)</f>
        <v>-1.4602274728181647E-4</v>
      </c>
      <c r="H26" s="60" t="s">
        <v>20</v>
      </c>
      <c r="I26" s="61"/>
      <c r="J26" s="62"/>
    </row>
    <row r="27" spans="1:12" x14ac:dyDescent="0.25">
      <c r="A27" s="26">
        <v>392</v>
      </c>
      <c r="B27" s="26">
        <v>901</v>
      </c>
      <c r="C27" s="27">
        <v>41.9</v>
      </c>
      <c r="D27" s="28">
        <v>6.94</v>
      </c>
      <c r="E27" s="28">
        <v>14.64</v>
      </c>
      <c r="G27" s="43">
        <f>INTERCEPT(I2:I5,H2:H5)</f>
        <v>0.24193679332412821</v>
      </c>
      <c r="H27" s="60" t="s">
        <v>21</v>
      </c>
      <c r="I27" s="61"/>
      <c r="J27" s="62"/>
    </row>
    <row r="28" spans="1:12" x14ac:dyDescent="0.25">
      <c r="A28" s="26">
        <v>484</v>
      </c>
      <c r="B28" s="26">
        <v>901</v>
      </c>
      <c r="C28" s="27">
        <v>52</v>
      </c>
      <c r="D28" s="28">
        <v>8.59</v>
      </c>
      <c r="E28" s="28">
        <v>14.64</v>
      </c>
      <c r="G28" s="43">
        <f>AVERAGE(J2:J5)</f>
        <v>-2.3358991530564985</v>
      </c>
      <c r="H28" s="60" t="s">
        <v>22</v>
      </c>
      <c r="I28" s="61"/>
      <c r="J28" s="62"/>
    </row>
    <row r="29" spans="1:12" x14ac:dyDescent="0.25">
      <c r="A29" s="26">
        <v>637</v>
      </c>
      <c r="B29" s="26">
        <v>901</v>
      </c>
      <c r="C29" s="27">
        <v>67.2</v>
      </c>
      <c r="D29" s="28">
        <v>11.3</v>
      </c>
      <c r="E29" s="28">
        <v>14.64</v>
      </c>
    </row>
    <row r="30" spans="1:12" x14ac:dyDescent="0.25">
      <c r="A30" s="59">
        <v>43046</v>
      </c>
      <c r="B30" s="56"/>
      <c r="C30" s="56"/>
      <c r="D30" s="56"/>
      <c r="E30" s="57"/>
    </row>
    <row r="31" spans="1:12" x14ac:dyDescent="0.25">
      <c r="A31" s="55" t="s">
        <v>35</v>
      </c>
      <c r="B31" s="56"/>
      <c r="C31" s="56"/>
      <c r="D31" s="56"/>
      <c r="E31" s="57"/>
    </row>
    <row r="32" spans="1:12" x14ac:dyDescent="0.25">
      <c r="A32"/>
      <c r="C32" s="1"/>
      <c r="D32" s="1"/>
      <c r="E32" s="1"/>
    </row>
    <row r="33" spans="1:12" x14ac:dyDescent="0.25">
      <c r="A33"/>
      <c r="C33" s="1"/>
      <c r="D33" s="1"/>
      <c r="E33" s="1"/>
    </row>
    <row r="34" spans="1:12" x14ac:dyDescent="0.25">
      <c r="A34"/>
      <c r="C34" s="1"/>
      <c r="D34" s="1"/>
      <c r="E34" s="1"/>
    </row>
    <row r="35" spans="1:12" x14ac:dyDescent="0.25">
      <c r="A35"/>
      <c r="C35" s="1"/>
      <c r="D35" s="1"/>
      <c r="E35" s="1"/>
    </row>
    <row r="36" spans="1:12" x14ac:dyDescent="0.25">
      <c r="A36"/>
      <c r="C36" s="1"/>
      <c r="D36" s="1"/>
      <c r="E36" s="1"/>
      <c r="I36"/>
      <c r="J36"/>
    </row>
    <row r="37" spans="1:12" x14ac:dyDescent="0.25">
      <c r="F37" s="1"/>
      <c r="I37"/>
      <c r="J37"/>
      <c r="K37"/>
      <c r="L37"/>
    </row>
    <row r="38" spans="1:12" x14ac:dyDescent="0.25">
      <c r="F38" s="1"/>
      <c r="I38"/>
      <c r="J38"/>
      <c r="K38"/>
      <c r="L38"/>
    </row>
    <row r="39" spans="1:12" x14ac:dyDescent="0.25">
      <c r="F39" s="1"/>
      <c r="I39"/>
      <c r="J39"/>
      <c r="K39"/>
      <c r="L39"/>
    </row>
    <row r="40" spans="1:12" x14ac:dyDescent="0.25">
      <c r="F40" s="1"/>
      <c r="H40"/>
      <c r="I40"/>
      <c r="J40"/>
      <c r="K40"/>
      <c r="L40"/>
    </row>
    <row r="41" spans="1:12" x14ac:dyDescent="0.25">
      <c r="F41" s="1"/>
      <c r="H41"/>
      <c r="I41"/>
      <c r="J41"/>
      <c r="K41"/>
      <c r="L41"/>
    </row>
    <row r="42" spans="1:12" x14ac:dyDescent="0.25">
      <c r="F42" s="1"/>
      <c r="H42"/>
      <c r="I42"/>
      <c r="J42"/>
      <c r="K42"/>
      <c r="L42"/>
    </row>
    <row r="43" spans="1:12" x14ac:dyDescent="0.25">
      <c r="F43" s="1"/>
      <c r="K43"/>
      <c r="L43"/>
    </row>
  </sheetData>
  <mergeCells count="6">
    <mergeCell ref="A31:E31"/>
    <mergeCell ref="G8:I8"/>
    <mergeCell ref="H26:J26"/>
    <mergeCell ref="H27:J27"/>
    <mergeCell ref="H28:J28"/>
    <mergeCell ref="A30:E30"/>
  </mergeCells>
  <pageMargins left="0.25" right="0.25" top="0.75" bottom="0.75" header="0.3" footer="0.3"/>
  <pageSetup paperSize="3" scale="8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opLeftCell="G1" workbookViewId="0">
      <selection activeCell="H1" sqref="H1:I7"/>
    </sheetView>
  </sheetViews>
  <sheetFormatPr defaultRowHeight="15" x14ac:dyDescent="0.25"/>
  <cols>
    <col min="1" max="1" width="8.5703125" style="10" customWidth="1"/>
    <col min="2" max="2" width="8.7109375" style="1" customWidth="1"/>
    <col min="3" max="3" width="2.85546875" style="1" customWidth="1"/>
    <col min="4" max="4" width="8.7109375" style="1" customWidth="1"/>
    <col min="5" max="5" width="7.7109375" style="1" customWidth="1"/>
    <col min="6" max="6" width="7.140625" style="1" customWidth="1"/>
    <col min="7" max="7" width="3.5703125" customWidth="1"/>
    <col min="8" max="8" width="8.42578125" customWidth="1"/>
    <col min="9" max="9" width="8" customWidth="1"/>
    <col min="10" max="10" width="8.28515625" customWidth="1"/>
    <col min="11" max="11" width="3.7109375" customWidth="1"/>
    <col min="15" max="15" width="3.42578125" customWidth="1"/>
    <col min="20" max="20" width="11.7109375" customWidth="1"/>
    <col min="21" max="21" width="12.85546875" customWidth="1"/>
  </cols>
  <sheetData>
    <row r="1" spans="1:10" s="5" customFormat="1" ht="45" x14ac:dyDescent="0.25">
      <c r="A1" s="12" t="s">
        <v>10</v>
      </c>
      <c r="B1" s="3" t="s">
        <v>8</v>
      </c>
      <c r="C1" s="34"/>
      <c r="D1" s="12" t="s">
        <v>10</v>
      </c>
      <c r="E1" s="3" t="s">
        <v>8</v>
      </c>
      <c r="F1" s="3" t="s">
        <v>11</v>
      </c>
      <c r="G1" s="34"/>
      <c r="H1" s="12" t="s">
        <v>10</v>
      </c>
      <c r="I1" s="3" t="s">
        <v>8</v>
      </c>
      <c r="J1" s="3" t="s">
        <v>11</v>
      </c>
    </row>
    <row r="2" spans="1:10" x14ac:dyDescent="0.25">
      <c r="A2" s="6">
        <v>1.1499999999999999</v>
      </c>
      <c r="B2" s="2">
        <v>14</v>
      </c>
      <c r="C2" s="33"/>
      <c r="D2" s="2">
        <v>1.1399999999999999</v>
      </c>
      <c r="E2" s="2">
        <v>14</v>
      </c>
      <c r="F2" s="2">
        <v>58</v>
      </c>
      <c r="G2" s="33"/>
      <c r="H2" s="2">
        <v>4.25</v>
      </c>
      <c r="I2" s="2">
        <v>55</v>
      </c>
      <c r="J2" s="2">
        <v>223</v>
      </c>
    </row>
    <row r="3" spans="1:10" x14ac:dyDescent="0.25">
      <c r="A3" s="6">
        <v>1.25</v>
      </c>
      <c r="B3" s="2">
        <v>14</v>
      </c>
      <c r="C3" s="33"/>
      <c r="D3" s="2">
        <v>1.55</v>
      </c>
      <c r="E3" s="2">
        <v>19</v>
      </c>
      <c r="F3" s="2">
        <v>58</v>
      </c>
      <c r="G3" s="33"/>
      <c r="H3" s="2">
        <v>6.55</v>
      </c>
      <c r="I3" s="2">
        <v>87</v>
      </c>
      <c r="J3" s="2">
        <v>219</v>
      </c>
    </row>
    <row r="4" spans="1:10" x14ac:dyDescent="0.25">
      <c r="A4" s="6">
        <v>1.36</v>
      </c>
      <c r="B4" s="2">
        <v>15</v>
      </c>
      <c r="C4" s="33"/>
      <c r="D4" s="2">
        <v>2.97</v>
      </c>
      <c r="E4" s="2">
        <v>37</v>
      </c>
      <c r="F4" s="2">
        <v>56</v>
      </c>
      <c r="G4" s="33"/>
      <c r="H4" s="2">
        <v>8.7200000000000006</v>
      </c>
      <c r="I4" s="2">
        <v>117</v>
      </c>
      <c r="J4" s="2">
        <v>219</v>
      </c>
    </row>
    <row r="5" spans="1:10" x14ac:dyDescent="0.25">
      <c r="A5" s="6">
        <v>1.48</v>
      </c>
      <c r="B5" s="2">
        <v>17</v>
      </c>
      <c r="C5" s="33"/>
      <c r="D5" s="2">
        <v>5.09</v>
      </c>
      <c r="E5" s="2">
        <v>66</v>
      </c>
      <c r="F5" s="2">
        <v>53</v>
      </c>
      <c r="G5" s="33"/>
      <c r="H5" s="2">
        <v>10.92</v>
      </c>
      <c r="I5" s="2">
        <v>147</v>
      </c>
      <c r="J5" s="2">
        <v>217</v>
      </c>
    </row>
    <row r="6" spans="1:10" x14ac:dyDescent="0.25">
      <c r="A6" s="6">
        <v>1.6</v>
      </c>
      <c r="B6" s="2">
        <v>19</v>
      </c>
      <c r="C6" s="33"/>
      <c r="D6" s="2">
        <v>7.27</v>
      </c>
      <c r="E6" s="2">
        <v>96</v>
      </c>
      <c r="F6" s="2">
        <v>51</v>
      </c>
      <c r="G6" s="33"/>
      <c r="H6" s="2">
        <v>13.08</v>
      </c>
      <c r="I6" s="2">
        <v>177</v>
      </c>
      <c r="J6" s="2">
        <v>215</v>
      </c>
    </row>
    <row r="7" spans="1:10" x14ac:dyDescent="0.25">
      <c r="A7" s="6">
        <v>1.73</v>
      </c>
      <c r="B7" s="2">
        <v>21</v>
      </c>
      <c r="C7" s="33"/>
      <c r="D7" s="2">
        <v>9.42</v>
      </c>
      <c r="E7" s="2">
        <v>126</v>
      </c>
      <c r="F7" s="2">
        <v>50</v>
      </c>
      <c r="G7" s="33"/>
      <c r="H7" s="2">
        <v>14.1</v>
      </c>
      <c r="I7" s="2">
        <v>191</v>
      </c>
      <c r="J7" s="2">
        <v>215</v>
      </c>
    </row>
    <row r="8" spans="1:10" x14ac:dyDescent="0.25">
      <c r="A8" s="6">
        <v>1.87</v>
      </c>
      <c r="B8" s="2">
        <v>23</v>
      </c>
      <c r="C8" s="33"/>
      <c r="D8" s="2">
        <v>11.59</v>
      </c>
      <c r="E8" s="2">
        <v>156</v>
      </c>
      <c r="F8" s="2">
        <v>48</v>
      </c>
      <c r="G8" s="33"/>
      <c r="H8" s="2"/>
      <c r="I8" s="2"/>
      <c r="J8" s="2"/>
    </row>
    <row r="9" spans="1:10" x14ac:dyDescent="0.25">
      <c r="A9" s="6">
        <v>2</v>
      </c>
      <c r="B9" s="2">
        <v>25</v>
      </c>
      <c r="C9" s="33"/>
      <c r="D9" s="2">
        <v>13.7</v>
      </c>
      <c r="E9" s="2">
        <v>184</v>
      </c>
      <c r="F9" s="2">
        <v>46</v>
      </c>
      <c r="G9" s="33"/>
      <c r="H9" s="2"/>
      <c r="I9" s="2"/>
      <c r="J9" s="2"/>
    </row>
    <row r="10" spans="1:10" x14ac:dyDescent="0.25">
      <c r="A10" s="6">
        <v>2.12</v>
      </c>
      <c r="B10" s="2">
        <v>28</v>
      </c>
      <c r="C10" s="33"/>
      <c r="D10" s="2">
        <v>14.2</v>
      </c>
      <c r="E10" s="2">
        <v>192</v>
      </c>
      <c r="F10" s="46" t="s">
        <v>104</v>
      </c>
      <c r="G10" s="33"/>
      <c r="H10" s="2"/>
      <c r="I10" s="2"/>
      <c r="J10" s="46"/>
    </row>
    <row r="11" spans="1:10" x14ac:dyDescent="0.25">
      <c r="A11" s="6">
        <v>2.2400000000000002</v>
      </c>
      <c r="B11" s="2">
        <v>29</v>
      </c>
      <c r="C11" s="33"/>
      <c r="D11" s="63" t="s">
        <v>101</v>
      </c>
      <c r="E11" s="64"/>
      <c r="F11" s="33"/>
      <c r="G11" s="33"/>
      <c r="H11" s="63" t="s">
        <v>101</v>
      </c>
      <c r="I11" s="64"/>
      <c r="J11" s="33"/>
    </row>
    <row r="12" spans="1:10" x14ac:dyDescent="0.25">
      <c r="A12" s="6">
        <v>2.92</v>
      </c>
      <c r="B12" s="2">
        <v>40</v>
      </c>
      <c r="C12" s="33"/>
      <c r="D12" s="50" t="s">
        <v>36</v>
      </c>
      <c r="E12" s="51"/>
      <c r="F12" s="33"/>
      <c r="G12" s="33"/>
      <c r="H12" s="50" t="s">
        <v>36</v>
      </c>
      <c r="I12" s="51"/>
      <c r="J12" s="33"/>
    </row>
    <row r="13" spans="1:10" x14ac:dyDescent="0.25">
      <c r="A13" s="6">
        <v>3.63</v>
      </c>
      <c r="B13" s="2">
        <v>51</v>
      </c>
      <c r="C13" s="33"/>
      <c r="D13" s="17"/>
      <c r="E13" s="17"/>
      <c r="F13" s="33"/>
      <c r="G13" s="17"/>
    </row>
    <row r="14" spans="1:10" x14ac:dyDescent="0.25">
      <c r="A14" s="6">
        <v>4.3899999999999997</v>
      </c>
      <c r="B14" s="2">
        <v>61</v>
      </c>
      <c r="C14" s="33"/>
      <c r="D14" s="17" t="s">
        <v>105</v>
      </c>
      <c r="E14" s="17" t="s">
        <v>108</v>
      </c>
      <c r="F14" s="33"/>
      <c r="G14" s="17"/>
      <c r="H14" t="s">
        <v>107</v>
      </c>
      <c r="I14" s="18" t="s">
        <v>108</v>
      </c>
    </row>
    <row r="15" spans="1:10" x14ac:dyDescent="0.25">
      <c r="A15" s="6">
        <v>5.13</v>
      </c>
      <c r="B15" s="2">
        <v>72</v>
      </c>
      <c r="C15" s="33"/>
      <c r="D15" s="17" t="s">
        <v>106</v>
      </c>
      <c r="E15" s="17"/>
      <c r="F15" s="33"/>
      <c r="G15" s="17"/>
      <c r="H15" t="s">
        <v>106</v>
      </c>
    </row>
    <row r="16" spans="1:10" x14ac:dyDescent="0.25">
      <c r="A16" s="6">
        <v>5.9</v>
      </c>
      <c r="B16" s="2">
        <v>83</v>
      </c>
      <c r="C16" s="33"/>
      <c r="D16" s="17"/>
      <c r="E16" s="17"/>
      <c r="F16"/>
      <c r="G16" s="17"/>
    </row>
    <row r="17" spans="1:6" x14ac:dyDescent="0.25">
      <c r="A17" s="6">
        <v>6.68</v>
      </c>
      <c r="B17" s="2">
        <v>94</v>
      </c>
      <c r="C17" s="33"/>
      <c r="D17" s="17"/>
      <c r="E17" s="17"/>
      <c r="F17"/>
    </row>
    <row r="18" spans="1:6" x14ac:dyDescent="0.25">
      <c r="A18" s="6">
        <v>7.45</v>
      </c>
      <c r="B18" s="2">
        <v>104</v>
      </c>
      <c r="C18" s="33"/>
      <c r="D18" s="33"/>
      <c r="E18" s="17"/>
      <c r="F18"/>
    </row>
    <row r="19" spans="1:6" x14ac:dyDescent="0.25">
      <c r="A19" s="6">
        <v>8.2899999999999991</v>
      </c>
      <c r="B19" s="2">
        <v>115</v>
      </c>
      <c r="C19" s="33"/>
      <c r="D19" s="33"/>
      <c r="E19" s="17"/>
      <c r="F19"/>
    </row>
    <row r="20" spans="1:6" x14ac:dyDescent="0.25">
      <c r="A20" s="6">
        <v>9.11</v>
      </c>
      <c r="B20" s="2">
        <v>128</v>
      </c>
      <c r="C20" s="33"/>
      <c r="D20" s="33"/>
      <c r="E20" s="17"/>
      <c r="F20"/>
    </row>
    <row r="21" spans="1:6" x14ac:dyDescent="0.25">
      <c r="A21" s="6">
        <v>10</v>
      </c>
      <c r="B21" s="2">
        <v>141</v>
      </c>
      <c r="C21" s="33"/>
      <c r="D21" s="33"/>
      <c r="E21" s="17"/>
      <c r="F21"/>
    </row>
    <row r="22" spans="1:6" x14ac:dyDescent="0.25">
      <c r="A22" s="6">
        <v>10.98</v>
      </c>
      <c r="B22" s="2">
        <v>154</v>
      </c>
      <c r="C22" s="33"/>
      <c r="D22" s="33"/>
      <c r="E22" s="17"/>
      <c r="F22"/>
    </row>
    <row r="23" spans="1:6" x14ac:dyDescent="0.25">
      <c r="A23" s="6">
        <v>12</v>
      </c>
      <c r="B23" s="2">
        <v>168</v>
      </c>
      <c r="C23" s="33"/>
      <c r="D23" s="33"/>
      <c r="E23" s="17"/>
      <c r="F23"/>
    </row>
    <row r="24" spans="1:6" x14ac:dyDescent="0.25">
      <c r="A24" s="6">
        <v>13.12</v>
      </c>
      <c r="B24" s="2">
        <v>185</v>
      </c>
      <c r="C24" s="33"/>
      <c r="D24" s="33"/>
      <c r="E24"/>
      <c r="F24"/>
    </row>
    <row r="25" spans="1:6" x14ac:dyDescent="0.25">
      <c r="A25" s="50" t="s">
        <v>44</v>
      </c>
      <c r="B25" s="51"/>
      <c r="E25"/>
      <c r="F25"/>
    </row>
    <row r="26" spans="1:6" x14ac:dyDescent="0.25">
      <c r="A26" s="50" t="s">
        <v>36</v>
      </c>
      <c r="B26" s="51"/>
      <c r="E26"/>
      <c r="F26"/>
    </row>
    <row r="27" spans="1:6" x14ac:dyDescent="0.25">
      <c r="A27" s="10">
        <v>14.366303012313638</v>
      </c>
      <c r="B27" s="1" t="s">
        <v>31</v>
      </c>
      <c r="E27"/>
      <c r="F27"/>
    </row>
    <row r="28" spans="1:6" x14ac:dyDescent="0.25">
      <c r="A28" s="10">
        <v>-3.0972900275351378</v>
      </c>
      <c r="B28" s="1" t="s">
        <v>32</v>
      </c>
      <c r="E28"/>
      <c r="F28"/>
    </row>
    <row r="29" spans="1:6" x14ac:dyDescent="0.25">
      <c r="E29"/>
      <c r="F29"/>
    </row>
    <row r="30" spans="1:6" x14ac:dyDescent="0.25">
      <c r="E30"/>
      <c r="F30"/>
    </row>
    <row r="31" spans="1:6" x14ac:dyDescent="0.25">
      <c r="E31"/>
      <c r="F31"/>
    </row>
    <row r="32" spans="1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</row>
    <row r="38" spans="5:6" x14ac:dyDescent="0.25">
      <c r="E38"/>
    </row>
  </sheetData>
  <sortState ref="A2:C18">
    <sortCondition ref="A2:A18"/>
  </sortState>
  <mergeCells count="6">
    <mergeCell ref="D11:E11"/>
    <mergeCell ref="D12:E12"/>
    <mergeCell ref="A25:B25"/>
    <mergeCell ref="A26:B26"/>
    <mergeCell ref="H11:I11"/>
    <mergeCell ref="H12:I12"/>
  </mergeCells>
  <pageMargins left="0.25" right="0.25" top="0.75" bottom="0.75" header="0.3" footer="0.3"/>
  <pageSetup paperSize="3" scale="9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workbookViewId="0">
      <selection activeCell="F13" sqref="F13"/>
    </sheetView>
  </sheetViews>
  <sheetFormatPr defaultRowHeight="15" x14ac:dyDescent="0.25"/>
  <cols>
    <col min="1" max="1" width="8.5703125" style="16" customWidth="1"/>
    <col min="2" max="2" width="10.7109375" style="1" customWidth="1"/>
    <col min="3" max="3" width="9.42578125" style="1" customWidth="1"/>
    <col min="4" max="4" width="9.42578125" customWidth="1"/>
  </cols>
  <sheetData>
    <row r="1" spans="1:4" s="5" customFormat="1" ht="45" x14ac:dyDescent="0.25">
      <c r="A1" s="13" t="s">
        <v>37</v>
      </c>
      <c r="B1" s="3" t="s">
        <v>12</v>
      </c>
      <c r="C1" s="3" t="s">
        <v>7</v>
      </c>
      <c r="D1" s="3" t="s">
        <v>72</v>
      </c>
    </row>
    <row r="2" spans="1:4" x14ac:dyDescent="0.25">
      <c r="A2" s="14">
        <v>0</v>
      </c>
      <c r="B2" s="11">
        <v>114</v>
      </c>
      <c r="C2" s="41">
        <v>4</v>
      </c>
      <c r="D2" s="6">
        <f>A2/C2</f>
        <v>0</v>
      </c>
    </row>
    <row r="3" spans="1:4" x14ac:dyDescent="0.25">
      <c r="A3" s="14">
        <v>13</v>
      </c>
      <c r="B3" s="11">
        <v>267</v>
      </c>
      <c r="C3" s="41">
        <v>5.3</v>
      </c>
      <c r="D3" s="6">
        <f t="shared" ref="D3:D20" si="0">A3/C3</f>
        <v>2.4528301886792452</v>
      </c>
    </row>
    <row r="4" spans="1:4" x14ac:dyDescent="0.25">
      <c r="A4" s="14">
        <v>22</v>
      </c>
      <c r="B4" s="11">
        <v>415</v>
      </c>
      <c r="C4" s="41">
        <v>6.1</v>
      </c>
      <c r="D4" s="6">
        <f t="shared" si="0"/>
        <v>3.6065573770491803</v>
      </c>
    </row>
    <row r="5" spans="1:4" x14ac:dyDescent="0.25">
      <c r="A5" s="14">
        <v>37</v>
      </c>
      <c r="B5" s="11">
        <v>679</v>
      </c>
      <c r="C5" s="41">
        <v>7.4</v>
      </c>
      <c r="D5" s="6">
        <f t="shared" si="0"/>
        <v>5</v>
      </c>
    </row>
    <row r="6" spans="1:4" x14ac:dyDescent="0.25">
      <c r="A6" s="15">
        <v>50.5</v>
      </c>
      <c r="B6" s="2">
        <v>928</v>
      </c>
      <c r="C6" s="7">
        <v>8.8000000000000007</v>
      </c>
      <c r="D6" s="6">
        <f t="shared" si="0"/>
        <v>5.7386363636363633</v>
      </c>
    </row>
    <row r="7" spans="1:4" x14ac:dyDescent="0.25">
      <c r="A7" s="15">
        <v>95</v>
      </c>
      <c r="B7" s="2">
        <v>1635</v>
      </c>
      <c r="C7" s="7">
        <v>12.5</v>
      </c>
      <c r="D7" s="6">
        <f t="shared" si="0"/>
        <v>7.6</v>
      </c>
    </row>
    <row r="8" spans="1:4" x14ac:dyDescent="0.25">
      <c r="A8" s="15">
        <v>133</v>
      </c>
      <c r="B8" s="2">
        <v>2259</v>
      </c>
      <c r="C8" s="7">
        <v>16</v>
      </c>
      <c r="D8" s="6">
        <f t="shared" si="0"/>
        <v>8.3125</v>
      </c>
    </row>
    <row r="9" spans="1:4" x14ac:dyDescent="0.25">
      <c r="A9" s="15">
        <v>163</v>
      </c>
      <c r="B9" s="2">
        <v>2746</v>
      </c>
      <c r="C9" s="7">
        <v>18.7</v>
      </c>
      <c r="D9" s="6">
        <f t="shared" si="0"/>
        <v>8.7165775401069521</v>
      </c>
    </row>
    <row r="10" spans="1:4" x14ac:dyDescent="0.25">
      <c r="A10" s="15">
        <v>179</v>
      </c>
      <c r="B10" s="2">
        <v>2992</v>
      </c>
      <c r="C10" s="7">
        <v>20</v>
      </c>
      <c r="D10" s="6">
        <f t="shared" si="0"/>
        <v>8.9499999999999993</v>
      </c>
    </row>
    <row r="11" spans="1:4" x14ac:dyDescent="0.25">
      <c r="A11" s="15">
        <v>260</v>
      </c>
      <c r="B11" s="2">
        <v>4366</v>
      </c>
      <c r="C11" s="7">
        <v>27.4</v>
      </c>
      <c r="D11" s="6">
        <f t="shared" si="0"/>
        <v>9.4890510948905114</v>
      </c>
    </row>
    <row r="12" spans="1:4" x14ac:dyDescent="0.25">
      <c r="A12" s="15">
        <v>330</v>
      </c>
      <c r="B12" s="2">
        <v>5405</v>
      </c>
      <c r="C12" s="7">
        <v>33.1</v>
      </c>
      <c r="D12" s="6">
        <f t="shared" si="0"/>
        <v>9.9697885196374614</v>
      </c>
    </row>
    <row r="13" spans="1:4" x14ac:dyDescent="0.25">
      <c r="A13" s="15">
        <v>410</v>
      </c>
      <c r="B13" s="2">
        <v>6776</v>
      </c>
      <c r="C13" s="7">
        <v>40.799999999999997</v>
      </c>
      <c r="D13" s="6">
        <f t="shared" si="0"/>
        <v>10.049019607843137</v>
      </c>
    </row>
    <row r="14" spans="1:4" x14ac:dyDescent="0.25">
      <c r="A14" s="15">
        <v>500</v>
      </c>
      <c r="B14" s="2">
        <v>8202</v>
      </c>
      <c r="C14" s="7">
        <v>48.9</v>
      </c>
      <c r="D14" s="6">
        <f t="shared" si="0"/>
        <v>10.224948875255624</v>
      </c>
    </row>
    <row r="15" spans="1:4" x14ac:dyDescent="0.25">
      <c r="A15" s="15">
        <v>680</v>
      </c>
      <c r="B15" s="2">
        <v>11185</v>
      </c>
      <c r="C15" s="7">
        <v>66.900000000000006</v>
      </c>
      <c r="D15" s="6">
        <f t="shared" si="0"/>
        <v>10.164424514200299</v>
      </c>
    </row>
    <row r="16" spans="1:4" x14ac:dyDescent="0.25">
      <c r="A16" s="15">
        <v>710</v>
      </c>
      <c r="B16" s="2">
        <v>11764</v>
      </c>
      <c r="C16" s="7">
        <v>70.400000000000006</v>
      </c>
      <c r="D16" s="6">
        <f t="shared" si="0"/>
        <v>10.085227272727272</v>
      </c>
    </row>
    <row r="17" spans="1:7" x14ac:dyDescent="0.25">
      <c r="A17" s="15">
        <v>950</v>
      </c>
      <c r="B17" s="2">
        <v>15704</v>
      </c>
      <c r="C17" s="7">
        <v>96.6</v>
      </c>
      <c r="D17" s="6">
        <f t="shared" si="0"/>
        <v>9.8343685300207042</v>
      </c>
    </row>
    <row r="18" spans="1:7" x14ac:dyDescent="0.25">
      <c r="A18" s="15">
        <v>1150</v>
      </c>
      <c r="B18" s="2">
        <v>18859</v>
      </c>
      <c r="C18" s="7">
        <v>118.9</v>
      </c>
      <c r="D18" s="6">
        <f t="shared" si="0"/>
        <v>9.671993271656854</v>
      </c>
    </row>
    <row r="19" spans="1:7" x14ac:dyDescent="0.25">
      <c r="A19" s="15">
        <v>1240</v>
      </c>
      <c r="B19" s="2">
        <v>20251</v>
      </c>
      <c r="C19" s="7">
        <v>130</v>
      </c>
      <c r="D19" s="6">
        <f t="shared" si="0"/>
        <v>9.5384615384615383</v>
      </c>
    </row>
    <row r="20" spans="1:7" x14ac:dyDescent="0.25">
      <c r="A20" s="15">
        <v>1410</v>
      </c>
      <c r="B20" s="2">
        <v>23089</v>
      </c>
      <c r="C20" s="7">
        <v>152.69999999999999</v>
      </c>
      <c r="D20" s="6">
        <f t="shared" si="0"/>
        <v>9.2337917485265226</v>
      </c>
    </row>
    <row r="21" spans="1:7" x14ac:dyDescent="0.25">
      <c r="A21" s="50" t="s">
        <v>44</v>
      </c>
      <c r="B21" s="51"/>
      <c r="C21" s="31"/>
    </row>
    <row r="22" spans="1:7" x14ac:dyDescent="0.25">
      <c r="A22" s="50" t="s">
        <v>36</v>
      </c>
      <c r="B22" s="51"/>
      <c r="C22" s="31"/>
    </row>
    <row r="23" spans="1:7" x14ac:dyDescent="0.25">
      <c r="C23" s="32"/>
    </row>
    <row r="25" spans="1:7" x14ac:dyDescent="0.25">
      <c r="D25" s="29">
        <f>LINEST(B2:B20,A2:A20)</f>
        <v>16.329071961055408</v>
      </c>
      <c r="E25" s="47" t="s">
        <v>33</v>
      </c>
      <c r="F25" s="48"/>
      <c r="G25" s="49"/>
    </row>
    <row r="26" spans="1:7" x14ac:dyDescent="0.25">
      <c r="D26" s="29">
        <f>INTERCEPT(B2:B20,A2:A20)</f>
        <v>82.842520237146346</v>
      </c>
      <c r="E26" s="47" t="s">
        <v>34</v>
      </c>
      <c r="F26" s="48"/>
      <c r="G26" s="49"/>
    </row>
  </sheetData>
  <sortState ref="A2:B21">
    <sortCondition ref="A2:A21"/>
  </sortState>
  <mergeCells count="4">
    <mergeCell ref="E25:G25"/>
    <mergeCell ref="E26:G26"/>
    <mergeCell ref="A21:B21"/>
    <mergeCell ref="A22:B22"/>
  </mergeCells>
  <pageMargins left="0.25" right="0.25" top="0.75" bottom="0.75" header="0.3" footer="0.3"/>
  <pageSetup paperSize="3" scale="9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9"/>
  <sheetViews>
    <sheetView workbookViewId="0">
      <selection activeCell="F34" sqref="F34"/>
    </sheetView>
  </sheetViews>
  <sheetFormatPr defaultRowHeight="15" x14ac:dyDescent="0.25"/>
  <cols>
    <col min="4" max="4" width="8.28515625" customWidth="1"/>
    <col min="5" max="5" width="8.5703125" customWidth="1"/>
  </cols>
  <sheetData>
    <row r="1" spans="1:4" ht="60" x14ac:dyDescent="0.25">
      <c r="A1" s="12" t="s">
        <v>10</v>
      </c>
      <c r="B1" s="3" t="s">
        <v>11</v>
      </c>
      <c r="C1" s="3" t="s">
        <v>8</v>
      </c>
      <c r="D1" s="3" t="s">
        <v>43</v>
      </c>
    </row>
    <row r="2" spans="1:4" x14ac:dyDescent="0.25">
      <c r="A2" s="6">
        <v>1.1499999999999999</v>
      </c>
      <c r="B2" s="2">
        <v>58</v>
      </c>
      <c r="C2" s="2">
        <v>14</v>
      </c>
      <c r="D2" s="2">
        <v>1</v>
      </c>
    </row>
    <row r="3" spans="1:4" x14ac:dyDescent="0.25">
      <c r="A3" s="6">
        <v>1.25</v>
      </c>
      <c r="B3" s="2">
        <v>58</v>
      </c>
      <c r="C3" s="2">
        <v>14</v>
      </c>
      <c r="D3" s="2">
        <v>2</v>
      </c>
    </row>
    <row r="4" spans="1:4" x14ac:dyDescent="0.25">
      <c r="A4" s="6">
        <v>1.36</v>
      </c>
      <c r="B4" s="2">
        <v>62</v>
      </c>
      <c r="C4" s="2">
        <v>15</v>
      </c>
      <c r="D4" s="2">
        <v>3</v>
      </c>
    </row>
    <row r="5" spans="1:4" x14ac:dyDescent="0.25">
      <c r="A5" s="6">
        <v>1.48</v>
      </c>
      <c r="B5" s="2">
        <v>69</v>
      </c>
      <c r="C5" s="2">
        <v>17</v>
      </c>
      <c r="D5" s="2">
        <v>4</v>
      </c>
    </row>
    <row r="6" spans="1:4" x14ac:dyDescent="0.25">
      <c r="A6" s="6">
        <v>1.6</v>
      </c>
      <c r="B6" s="2">
        <v>75</v>
      </c>
      <c r="C6" s="2">
        <v>19</v>
      </c>
      <c r="D6" s="2">
        <v>5</v>
      </c>
    </row>
    <row r="7" spans="1:4" x14ac:dyDescent="0.25">
      <c r="A7" s="6">
        <v>1.73</v>
      </c>
      <c r="B7" s="2">
        <v>85</v>
      </c>
      <c r="C7" s="2">
        <v>21</v>
      </c>
      <c r="D7" s="2">
        <v>6</v>
      </c>
    </row>
    <row r="8" spans="1:4" x14ac:dyDescent="0.25">
      <c r="A8" s="6">
        <v>1.87</v>
      </c>
      <c r="B8" s="2">
        <v>98</v>
      </c>
      <c r="C8" s="2">
        <v>23</v>
      </c>
      <c r="D8" s="2">
        <v>7</v>
      </c>
    </row>
    <row r="9" spans="1:4" x14ac:dyDescent="0.25">
      <c r="A9" s="6">
        <v>2</v>
      </c>
      <c r="B9" s="2">
        <v>106</v>
      </c>
      <c r="C9" s="2">
        <v>25</v>
      </c>
      <c r="D9" s="2">
        <v>8.1</v>
      </c>
    </row>
    <row r="10" spans="1:4" x14ac:dyDescent="0.25">
      <c r="A10" s="6">
        <v>2.12</v>
      </c>
      <c r="B10" s="2">
        <v>114</v>
      </c>
      <c r="C10" s="2">
        <v>28</v>
      </c>
      <c r="D10" s="2">
        <v>9.1</v>
      </c>
    </row>
    <row r="11" spans="1:4" x14ac:dyDescent="0.25">
      <c r="A11" s="6">
        <v>2.2400000000000002</v>
      </c>
      <c r="B11" s="2">
        <v>121</v>
      </c>
      <c r="C11" s="2">
        <v>29</v>
      </c>
      <c r="D11" s="2">
        <v>10</v>
      </c>
    </row>
    <row r="12" spans="1:4" x14ac:dyDescent="0.25">
      <c r="A12" s="6">
        <v>2.92</v>
      </c>
      <c r="B12" s="2">
        <v>163</v>
      </c>
      <c r="C12" s="2">
        <v>40</v>
      </c>
      <c r="D12" s="2">
        <v>15</v>
      </c>
    </row>
    <row r="13" spans="1:4" x14ac:dyDescent="0.25">
      <c r="A13" s="6">
        <v>3.63</v>
      </c>
      <c r="B13" s="2">
        <v>205</v>
      </c>
      <c r="C13" s="2">
        <v>51</v>
      </c>
      <c r="D13" s="2">
        <v>20</v>
      </c>
    </row>
    <row r="14" spans="1:4" x14ac:dyDescent="0.25">
      <c r="A14" s="6">
        <v>4.3899999999999997</v>
      </c>
      <c r="B14" s="2">
        <v>246</v>
      </c>
      <c r="C14" s="2">
        <v>61</v>
      </c>
      <c r="D14" s="2">
        <v>25</v>
      </c>
    </row>
    <row r="15" spans="1:4" x14ac:dyDescent="0.25">
      <c r="A15" s="6">
        <v>5.13</v>
      </c>
      <c r="B15" s="2">
        <v>288</v>
      </c>
      <c r="C15" s="2">
        <v>72</v>
      </c>
      <c r="D15" s="2">
        <v>30</v>
      </c>
    </row>
    <row r="16" spans="1:4" x14ac:dyDescent="0.25">
      <c r="A16" s="6">
        <v>5.9</v>
      </c>
      <c r="B16" s="2">
        <v>332</v>
      </c>
      <c r="C16" s="2">
        <v>83</v>
      </c>
      <c r="D16" s="2">
        <v>35</v>
      </c>
    </row>
    <row r="17" spans="1:4" x14ac:dyDescent="0.25">
      <c r="A17" s="6">
        <v>6.68</v>
      </c>
      <c r="B17" s="2">
        <v>376</v>
      </c>
      <c r="C17" s="2">
        <v>94</v>
      </c>
      <c r="D17" s="2">
        <v>40</v>
      </c>
    </row>
    <row r="18" spans="1:4" x14ac:dyDescent="0.25">
      <c r="A18" s="6">
        <v>7.45</v>
      </c>
      <c r="B18" s="2">
        <v>418</v>
      </c>
      <c r="C18" s="2">
        <v>104</v>
      </c>
      <c r="D18" s="2">
        <v>45.1</v>
      </c>
    </row>
    <row r="19" spans="1:4" x14ac:dyDescent="0.25">
      <c r="A19" s="6">
        <v>8.2899999999999991</v>
      </c>
      <c r="B19" s="2">
        <v>466</v>
      </c>
      <c r="C19" s="2">
        <v>115</v>
      </c>
      <c r="D19" s="2">
        <v>50.1</v>
      </c>
    </row>
    <row r="20" spans="1:4" x14ac:dyDescent="0.25">
      <c r="A20" s="6">
        <v>9.11</v>
      </c>
      <c r="B20" s="2">
        <v>514</v>
      </c>
      <c r="C20" s="2">
        <v>128</v>
      </c>
      <c r="D20" s="2">
        <v>55</v>
      </c>
    </row>
    <row r="21" spans="1:4" x14ac:dyDescent="0.25">
      <c r="A21" s="6">
        <v>10</v>
      </c>
      <c r="B21" s="2">
        <v>566</v>
      </c>
      <c r="C21" s="2">
        <v>141</v>
      </c>
      <c r="D21" s="2">
        <v>60</v>
      </c>
    </row>
    <row r="22" spans="1:4" x14ac:dyDescent="0.25">
      <c r="A22" s="6">
        <v>10.98</v>
      </c>
      <c r="B22" s="2">
        <v>618</v>
      </c>
      <c r="C22" s="2">
        <v>154</v>
      </c>
      <c r="D22" s="2">
        <v>65.099999999999994</v>
      </c>
    </row>
    <row r="23" spans="1:4" x14ac:dyDescent="0.25">
      <c r="A23" s="6">
        <v>12</v>
      </c>
      <c r="B23" s="2">
        <v>677</v>
      </c>
      <c r="C23" s="2">
        <v>168</v>
      </c>
      <c r="D23" s="2">
        <v>70</v>
      </c>
    </row>
    <row r="24" spans="1:4" x14ac:dyDescent="0.25">
      <c r="A24" s="6">
        <v>13.12</v>
      </c>
      <c r="B24" s="2">
        <v>743</v>
      </c>
      <c r="C24" s="2">
        <v>185</v>
      </c>
      <c r="D24" s="2">
        <v>75.099999999999994</v>
      </c>
    </row>
    <row r="34" spans="1:5" x14ac:dyDescent="0.25">
      <c r="A34" s="35">
        <v>-0.132961</v>
      </c>
      <c r="B34" s="35">
        <v>8.069502</v>
      </c>
      <c r="C34" s="35">
        <v>-7.6673720000000003</v>
      </c>
    </row>
    <row r="36" spans="1:5" ht="45" x14ac:dyDescent="0.25">
      <c r="A36" s="36" t="s">
        <v>52</v>
      </c>
      <c r="B36" s="36" t="s">
        <v>51</v>
      </c>
      <c r="C36" s="37" t="s">
        <v>50</v>
      </c>
      <c r="D36" s="36" t="s">
        <v>53</v>
      </c>
      <c r="E36" s="38" t="s">
        <v>54</v>
      </c>
    </row>
    <row r="37" spans="1:5" x14ac:dyDescent="0.25">
      <c r="A37" s="6">
        <v>1.1499999999999999</v>
      </c>
      <c r="B37" s="2">
        <v>1</v>
      </c>
      <c r="C37" s="6">
        <f>$A$34*A37*A37+$B$34*A37+$C$34</f>
        <v>1.4367143774999978</v>
      </c>
      <c r="D37" s="6">
        <f>C37-B37</f>
        <v>0.43671437749999775</v>
      </c>
      <c r="E37" s="6">
        <f>100*(D37)/A37</f>
        <v>37.975163260869373</v>
      </c>
    </row>
    <row r="38" spans="1:5" x14ac:dyDescent="0.25">
      <c r="A38" s="6">
        <v>1.25</v>
      </c>
      <c r="B38" s="2">
        <v>2</v>
      </c>
      <c r="C38" s="6">
        <f t="shared" ref="C38:C59" si="0">$A$34*A38*A38+$B$34*A38+$C$34</f>
        <v>2.2117539374999993</v>
      </c>
      <c r="D38" s="6">
        <f t="shared" ref="D38:D59" si="1">C38-B38</f>
        <v>0.21175393749999927</v>
      </c>
      <c r="E38" s="6">
        <f t="shared" ref="E38:E59" si="2">100*(D38)/A38</f>
        <v>16.940314999999941</v>
      </c>
    </row>
    <row r="39" spans="1:5" x14ac:dyDescent="0.25">
      <c r="A39" s="6">
        <v>1.36</v>
      </c>
      <c r="B39" s="2">
        <v>3</v>
      </c>
      <c r="C39" s="6">
        <f t="shared" si="0"/>
        <v>3.0612260544000005</v>
      </c>
      <c r="D39" s="6">
        <f t="shared" si="1"/>
        <v>6.1226054400000507E-2</v>
      </c>
      <c r="E39" s="6">
        <f t="shared" si="2"/>
        <v>4.5019157647059194</v>
      </c>
    </row>
    <row r="40" spans="1:5" x14ac:dyDescent="0.25">
      <c r="A40" s="6">
        <v>1.48</v>
      </c>
      <c r="B40" s="2">
        <v>4</v>
      </c>
      <c r="C40" s="6">
        <f t="shared" si="0"/>
        <v>3.9842531855999983</v>
      </c>
      <c r="D40" s="6">
        <f t="shared" si="1"/>
        <v>-1.5746814400001696E-2</v>
      </c>
      <c r="E40" s="6">
        <f t="shared" si="2"/>
        <v>-1.0639739459460607</v>
      </c>
    </row>
    <row r="41" spans="1:5" x14ac:dyDescent="0.25">
      <c r="A41" s="6">
        <v>1.6</v>
      </c>
      <c r="B41" s="2">
        <v>5</v>
      </c>
      <c r="C41" s="6">
        <f t="shared" si="0"/>
        <v>4.9034510400000002</v>
      </c>
      <c r="D41" s="6">
        <f t="shared" si="1"/>
        <v>-9.6548959999999795E-2</v>
      </c>
      <c r="E41" s="6">
        <f t="shared" si="2"/>
        <v>-6.0343099999999872</v>
      </c>
    </row>
    <row r="42" spans="1:5" x14ac:dyDescent="0.25">
      <c r="A42" s="6">
        <v>1.73</v>
      </c>
      <c r="B42" s="2">
        <v>6</v>
      </c>
      <c r="C42" s="6">
        <f t="shared" si="0"/>
        <v>5.8949274830999983</v>
      </c>
      <c r="D42" s="6">
        <f t="shared" si="1"/>
        <v>-0.10507251690000174</v>
      </c>
      <c r="E42" s="6">
        <f t="shared" si="2"/>
        <v>-6.0735558901735116</v>
      </c>
    </row>
    <row r="43" spans="1:5" x14ac:dyDescent="0.25">
      <c r="A43" s="6">
        <v>1.87</v>
      </c>
      <c r="B43" s="2">
        <v>7</v>
      </c>
      <c r="C43" s="6">
        <f t="shared" si="0"/>
        <v>6.9576454191000003</v>
      </c>
      <c r="D43" s="6">
        <f t="shared" si="1"/>
        <v>-4.2354580899999661E-2</v>
      </c>
      <c r="E43" s="6">
        <f t="shared" si="2"/>
        <v>-2.2649508502673612</v>
      </c>
    </row>
    <row r="44" spans="1:5" x14ac:dyDescent="0.25">
      <c r="A44" s="6">
        <v>2</v>
      </c>
      <c r="B44" s="2">
        <v>8.1</v>
      </c>
      <c r="C44" s="6">
        <f t="shared" si="0"/>
        <v>7.9397880000000001</v>
      </c>
      <c r="D44" s="6">
        <f t="shared" si="1"/>
        <v>-0.16021199999999958</v>
      </c>
      <c r="E44" s="6">
        <f t="shared" si="2"/>
        <v>-8.0105999999999788</v>
      </c>
    </row>
    <row r="45" spans="1:5" x14ac:dyDescent="0.25">
      <c r="A45" s="6">
        <v>2.12</v>
      </c>
      <c r="B45" s="2">
        <v>9.1</v>
      </c>
      <c r="C45" s="6">
        <f t="shared" si="0"/>
        <v>8.8423923215999984</v>
      </c>
      <c r="D45" s="6">
        <f t="shared" si="1"/>
        <v>-0.25760767840000121</v>
      </c>
      <c r="E45" s="6">
        <f t="shared" si="2"/>
        <v>-12.151305584905717</v>
      </c>
    </row>
    <row r="46" spans="1:5" x14ac:dyDescent="0.25">
      <c r="A46" s="6">
        <v>2.2400000000000002</v>
      </c>
      <c r="B46" s="2">
        <v>10</v>
      </c>
      <c r="C46" s="6">
        <f t="shared" si="0"/>
        <v>9.7411673664000027</v>
      </c>
      <c r="D46" s="6">
        <f t="shared" si="1"/>
        <v>-0.25883263359999731</v>
      </c>
      <c r="E46" s="6">
        <f t="shared" si="2"/>
        <v>-11.555028285714165</v>
      </c>
    </row>
    <row r="47" spans="1:5" x14ac:dyDescent="0.25">
      <c r="A47" s="6">
        <v>2.92</v>
      </c>
      <c r="B47" s="2">
        <v>15</v>
      </c>
      <c r="C47" s="6">
        <f t="shared" si="0"/>
        <v>14.761895169599999</v>
      </c>
      <c r="D47" s="6">
        <f t="shared" si="1"/>
        <v>-0.23810483040000108</v>
      </c>
      <c r="E47" s="6">
        <f t="shared" si="2"/>
        <v>-8.1542750136986673</v>
      </c>
    </row>
    <row r="48" spans="1:5" x14ac:dyDescent="0.25">
      <c r="A48" s="6">
        <v>3.63</v>
      </c>
      <c r="B48" s="2">
        <v>20</v>
      </c>
      <c r="C48" s="6">
        <f t="shared" si="0"/>
        <v>19.872906459100001</v>
      </c>
      <c r="D48" s="6">
        <f t="shared" si="1"/>
        <v>-0.12709354089999891</v>
      </c>
      <c r="E48" s="6">
        <f t="shared" si="2"/>
        <v>-3.5011994738291712</v>
      </c>
    </row>
    <row r="49" spans="1:5" x14ac:dyDescent="0.25">
      <c r="A49" s="6">
        <v>4.3899999999999997</v>
      </c>
      <c r="B49" s="2">
        <v>25</v>
      </c>
      <c r="C49" s="6">
        <f t="shared" si="0"/>
        <v>25.195304091899999</v>
      </c>
      <c r="D49" s="6">
        <f t="shared" si="1"/>
        <v>0.19530409189999887</v>
      </c>
      <c r="E49" s="6">
        <f t="shared" si="2"/>
        <v>4.4488403621867629</v>
      </c>
    </row>
    <row r="50" spans="1:5" x14ac:dyDescent="0.25">
      <c r="A50" s="6">
        <v>5.13</v>
      </c>
      <c r="B50" s="2">
        <v>30</v>
      </c>
      <c r="C50" s="6">
        <f t="shared" si="0"/>
        <v>30.230051919099999</v>
      </c>
      <c r="D50" s="6">
        <f t="shared" si="1"/>
        <v>0.23005191909999922</v>
      </c>
      <c r="E50" s="6">
        <f t="shared" si="2"/>
        <v>4.4844428674463783</v>
      </c>
    </row>
    <row r="51" spans="1:5" x14ac:dyDescent="0.25">
      <c r="A51" s="6">
        <v>5.9</v>
      </c>
      <c r="B51" s="2">
        <v>35</v>
      </c>
      <c r="C51" s="6">
        <f t="shared" si="0"/>
        <v>35.314317389999999</v>
      </c>
      <c r="D51" s="6">
        <f t="shared" si="1"/>
        <v>0.31431738999999936</v>
      </c>
      <c r="E51" s="6">
        <f t="shared" si="2"/>
        <v>5.3274133898304976</v>
      </c>
    </row>
    <row r="52" spans="1:5" x14ac:dyDescent="0.25">
      <c r="A52" s="6">
        <v>6.68</v>
      </c>
      <c r="B52" s="2">
        <v>40</v>
      </c>
      <c r="C52" s="6">
        <f t="shared" si="0"/>
        <v>40.303862433599996</v>
      </c>
      <c r="D52" s="6">
        <f t="shared" si="1"/>
        <v>0.30386243359999554</v>
      </c>
      <c r="E52" s="6">
        <f t="shared" si="2"/>
        <v>4.5488388263472386</v>
      </c>
    </row>
    <row r="53" spans="1:5" x14ac:dyDescent="0.25">
      <c r="A53" s="6">
        <v>7.45</v>
      </c>
      <c r="B53" s="2">
        <v>45.1</v>
      </c>
      <c r="C53" s="6">
        <f t="shared" si="0"/>
        <v>45.070749997499995</v>
      </c>
      <c r="D53" s="6">
        <f t="shared" si="1"/>
        <v>-2.9250002500006644E-2</v>
      </c>
      <c r="E53" s="6">
        <f t="shared" si="2"/>
        <v>-0.3926174832215657</v>
      </c>
    </row>
    <row r="54" spans="1:5" x14ac:dyDescent="0.25">
      <c r="A54" s="6">
        <v>8.2899999999999991</v>
      </c>
      <c r="B54" s="2">
        <v>50.1</v>
      </c>
      <c r="C54" s="6">
        <f t="shared" si="0"/>
        <v>50.091174519899987</v>
      </c>
      <c r="D54" s="6">
        <f t="shared" si="1"/>
        <v>-8.8254801000147154E-3</v>
      </c>
      <c r="E54" s="6">
        <f t="shared" si="2"/>
        <v>-0.10645934981923663</v>
      </c>
    </row>
    <row r="55" spans="1:5" x14ac:dyDescent="0.25">
      <c r="A55" s="6">
        <v>9.11</v>
      </c>
      <c r="B55" s="2">
        <v>55</v>
      </c>
      <c r="C55" s="6">
        <f t="shared" si="0"/>
        <v>54.811078611900001</v>
      </c>
      <c r="D55" s="6">
        <f t="shared" si="1"/>
        <v>-0.18892138809999892</v>
      </c>
      <c r="E55" s="6">
        <f t="shared" si="2"/>
        <v>-2.0737803304061355</v>
      </c>
    </row>
    <row r="56" spans="1:5" x14ac:dyDescent="0.25">
      <c r="A56" s="6">
        <v>10</v>
      </c>
      <c r="B56" s="2">
        <v>60</v>
      </c>
      <c r="C56" s="6">
        <f t="shared" si="0"/>
        <v>59.731548000000004</v>
      </c>
      <c r="D56" s="6">
        <f t="shared" si="1"/>
        <v>-0.26845199999999636</v>
      </c>
      <c r="E56" s="6">
        <f t="shared" si="2"/>
        <v>-2.6845199999999636</v>
      </c>
    </row>
    <row r="57" spans="1:5" x14ac:dyDescent="0.25">
      <c r="A57" s="6">
        <v>10.98</v>
      </c>
      <c r="B57" s="2">
        <v>65.099999999999994</v>
      </c>
      <c r="C57" s="6">
        <f t="shared" si="0"/>
        <v>64.905928615600004</v>
      </c>
      <c r="D57" s="6">
        <f t="shared" si="1"/>
        <v>-0.19407138439999017</v>
      </c>
      <c r="E57" s="6">
        <f t="shared" si="2"/>
        <v>-1.7674989471765952</v>
      </c>
    </row>
    <row r="58" spans="1:5" x14ac:dyDescent="0.25">
      <c r="A58" s="6">
        <v>12</v>
      </c>
      <c r="B58" s="2">
        <v>70</v>
      </c>
      <c r="C58" s="6">
        <f t="shared" si="0"/>
        <v>70.020268000000002</v>
      </c>
      <c r="D58" s="6">
        <f t="shared" si="1"/>
        <v>2.0268000000001507E-2</v>
      </c>
      <c r="E58" s="6">
        <f t="shared" si="2"/>
        <v>0.16890000000001257</v>
      </c>
    </row>
    <row r="59" spans="1:5" x14ac:dyDescent="0.25">
      <c r="A59" s="6">
        <v>13.12</v>
      </c>
      <c r="B59" s="2">
        <v>75.099999999999994</v>
      </c>
      <c r="C59" s="6">
        <f t="shared" si="0"/>
        <v>75.317332281599988</v>
      </c>
      <c r="D59" s="6">
        <f t="shared" si="1"/>
        <v>0.21733228159999385</v>
      </c>
      <c r="E59" s="6">
        <f t="shared" si="2"/>
        <v>1.656496048780441</v>
      </c>
    </row>
  </sheetData>
  <pageMargins left="0.25" right="0.25" top="0.75" bottom="0.75" header="0.3" footer="0.3"/>
  <pageSetup paperSize="3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VBatt</vt:lpstr>
      <vt:lpstr>VAC</vt:lpstr>
      <vt:lpstr>IMEAS_INV</vt:lpstr>
      <vt:lpstr>IMEAS_CHG</vt:lpstr>
      <vt:lpstr>IDC_INV</vt:lpstr>
      <vt:lpstr>IDC_CHG</vt:lpstr>
      <vt:lpstr>ILINE</vt:lpstr>
      <vt:lpstr>WACR</vt:lpstr>
      <vt:lpstr>ILIMIT</vt:lpstr>
      <vt:lpstr>AC&lt;&gt;DC Amps</vt:lpstr>
      <vt:lpstr>InverterData</vt:lpstr>
      <vt:lpstr>ChargerData</vt:lpstr>
      <vt:lpstr>IDC_INV_WATTS</vt:lpstr>
      <vt:lpstr>IDC_CHG_WATTS</vt:lpstr>
    </vt:vector>
  </TitlesOfParts>
  <Company>Sensata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Sensata User</dc:creator>
  <cp:lastModifiedBy>Sensata User</cp:lastModifiedBy>
  <cp:lastPrinted>2018-02-05T22:24:12Z</cp:lastPrinted>
  <dcterms:created xsi:type="dcterms:W3CDTF">2017-08-28T21:01:41Z</dcterms:created>
  <dcterms:modified xsi:type="dcterms:W3CDTF">2018-04-09T14:26:20Z</dcterms:modified>
</cp:coreProperties>
</file>