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daniel\repos\ISEP_BDDAD_LAPR3_project\req_and_LAPR3_docs\"/>
    </mc:Choice>
  </mc:AlternateContent>
  <xr:revisionPtr revIDLastSave="0" documentId="13_ncr:1_{24B91E9D-434F-4784-9543-ACA86F64FB51}" xr6:coauthVersionLast="47" xr6:coauthVersionMax="47" xr10:uidLastSave="{00000000-0000-0000-0000-000000000000}"/>
  <bookViews>
    <workbookView xWindow="-110" yWindow="-110" windowWidth="21820" windowHeight="13900" tabRatio="500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6" i="4" l="1"/>
  <c r="Q15" i="4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9" i="3"/>
  <c r="M9" i="3"/>
  <c r="J9" i="3"/>
  <c r="H9" i="3"/>
  <c r="Q8" i="3"/>
  <c r="Q9" i="3" s="1"/>
  <c r="P8" i="3"/>
  <c r="O8" i="3"/>
  <c r="O9" i="3" s="1"/>
  <c r="N8" i="3"/>
  <c r="N9" i="3" s="1"/>
  <c r="M8" i="3"/>
  <c r="L8" i="3"/>
  <c r="L9" i="3" s="1"/>
  <c r="K8" i="3"/>
  <c r="K9" i="3" s="1"/>
  <c r="J8" i="3"/>
  <c r="I8" i="3"/>
  <c r="I9" i="3" s="1"/>
  <c r="H8" i="3"/>
  <c r="G8" i="3"/>
  <c r="G9" i="3" s="1"/>
  <c r="F8" i="3"/>
  <c r="F9" i="3" s="1"/>
  <c r="E8" i="3"/>
  <c r="E9" i="3" s="1"/>
  <c r="D8" i="3"/>
  <c r="D9" i="3" s="1"/>
  <c r="C8" i="3"/>
  <c r="C9" i="3" s="1"/>
  <c r="B8" i="3"/>
  <c r="R7" i="3"/>
  <c r="R6" i="3"/>
  <c r="R5" i="3"/>
  <c r="R4" i="3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<sst xmlns="http://schemas.openxmlformats.org/spreadsheetml/2006/main" count="306" uniqueCount="152">
  <si>
    <t>LAPR3 Project Group and Self-assessment v4.0</t>
  </si>
  <si>
    <t>Fill the cells with a blue background</t>
  </si>
  <si>
    <t>TeamID #</t>
  </si>
  <si>
    <t>G055</t>
  </si>
  <si>
    <t>(e.g. 101)</t>
  </si>
  <si>
    <t>How do you grade yourself and your peers?</t>
  </si>
  <si>
    <t>List B</t>
  </si>
  <si>
    <t>Average</t>
  </si>
  <si>
    <t>List A</t>
  </si>
  <si>
    <t>Sirkku 1220472</t>
  </si>
  <si>
    <t>Hanna 1220415</t>
  </si>
  <si>
    <t>Daniel 1220390</t>
  </si>
  <si>
    <t>Minju 1220450</t>
  </si>
  <si>
    <t>Christina 1220385</t>
  </si>
  <si>
    <t>Andrzej 1220375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</si>
  <si>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</si>
  <si>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</si>
  <si>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</si>
  <si>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</si>
  <si>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</si>
  <si>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</si>
  <si>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</si>
  <si>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</si>
  <si>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</si>
  <si>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</si>
  <si>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</si>
  <si>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</si>
  <si>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</si>
  <si>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</si>
  <si>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</si>
  <si>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</si>
  <si>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</si>
  <si>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</si>
  <si>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</si>
  <si>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</si>
  <si>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</si>
  <si>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</si>
  <si>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</si>
  <si>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</si>
  <si>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</si>
  <si>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</si>
  <si>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</si>
  <si>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</si>
  <si>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</si>
  <si>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</si>
  <si>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</si>
  <si>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</si>
  <si>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</si>
  <si>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</si>
  <si>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</si>
  <si>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</si>
  <si>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US210</t>
  </si>
  <si>
    <t>The students  have exceeded expectations </t>
  </si>
  <si>
    <t>US211</t>
  </si>
  <si>
    <t>US212</t>
  </si>
  <si>
    <t>US213</t>
  </si>
  <si>
    <t>US214</t>
  </si>
  <si>
    <t>US215</t>
  </si>
  <si>
    <t>US216</t>
  </si>
  <si>
    <t>Update Data model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</si>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</sst>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66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5" fillId="0" borderId="9" xfId="1" applyNumberFormat="1" applyBorder="1" applyAlignment="1" applyProtection="1">
      <alignment horizontal="right" vertical="center" wrapText="1"/>
    </xf>
    <xf numFmtId="0" fontId="0" fillId="3" borderId="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41760</xdr:rowOff>
    </xdr:from>
    <xdr:to>
      <xdr:col>20</xdr:col>
      <xdr:colOff>401400</xdr:colOff>
      <xdr:row>19</xdr:row>
      <xdr:rowOff>42120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009920" y="639468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288000</xdr:rowOff>
    </xdr:from>
    <xdr:to>
      <xdr:col>3</xdr:col>
      <xdr:colOff>93240</xdr:colOff>
      <xdr:row>8</xdr:row>
      <xdr:rowOff>1249560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36640" y="1985760"/>
          <a:ext cx="94464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9" zoomScaleNormal="100" workbookViewId="0">
      <selection activeCell="P27" sqref="P27"/>
    </sheetView>
  </sheetViews>
  <sheetFormatPr defaultColWidth="11" defaultRowHeight="15.5" x14ac:dyDescent="0.35"/>
  <cols>
    <col min="2" max="2" width="5.58203125" customWidth="1"/>
    <col min="3" max="3" width="10" customWidth="1"/>
    <col min="4" max="19" width="7.83203125" customWidth="1"/>
    <col min="20" max="20" width="8" customWidth="1"/>
  </cols>
  <sheetData>
    <row r="1" spans="1:20" ht="21" x14ac:dyDescent="0.35">
      <c r="A1" s="5" t="s">
        <v>0</v>
      </c>
      <c r="B1" s="6"/>
      <c r="C1" s="6"/>
    </row>
    <row r="2" spans="1:20" x14ac:dyDescent="0.35">
      <c r="A2" s="7" t="s">
        <v>1</v>
      </c>
      <c r="B2" s="6"/>
      <c r="C2" s="6"/>
    </row>
    <row r="3" spans="1:20" x14ac:dyDescent="0.35">
      <c r="B3" s="6"/>
      <c r="C3" s="6"/>
    </row>
    <row r="4" spans="1:20" x14ac:dyDescent="0.35">
      <c r="A4" s="8" t="s">
        <v>2</v>
      </c>
      <c r="B4" s="9" t="s">
        <v>3</v>
      </c>
      <c r="C4" s="6" t="s">
        <v>4</v>
      </c>
    </row>
    <row r="6" spans="1:20" x14ac:dyDescent="0.35">
      <c r="A6" s="10" t="s">
        <v>5</v>
      </c>
    </row>
    <row r="8" spans="1:20" ht="16" customHeight="1" x14ac:dyDescent="0.35">
      <c r="B8" s="6"/>
      <c r="C8" s="6"/>
      <c r="E8" s="61" t="s">
        <v>6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6" customHeight="1" x14ac:dyDescent="0.35">
      <c r="B9" s="6"/>
      <c r="C9" s="6"/>
      <c r="D9" s="11" t="str">
        <f>C10</f>
        <v>Sirkku 1220472</v>
      </c>
      <c r="E9" s="12" t="str">
        <f>C11</f>
        <v>Hanna 1220415</v>
      </c>
      <c r="F9" s="12" t="str">
        <f>C12</f>
        <v>Daniel 1220390</v>
      </c>
      <c r="G9" s="12" t="str">
        <f>C13</f>
        <v>Minju 1220450</v>
      </c>
      <c r="H9" s="12" t="str">
        <f>C14</f>
        <v>Christina 1220385</v>
      </c>
      <c r="I9" s="12" t="str">
        <f>C15</f>
        <v>Andrzej 1220375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7</v>
      </c>
    </row>
    <row r="10" spans="1:20" ht="32.75" customHeight="1" x14ac:dyDescent="0.35">
      <c r="B10" s="62" t="s">
        <v>8</v>
      </c>
      <c r="C10" s="14" t="s">
        <v>9</v>
      </c>
      <c r="D10" s="15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 t="e">
        <f t="shared" ref="S10:S24" si="0">AVERAGE(D10:R10)</f>
        <v>#DIV/0!</v>
      </c>
    </row>
    <row r="11" spans="1:20" ht="31" x14ac:dyDescent="0.35">
      <c r="B11" s="62"/>
      <c r="C11" s="19" t="s">
        <v>10</v>
      </c>
      <c r="D11" s="20">
        <v>1</v>
      </c>
      <c r="E11" s="15">
        <v>4</v>
      </c>
      <c r="F11" s="21">
        <v>4</v>
      </c>
      <c r="G11" s="19">
        <v>3</v>
      </c>
      <c r="H11" s="19">
        <v>4</v>
      </c>
      <c r="I11" s="19">
        <v>4</v>
      </c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3.3333333333333335</v>
      </c>
    </row>
    <row r="12" spans="1:20" ht="31" x14ac:dyDescent="0.35">
      <c r="B12" s="62"/>
      <c r="C12" s="19" t="s">
        <v>11</v>
      </c>
      <c r="D12" s="19">
        <v>4</v>
      </c>
      <c r="E12" s="20">
        <v>5</v>
      </c>
      <c r="F12" s="15">
        <v>5</v>
      </c>
      <c r="G12" s="21">
        <v>4</v>
      </c>
      <c r="H12" s="19">
        <v>4</v>
      </c>
      <c r="I12" s="19">
        <v>5</v>
      </c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4.5</v>
      </c>
    </row>
    <row r="13" spans="1:20" ht="31" x14ac:dyDescent="0.35">
      <c r="B13" s="62"/>
      <c r="C13" s="19" t="s">
        <v>12</v>
      </c>
      <c r="D13" s="19">
        <v>3</v>
      </c>
      <c r="E13" s="19">
        <v>5</v>
      </c>
      <c r="F13" s="20">
        <v>5</v>
      </c>
      <c r="G13" s="15">
        <v>3</v>
      </c>
      <c r="H13" s="21">
        <v>5</v>
      </c>
      <c r="I13" s="19">
        <v>5</v>
      </c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4.333333333333333</v>
      </c>
    </row>
    <row r="14" spans="1:20" ht="31" x14ac:dyDescent="0.35">
      <c r="B14" s="62"/>
      <c r="C14" s="19" t="s">
        <v>13</v>
      </c>
      <c r="D14" s="19">
        <v>2</v>
      </c>
      <c r="E14" s="19">
        <v>5</v>
      </c>
      <c r="F14" s="19">
        <v>5</v>
      </c>
      <c r="G14" s="20">
        <v>3</v>
      </c>
      <c r="H14" s="15">
        <v>4</v>
      </c>
      <c r="I14" s="21">
        <v>4</v>
      </c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3.8333333333333335</v>
      </c>
    </row>
    <row r="15" spans="1:20" ht="31" x14ac:dyDescent="0.35">
      <c r="B15" s="62"/>
      <c r="C15" s="19" t="s">
        <v>14</v>
      </c>
      <c r="D15" s="19">
        <v>5</v>
      </c>
      <c r="E15" s="19">
        <v>5</v>
      </c>
      <c r="F15" s="19">
        <v>5</v>
      </c>
      <c r="G15" s="19">
        <v>5</v>
      </c>
      <c r="H15" s="20">
        <v>5</v>
      </c>
      <c r="I15" s="15">
        <v>5</v>
      </c>
      <c r="J15" s="21"/>
      <c r="K15" s="19"/>
      <c r="L15" s="19"/>
      <c r="M15" s="19"/>
      <c r="N15" s="19"/>
      <c r="O15" s="19"/>
      <c r="P15" s="19"/>
      <c r="Q15" s="19"/>
      <c r="R15" s="22"/>
      <c r="S15" s="23">
        <f t="shared" si="0"/>
        <v>5</v>
      </c>
    </row>
    <row r="16" spans="1:20" x14ac:dyDescent="0.35">
      <c r="B16" s="62"/>
      <c r="C16" s="19" t="s">
        <v>15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 x14ac:dyDescent="0.35">
      <c r="B17" s="62"/>
      <c r="C17" s="19" t="s">
        <v>16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 x14ac:dyDescent="0.35">
      <c r="B18" s="62"/>
      <c r="C18" s="19" t="s">
        <v>17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 x14ac:dyDescent="0.35">
      <c r="B19" s="62"/>
      <c r="C19" s="19" t="s">
        <v>18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 x14ac:dyDescent="0.35">
      <c r="B20" s="62"/>
      <c r="C20" s="19" t="s">
        <v>19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 x14ac:dyDescent="0.35">
      <c r="B21" s="62"/>
      <c r="C21" s="19" t="s">
        <v>20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 x14ac:dyDescent="0.35">
      <c r="B22" s="62"/>
      <c r="C22" s="19" t="s">
        <v>21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 x14ac:dyDescent="0.35">
      <c r="B23" s="62"/>
      <c r="C23" s="19" t="s">
        <v>22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 x14ac:dyDescent="0.35">
      <c r="B24" s="62"/>
      <c r="C24" s="25" t="s">
        <v>23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 x14ac:dyDescent="0.35">
      <c r="B25" s="6"/>
      <c r="C25" s="4" t="s">
        <v>7</v>
      </c>
      <c r="D25" s="29">
        <f t="shared" ref="D25:R25" si="1">AVERAGE(D10:D24)</f>
        <v>3</v>
      </c>
      <c r="E25" s="29">
        <f t="shared" si="1"/>
        <v>4.8</v>
      </c>
      <c r="F25" s="29">
        <f t="shared" si="1"/>
        <v>4.8</v>
      </c>
      <c r="G25" s="29">
        <f t="shared" si="1"/>
        <v>3.6</v>
      </c>
      <c r="H25" s="29">
        <f t="shared" si="1"/>
        <v>4.4000000000000004</v>
      </c>
      <c r="I25" s="29">
        <f t="shared" si="1"/>
        <v>4.5999999999999996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 x14ac:dyDescent="0.35">
      <c r="A27" s="10" t="s">
        <v>24</v>
      </c>
    </row>
    <row r="28" spans="1:19" x14ac:dyDescent="0.35">
      <c r="A28" t="s">
        <v>25</v>
      </c>
    </row>
    <row r="29" spans="1:19" x14ac:dyDescent="0.35">
      <c r="A29" t="s">
        <v>26</v>
      </c>
    </row>
    <row r="30" spans="1:19" x14ac:dyDescent="0.35">
      <c r="A30" t="s">
        <v>27</v>
      </c>
    </row>
    <row r="31" spans="1:19" x14ac:dyDescent="0.35">
      <c r="A31">
        <v>0</v>
      </c>
      <c r="B31" t="s">
        <v>28</v>
      </c>
    </row>
    <row r="32" spans="1:19" x14ac:dyDescent="0.35">
      <c r="A32">
        <v>1</v>
      </c>
      <c r="B32" t="s">
        <v>29</v>
      </c>
    </row>
    <row r="33" spans="1:2" x14ac:dyDescent="0.35">
      <c r="A33">
        <v>2</v>
      </c>
      <c r="B33" t="s">
        <v>30</v>
      </c>
    </row>
    <row r="34" spans="1:2" x14ac:dyDescent="0.35">
      <c r="A34">
        <v>3</v>
      </c>
      <c r="B34" t="s">
        <v>31</v>
      </c>
    </row>
    <row r="35" spans="1:2" x14ac:dyDescent="0.35">
      <c r="A35">
        <v>4</v>
      </c>
      <c r="B35" t="s">
        <v>32</v>
      </c>
    </row>
    <row r="36" spans="1:2" x14ac:dyDescent="0.35">
      <c r="A36">
        <v>5</v>
      </c>
      <c r="B36" t="s">
        <v>33</v>
      </c>
    </row>
  </sheetData>
  <mergeCells count="2">
    <mergeCell ref="E8:T8"/>
    <mergeCell ref="B10:B24"/>
  </mergeCells>
  <phoneticPr fontId="6" type="noConversion"/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6" zoomScaleNormal="100" workbookViewId="0">
      <selection activeCell="C8" sqref="C8"/>
    </sheetView>
  </sheetViews>
  <sheetFormatPr defaultColWidth="20.08203125" defaultRowHeight="15.5" x14ac:dyDescent="0.35"/>
  <cols>
    <col min="1" max="1" width="11.08203125" customWidth="1"/>
    <col min="2" max="2" width="18" customWidth="1"/>
    <col min="4" max="4" width="22.5" customWidth="1"/>
    <col min="5" max="10" width="27.5" customWidth="1"/>
  </cols>
  <sheetData>
    <row r="1" spans="1:10" ht="21" x14ac:dyDescent="0.5">
      <c r="A1" s="32" t="s">
        <v>34</v>
      </c>
    </row>
    <row r="3" spans="1:10" ht="16" customHeight="1" x14ac:dyDescent="0.35">
      <c r="A3" s="63" t="s">
        <v>35</v>
      </c>
      <c r="B3" s="64" t="s">
        <v>36</v>
      </c>
      <c r="C3" s="64" t="s">
        <v>37</v>
      </c>
      <c r="D3" s="65" t="s">
        <v>38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" x14ac:dyDescent="0.35">
      <c r="A4" s="63"/>
      <c r="B4" s="64"/>
      <c r="C4" s="64"/>
      <c r="D4" s="65"/>
      <c r="E4" s="33" t="s">
        <v>39</v>
      </c>
      <c r="F4" s="34" t="s">
        <v>40</v>
      </c>
      <c r="G4" s="34" t="s">
        <v>41</v>
      </c>
      <c r="H4" s="34" t="s">
        <v>42</v>
      </c>
      <c r="I4" s="34" t="s">
        <v>43</v>
      </c>
      <c r="J4" s="35" t="s">
        <v>44</v>
      </c>
    </row>
    <row r="5" spans="1:10" ht="46.5" x14ac:dyDescent="0.35">
      <c r="A5" s="63"/>
      <c r="B5" s="64"/>
      <c r="C5" s="64"/>
      <c r="D5" s="65"/>
      <c r="E5" s="36" t="s">
        <v>45</v>
      </c>
      <c r="F5" s="37" t="s">
        <v>46</v>
      </c>
      <c r="G5" s="37" t="s">
        <v>47</v>
      </c>
      <c r="H5" s="37" t="s">
        <v>48</v>
      </c>
      <c r="I5" s="37" t="s">
        <v>49</v>
      </c>
      <c r="J5" s="38" t="s">
        <v>50</v>
      </c>
    </row>
    <row r="6" spans="1:10" ht="46.5" x14ac:dyDescent="0.35">
      <c r="A6" s="33" t="s">
        <v>51</v>
      </c>
      <c r="B6" s="39" t="s">
        <v>9</v>
      </c>
      <c r="C6" s="39"/>
      <c r="D6" s="40"/>
      <c r="E6" s="41" t="s">
        <v>45</v>
      </c>
      <c r="F6" s="42" t="s">
        <v>46</v>
      </c>
      <c r="G6" s="42" t="s">
        <v>47</v>
      </c>
      <c r="H6" s="42" t="s">
        <v>48</v>
      </c>
      <c r="I6" s="42" t="s">
        <v>49</v>
      </c>
      <c r="J6" s="43" t="s">
        <v>52</v>
      </c>
    </row>
    <row r="7" spans="1:10" ht="46.5" x14ac:dyDescent="0.35">
      <c r="A7" s="33" t="s">
        <v>53</v>
      </c>
      <c r="B7" s="39" t="s">
        <v>10</v>
      </c>
      <c r="C7" s="39">
        <v>4</v>
      </c>
      <c r="D7" s="40"/>
      <c r="E7" s="33" t="s">
        <v>45</v>
      </c>
      <c r="F7" s="34" t="s">
        <v>46</v>
      </c>
      <c r="G7" s="34" t="s">
        <v>47</v>
      </c>
      <c r="H7" s="34" t="s">
        <v>48</v>
      </c>
      <c r="I7" s="34" t="s">
        <v>49</v>
      </c>
      <c r="J7" s="43" t="s">
        <v>52</v>
      </c>
    </row>
    <row r="8" spans="1:10" ht="46.5" x14ac:dyDescent="0.35">
      <c r="A8" s="33" t="s">
        <v>54</v>
      </c>
      <c r="B8" s="39" t="s">
        <v>11</v>
      </c>
      <c r="C8" s="39">
        <v>4</v>
      </c>
      <c r="D8" s="40"/>
      <c r="E8" s="33" t="s">
        <v>45</v>
      </c>
      <c r="F8" s="34" t="s">
        <v>46</v>
      </c>
      <c r="G8" s="34" t="s">
        <v>47</v>
      </c>
      <c r="H8" s="34" t="s">
        <v>48</v>
      </c>
      <c r="I8" s="34" t="s">
        <v>49</v>
      </c>
      <c r="J8" s="43" t="s">
        <v>52</v>
      </c>
    </row>
    <row r="9" spans="1:10" ht="46.5" x14ac:dyDescent="0.35">
      <c r="A9" s="33" t="s">
        <v>55</v>
      </c>
      <c r="B9" s="39" t="s">
        <v>12</v>
      </c>
      <c r="C9" s="39"/>
      <c r="D9" s="40"/>
      <c r="E9" s="33" t="s">
        <v>45</v>
      </c>
      <c r="F9" s="34" t="s">
        <v>46</v>
      </c>
      <c r="G9" s="34" t="s">
        <v>47</v>
      </c>
      <c r="H9" s="34" t="s">
        <v>48</v>
      </c>
      <c r="I9" s="34" t="s">
        <v>49</v>
      </c>
      <c r="J9" s="43" t="s">
        <v>52</v>
      </c>
    </row>
    <row r="10" spans="1:10" ht="46.5" x14ac:dyDescent="0.35">
      <c r="A10" s="33" t="s">
        <v>56</v>
      </c>
      <c r="B10" s="39" t="s">
        <v>13</v>
      </c>
      <c r="C10" s="39"/>
      <c r="D10" s="40"/>
      <c r="E10" s="33" t="s">
        <v>45</v>
      </c>
      <c r="F10" s="34" t="s">
        <v>46</v>
      </c>
      <c r="G10" s="34" t="s">
        <v>47</v>
      </c>
      <c r="H10" s="34" t="s">
        <v>48</v>
      </c>
      <c r="I10" s="34" t="s">
        <v>49</v>
      </c>
      <c r="J10" s="43" t="s">
        <v>52</v>
      </c>
    </row>
    <row r="11" spans="1:10" ht="46.5" x14ac:dyDescent="0.35">
      <c r="A11" s="33" t="s">
        <v>57</v>
      </c>
      <c r="B11" s="44" t="s">
        <v>14</v>
      </c>
      <c r="C11" s="39"/>
      <c r="D11" s="40"/>
      <c r="E11" s="33" t="s">
        <v>45</v>
      </c>
      <c r="F11" s="34" t="s">
        <v>46</v>
      </c>
      <c r="G11" s="34" t="s">
        <v>47</v>
      </c>
      <c r="H11" s="34" t="s">
        <v>48</v>
      </c>
      <c r="I11" s="34" t="s">
        <v>49</v>
      </c>
      <c r="J11" s="43" t="s">
        <v>52</v>
      </c>
    </row>
    <row r="12" spans="1:10" ht="46.5" x14ac:dyDescent="0.35">
      <c r="A12" s="33" t="s">
        <v>58</v>
      </c>
      <c r="B12" s="39" t="s">
        <v>13</v>
      </c>
      <c r="C12" s="39"/>
      <c r="D12" s="40"/>
      <c r="E12" s="33" t="s">
        <v>45</v>
      </c>
      <c r="F12" s="34" t="s">
        <v>46</v>
      </c>
      <c r="G12" s="34" t="s">
        <v>47</v>
      </c>
      <c r="H12" s="34" t="s">
        <v>48</v>
      </c>
      <c r="I12" s="34" t="s">
        <v>49</v>
      </c>
      <c r="J12" s="43" t="s">
        <v>52</v>
      </c>
    </row>
    <row r="13" spans="1:10" ht="46.5" x14ac:dyDescent="0.35">
      <c r="A13" s="33" t="s">
        <v>59</v>
      </c>
      <c r="B13" s="39"/>
      <c r="C13" s="39"/>
      <c r="D13" s="40"/>
      <c r="E13" s="33" t="s">
        <v>45</v>
      </c>
      <c r="F13" s="34" t="s">
        <v>46</v>
      </c>
      <c r="G13" s="34" t="s">
        <v>47</v>
      </c>
      <c r="H13" s="34" t="s">
        <v>48</v>
      </c>
      <c r="I13" s="34" t="s">
        <v>49</v>
      </c>
      <c r="J13" s="43" t="s">
        <v>52</v>
      </c>
    </row>
    <row r="14" spans="1:10" ht="46.5" x14ac:dyDescent="0.35">
      <c r="A14" s="33"/>
      <c r="B14" s="39"/>
      <c r="C14" s="39"/>
      <c r="D14" s="40"/>
      <c r="E14" s="33" t="s">
        <v>45</v>
      </c>
      <c r="F14" s="34" t="s">
        <v>46</v>
      </c>
      <c r="G14" s="34" t="s">
        <v>47</v>
      </c>
      <c r="H14" s="34" t="s">
        <v>48</v>
      </c>
      <c r="I14" s="34" t="s">
        <v>49</v>
      </c>
      <c r="J14" s="43" t="s">
        <v>52</v>
      </c>
    </row>
    <row r="15" spans="1:10" ht="46.5" x14ac:dyDescent="0.35">
      <c r="A15" s="33"/>
      <c r="B15" s="39"/>
      <c r="C15" s="39"/>
      <c r="D15" s="40"/>
      <c r="E15" s="33" t="s">
        <v>45</v>
      </c>
      <c r="F15" s="34" t="s">
        <v>46</v>
      </c>
      <c r="G15" s="34" t="s">
        <v>47</v>
      </c>
      <c r="H15" s="34" t="s">
        <v>48</v>
      </c>
      <c r="I15" s="34" t="s">
        <v>49</v>
      </c>
      <c r="J15" s="43" t="s">
        <v>52</v>
      </c>
    </row>
    <row r="16" spans="1:10" ht="46.5" x14ac:dyDescent="0.35">
      <c r="A16" s="33"/>
      <c r="B16" s="39"/>
      <c r="C16" s="39"/>
      <c r="D16" s="40"/>
      <c r="E16" s="33" t="s">
        <v>45</v>
      </c>
      <c r="F16" s="34" t="s">
        <v>46</v>
      </c>
      <c r="G16" s="34" t="s">
        <v>47</v>
      </c>
      <c r="H16" s="34" t="s">
        <v>48</v>
      </c>
      <c r="I16" s="34" t="s">
        <v>49</v>
      </c>
      <c r="J16" s="43" t="s">
        <v>52</v>
      </c>
    </row>
    <row r="17" spans="1:10" ht="46.5" x14ac:dyDescent="0.35">
      <c r="A17" s="33"/>
      <c r="B17" s="39"/>
      <c r="C17" s="39"/>
      <c r="D17" s="40"/>
      <c r="E17" s="33" t="s">
        <v>45</v>
      </c>
      <c r="F17" s="34" t="s">
        <v>46</v>
      </c>
      <c r="G17" s="34" t="s">
        <v>47</v>
      </c>
      <c r="H17" s="34" t="s">
        <v>48</v>
      </c>
      <c r="I17" s="34" t="s">
        <v>49</v>
      </c>
      <c r="J17" s="43" t="s">
        <v>52</v>
      </c>
    </row>
    <row r="18" spans="1:10" ht="46.5" x14ac:dyDescent="0.35">
      <c r="A18" s="33"/>
      <c r="B18" s="39"/>
      <c r="C18" s="39"/>
      <c r="D18" s="40"/>
      <c r="E18" s="33" t="s">
        <v>45</v>
      </c>
      <c r="F18" s="34" t="s">
        <v>46</v>
      </c>
      <c r="G18" s="34" t="s">
        <v>47</v>
      </c>
      <c r="H18" s="34" t="s">
        <v>48</v>
      </c>
      <c r="I18" s="34" t="s">
        <v>49</v>
      </c>
      <c r="J18" s="43" t="s">
        <v>52</v>
      </c>
    </row>
    <row r="19" spans="1:10" ht="46.5" x14ac:dyDescent="0.35">
      <c r="A19" s="33"/>
      <c r="B19" s="39"/>
      <c r="C19" s="39"/>
      <c r="D19" s="40"/>
      <c r="E19" s="33" t="s">
        <v>45</v>
      </c>
      <c r="F19" s="34" t="s">
        <v>46</v>
      </c>
      <c r="G19" s="34" t="s">
        <v>47</v>
      </c>
      <c r="H19" s="34" t="s">
        <v>48</v>
      </c>
      <c r="I19" s="34" t="s">
        <v>49</v>
      </c>
      <c r="J19" s="43" t="s">
        <v>52</v>
      </c>
    </row>
    <row r="20" spans="1:10" ht="46.5" x14ac:dyDescent="0.35">
      <c r="A20" s="33"/>
      <c r="B20" s="39"/>
      <c r="C20" s="39"/>
      <c r="D20" s="40"/>
      <c r="E20" s="33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43" t="s">
        <v>52</v>
      </c>
    </row>
    <row r="21" spans="1:10" ht="46.5" x14ac:dyDescent="0.35">
      <c r="A21" s="33"/>
      <c r="B21" s="39"/>
      <c r="C21" s="39"/>
      <c r="D21" s="40"/>
      <c r="E21" s="33" t="s">
        <v>45</v>
      </c>
      <c r="F21" s="34" t="s">
        <v>46</v>
      </c>
      <c r="G21" s="34" t="s">
        <v>47</v>
      </c>
      <c r="H21" s="34" t="s">
        <v>48</v>
      </c>
      <c r="I21" s="34" t="s">
        <v>49</v>
      </c>
      <c r="J21" s="43" t="s">
        <v>52</v>
      </c>
    </row>
    <row r="22" spans="1:10" ht="46.5" x14ac:dyDescent="0.35">
      <c r="A22" s="33"/>
      <c r="B22" s="39"/>
      <c r="C22" s="39"/>
      <c r="D22" s="40"/>
      <c r="E22" s="33" t="s">
        <v>45</v>
      </c>
      <c r="F22" s="34" t="s">
        <v>46</v>
      </c>
      <c r="G22" s="34" t="s">
        <v>47</v>
      </c>
      <c r="H22" s="34" t="s">
        <v>48</v>
      </c>
      <c r="I22" s="34" t="s">
        <v>49</v>
      </c>
      <c r="J22" s="43" t="s">
        <v>52</v>
      </c>
    </row>
    <row r="23" spans="1:10" ht="46.5" x14ac:dyDescent="0.35">
      <c r="A23" s="33"/>
      <c r="B23" s="39"/>
      <c r="C23" s="39"/>
      <c r="D23" s="40"/>
      <c r="E23" s="33" t="s">
        <v>45</v>
      </c>
      <c r="F23" s="34" t="s">
        <v>46</v>
      </c>
      <c r="G23" s="34" t="s">
        <v>47</v>
      </c>
      <c r="H23" s="34" t="s">
        <v>48</v>
      </c>
      <c r="I23" s="34" t="s">
        <v>49</v>
      </c>
      <c r="J23" s="43" t="s">
        <v>52</v>
      </c>
    </row>
    <row r="24" spans="1:10" ht="46.5" x14ac:dyDescent="0.35">
      <c r="A24" s="33"/>
      <c r="B24" s="39"/>
      <c r="C24" s="39"/>
      <c r="D24" s="40"/>
      <c r="E24" s="33" t="s">
        <v>45</v>
      </c>
      <c r="F24" s="34" t="s">
        <v>46</v>
      </c>
      <c r="G24" s="34" t="s">
        <v>47</v>
      </c>
      <c r="H24" s="34" t="s">
        <v>48</v>
      </c>
      <c r="I24" s="34" t="s">
        <v>49</v>
      </c>
      <c r="J24" s="43" t="s">
        <v>52</v>
      </c>
    </row>
    <row r="25" spans="1:10" ht="46.5" x14ac:dyDescent="0.35">
      <c r="A25" s="36"/>
      <c r="B25" s="45"/>
      <c r="C25" s="45"/>
      <c r="D25" s="46"/>
      <c r="E25" s="36" t="s">
        <v>45</v>
      </c>
      <c r="F25" s="37" t="s">
        <v>46</v>
      </c>
      <c r="G25" s="37" t="s">
        <v>47</v>
      </c>
      <c r="H25" s="37" t="s">
        <v>48</v>
      </c>
      <c r="I25" s="37" t="s">
        <v>49</v>
      </c>
      <c r="J25" s="43" t="s">
        <v>52</v>
      </c>
    </row>
  </sheetData>
  <mergeCells count="4">
    <mergeCell ref="A3:A5"/>
    <mergeCell ref="B3:B5"/>
    <mergeCell ref="C3:C5"/>
    <mergeCell ref="D3:D5"/>
  </mergeCells>
  <phoneticPr fontId="6" type="noConversion"/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  <formula2>0</formula2>
    </dataValidation>
    <dataValidation type="list" allowBlank="1" showInputMessage="1" showErrorMessage="1" sqref="C6:C17" xr:uid="{00000000-0002-0000-0100-000001000000}">
      <formula1>$E$3:$J$3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topLeftCell="A4" zoomScaleNormal="100" workbookViewId="0">
      <selection activeCell="E7" sqref="E7"/>
    </sheetView>
  </sheetViews>
  <sheetFormatPr defaultColWidth="10.83203125" defaultRowHeight="15.5" x14ac:dyDescent="0.35"/>
  <cols>
    <col min="1" max="1" width="14.83203125" style="6" customWidth="1"/>
    <col min="2" max="2" width="7.08203125" style="6" customWidth="1"/>
    <col min="3" max="17" width="5.58203125" style="6" customWidth="1"/>
    <col min="18" max="18" width="12.08203125" style="6" customWidth="1"/>
    <col min="19" max="20" width="16.33203125" style="6" customWidth="1"/>
    <col min="21" max="21" width="17.5" style="6" customWidth="1"/>
    <col min="22" max="22" width="17" style="6" customWidth="1"/>
    <col min="23" max="23" width="16.5" style="6" customWidth="1"/>
    <col min="24" max="24" width="16.33203125" style="6" customWidth="1"/>
    <col min="25" max="25" width="11" style="6" customWidth="1"/>
    <col min="26" max="26" width="8.33203125" style="6" customWidth="1"/>
    <col min="27" max="28" width="7.33203125" style="6" customWidth="1"/>
    <col min="29" max="1024" width="10.83203125" style="6"/>
  </cols>
  <sheetData>
    <row r="1" spans="1:26" ht="21" x14ac:dyDescent="0.35">
      <c r="A1" s="5" t="s">
        <v>60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3" spans="1:26" ht="57" x14ac:dyDescent="0.35">
      <c r="A3" s="48" t="s">
        <v>61</v>
      </c>
      <c r="B3" s="49" t="s">
        <v>62</v>
      </c>
      <c r="C3" s="49" t="str">
        <f>'Group and Self Assessment'!C10</f>
        <v>Sirkku 1220472</v>
      </c>
      <c r="D3" s="49" t="str">
        <f>'Group and Self Assessment'!C11</f>
        <v>Hanna 1220415</v>
      </c>
      <c r="E3" s="49" t="str">
        <f>'Group and Self Assessment'!C12</f>
        <v>Daniel 1220390</v>
      </c>
      <c r="F3" s="49" t="str">
        <f>'Group and Self Assessment'!C13</f>
        <v>Minju 1220450</v>
      </c>
      <c r="G3" s="49" t="str">
        <f>'Group and Self Assessment'!C14</f>
        <v>Christina 1220385</v>
      </c>
      <c r="H3" s="49" t="str">
        <f>'Group and Self Assessment'!C15</f>
        <v>Andrzej 1220375</v>
      </c>
      <c r="I3" s="49" t="str">
        <f>'Group and Self Assessment'!C16</f>
        <v>Student 7</v>
      </c>
      <c r="J3" s="49" t="str">
        <f>'Group and Self Assessment'!C17</f>
        <v>Student 8</v>
      </c>
      <c r="K3" s="49" t="str">
        <f>'Group and Self Assessment'!C18</f>
        <v>Student 9</v>
      </c>
      <c r="L3" s="49" t="str">
        <f>'Group and Self Assessment'!C19</f>
        <v>Student 10</v>
      </c>
      <c r="M3" s="49" t="str">
        <f>'Group and Self Assessment'!C20</f>
        <v>Student 11</v>
      </c>
      <c r="N3" s="49" t="str">
        <f>'Group and Self Assessment'!C21</f>
        <v>Student 12</v>
      </c>
      <c r="O3" s="49" t="str">
        <f>'Group and Self Assessment'!C22</f>
        <v>Student 13</v>
      </c>
      <c r="P3" s="49" t="str">
        <f>'Group and Self Assessment'!C23</f>
        <v>Student 14</v>
      </c>
      <c r="Q3" s="49" t="str">
        <f>'Group and Self Assessment'!C24</f>
        <v>Student 15</v>
      </c>
      <c r="R3" s="49" t="s">
        <v>7</v>
      </c>
      <c r="S3" s="50">
        <f>0</f>
        <v>0</v>
      </c>
      <c r="T3" s="2">
        <f>1</f>
        <v>1</v>
      </c>
      <c r="U3" s="2">
        <f>2</f>
        <v>2</v>
      </c>
      <c r="V3" s="50">
        <f>3</f>
        <v>3</v>
      </c>
      <c r="W3" s="50">
        <f>4</f>
        <v>4</v>
      </c>
      <c r="X3" s="50">
        <f>5</f>
        <v>5</v>
      </c>
      <c r="Y3" s="2" t="s">
        <v>63</v>
      </c>
      <c r="Z3" s="1" t="s">
        <v>38</v>
      </c>
    </row>
    <row r="4" spans="1:26" ht="62" x14ac:dyDescent="0.35">
      <c r="A4" s="33" t="s">
        <v>64</v>
      </c>
      <c r="B4" s="51">
        <v>0.1</v>
      </c>
      <c r="C4" s="52"/>
      <c r="D4" s="52">
        <v>5</v>
      </c>
      <c r="E4" s="52">
        <v>5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>
        <f>AVERAGE(C4:Q4)</f>
        <v>5</v>
      </c>
      <c r="S4" s="34" t="s">
        <v>65</v>
      </c>
      <c r="T4" s="34" t="s">
        <v>66</v>
      </c>
      <c r="U4" s="34" t="s">
        <v>67</v>
      </c>
      <c r="V4" s="34" t="s">
        <v>68</v>
      </c>
      <c r="W4" s="34" t="s">
        <v>69</v>
      </c>
      <c r="X4" s="34" t="s">
        <v>70</v>
      </c>
      <c r="Y4" s="34"/>
      <c r="Z4" s="35"/>
    </row>
    <row r="5" spans="1:26" ht="108.5" x14ac:dyDescent="0.35">
      <c r="A5" s="33" t="s">
        <v>71</v>
      </c>
      <c r="B5" s="51">
        <v>0.2</v>
      </c>
      <c r="C5" s="52"/>
      <c r="D5" s="52">
        <v>4</v>
      </c>
      <c r="E5" s="52">
        <v>4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>
        <f>AVERAGE(C5:Q5)</f>
        <v>4</v>
      </c>
      <c r="S5" s="34" t="s">
        <v>72</v>
      </c>
      <c r="T5" s="34" t="s">
        <v>73</v>
      </c>
      <c r="U5" s="34" t="s">
        <v>74</v>
      </c>
      <c r="V5" s="34" t="s">
        <v>75</v>
      </c>
      <c r="W5" s="34" t="s">
        <v>76</v>
      </c>
      <c r="X5" s="34" t="s">
        <v>77</v>
      </c>
      <c r="Y5" s="34"/>
      <c r="Z5" s="35"/>
    </row>
    <row r="6" spans="1:26" ht="77.5" x14ac:dyDescent="0.35">
      <c r="A6" s="33" t="s">
        <v>78</v>
      </c>
      <c r="B6" s="51">
        <v>0.5</v>
      </c>
      <c r="C6" s="52"/>
      <c r="D6" s="52">
        <v>3</v>
      </c>
      <c r="E6" s="52">
        <v>4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>
        <f>AVERAGE(C6:Q6)</f>
        <v>3.5</v>
      </c>
      <c r="S6" s="34" t="s">
        <v>79</v>
      </c>
      <c r="T6" s="34" t="s">
        <v>80</v>
      </c>
      <c r="U6" s="34" t="s">
        <v>81</v>
      </c>
      <c r="V6" s="34" t="s">
        <v>82</v>
      </c>
      <c r="W6" s="34" t="s">
        <v>83</v>
      </c>
      <c r="X6" s="34" t="s">
        <v>77</v>
      </c>
      <c r="Y6" s="34"/>
      <c r="Z6" s="35"/>
    </row>
    <row r="7" spans="1:26" ht="93" x14ac:dyDescent="0.35">
      <c r="A7" s="33" t="s">
        <v>84</v>
      </c>
      <c r="B7" s="51">
        <v>0.2</v>
      </c>
      <c r="C7" s="52"/>
      <c r="D7" s="52">
        <v>4</v>
      </c>
      <c r="E7" s="52">
        <v>4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>
        <f>AVERAGE(C7:Q7)</f>
        <v>4</v>
      </c>
      <c r="S7" s="34" t="s">
        <v>85</v>
      </c>
      <c r="T7" s="34" t="s">
        <v>86</v>
      </c>
      <c r="U7" s="34" t="s">
        <v>87</v>
      </c>
      <c r="V7" s="34" t="s">
        <v>88</v>
      </c>
      <c r="W7" s="34" t="s">
        <v>89</v>
      </c>
      <c r="X7" s="34" t="s">
        <v>77</v>
      </c>
      <c r="Y7" s="34"/>
      <c r="Z7" s="35"/>
    </row>
    <row r="8" spans="1:26" x14ac:dyDescent="0.35">
      <c r="A8" s="33" t="s">
        <v>90</v>
      </c>
      <c r="B8" s="54">
        <f>SUM(B4:B7)</f>
        <v>1</v>
      </c>
      <c r="C8" s="34">
        <f t="shared" ref="C8:Q8" si="0">SUMPRODUCT(C4:C7,$B$4:$B$7)</f>
        <v>0</v>
      </c>
      <c r="D8" s="34">
        <f t="shared" si="0"/>
        <v>3.5999999999999996</v>
      </c>
      <c r="E8" s="34">
        <f t="shared" si="0"/>
        <v>4.0999999999999996</v>
      </c>
      <c r="F8" s="34">
        <f t="shared" si="0"/>
        <v>0</v>
      </c>
      <c r="G8" s="34">
        <f t="shared" si="0"/>
        <v>0</v>
      </c>
      <c r="H8" s="34">
        <f t="shared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0</v>
      </c>
      <c r="M8" s="34">
        <f t="shared" si="0"/>
        <v>0</v>
      </c>
      <c r="N8" s="34">
        <f t="shared" si="0"/>
        <v>0</v>
      </c>
      <c r="O8" s="34">
        <f t="shared" si="0"/>
        <v>0</v>
      </c>
      <c r="P8" s="34">
        <f t="shared" si="0"/>
        <v>0</v>
      </c>
      <c r="Q8" s="34">
        <f t="shared" si="0"/>
        <v>0</v>
      </c>
      <c r="R8" s="53"/>
      <c r="S8" s="34"/>
      <c r="T8" s="34"/>
      <c r="U8" s="34"/>
      <c r="V8" s="34"/>
      <c r="W8" s="34"/>
      <c r="X8" s="34"/>
      <c r="Y8" s="34"/>
      <c r="Z8" s="35"/>
    </row>
    <row r="9" spans="1:26" x14ac:dyDescent="0.35">
      <c r="A9" s="36" t="s">
        <v>91</v>
      </c>
      <c r="B9" s="37"/>
      <c r="C9" s="37">
        <f t="shared" ref="C9:Q9" si="1">C8/5*20</f>
        <v>0</v>
      </c>
      <c r="D9" s="37">
        <f t="shared" si="1"/>
        <v>14.399999999999999</v>
      </c>
      <c r="E9" s="37">
        <f t="shared" si="1"/>
        <v>16.399999999999999</v>
      </c>
      <c r="F9" s="37">
        <f t="shared" si="1"/>
        <v>0</v>
      </c>
      <c r="G9" s="37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37">
        <f t="shared" si="1"/>
        <v>0</v>
      </c>
      <c r="M9" s="37">
        <f t="shared" si="1"/>
        <v>0</v>
      </c>
      <c r="N9" s="37">
        <f t="shared" si="1"/>
        <v>0</v>
      </c>
      <c r="O9" s="37">
        <f t="shared" si="1"/>
        <v>0</v>
      </c>
      <c r="P9" s="37">
        <f t="shared" si="1"/>
        <v>0</v>
      </c>
      <c r="Q9" s="37">
        <f t="shared" si="1"/>
        <v>0</v>
      </c>
      <c r="R9" s="55"/>
      <c r="S9" s="37"/>
      <c r="T9" s="37"/>
      <c r="U9" s="37"/>
      <c r="V9" s="37"/>
      <c r="W9" s="37"/>
      <c r="X9" s="37"/>
      <c r="Y9" s="37"/>
      <c r="Z9" s="38"/>
    </row>
    <row r="10" spans="1:26" x14ac:dyDescent="0.35">
      <c r="A10" s="56"/>
    </row>
  </sheetData>
  <phoneticPr fontId="6" type="noConversion"/>
  <dataValidations count="1">
    <dataValidation type="list" allowBlank="1" showInputMessage="1" showErrorMessage="1" sqref="C4:Q7" xr:uid="{00000000-0002-0000-0200-000000000000}">
      <formula1>$S$3:$X$3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zoomScaleNormal="100" workbookViewId="0">
      <selection activeCell="H5" sqref="H5"/>
    </sheetView>
  </sheetViews>
  <sheetFormatPr defaultColWidth="10.83203125" defaultRowHeight="15.5" x14ac:dyDescent="0.35"/>
  <cols>
    <col min="1" max="1" width="14.83203125" style="6" customWidth="1"/>
    <col min="2" max="2" width="7.08203125" style="6" customWidth="1"/>
    <col min="3" max="17" width="5.58203125" style="6" customWidth="1"/>
    <col min="18" max="18" width="12.08203125" style="6" customWidth="1"/>
    <col min="19" max="20" width="16.33203125" style="6" customWidth="1"/>
    <col min="21" max="21" width="17.5" style="6" customWidth="1"/>
    <col min="22" max="24" width="20.58203125" style="6" customWidth="1"/>
    <col min="25" max="25" width="11" style="6" customWidth="1"/>
    <col min="26" max="26" width="8.33203125" style="6" customWidth="1"/>
    <col min="27" max="28" width="7.33203125" style="6" customWidth="1"/>
    <col min="29" max="1024" width="10.83203125" style="6"/>
  </cols>
  <sheetData>
    <row r="1" spans="1:26" ht="21" x14ac:dyDescent="0.35">
      <c r="A1" s="5" t="s">
        <v>92</v>
      </c>
      <c r="B1" s="5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3" spans="1:26" ht="57" x14ac:dyDescent="0.35">
      <c r="A3" s="48" t="s">
        <v>61</v>
      </c>
      <c r="B3" s="49" t="s">
        <v>62</v>
      </c>
      <c r="C3" s="49" t="str">
        <f>'Group and Self Assessment'!C10</f>
        <v>Sirkku 1220472</v>
      </c>
      <c r="D3" s="49" t="str">
        <f>'Group and Self Assessment'!C11</f>
        <v>Hanna 1220415</v>
      </c>
      <c r="E3" s="49" t="str">
        <f>'Group and Self Assessment'!C12</f>
        <v>Daniel 1220390</v>
      </c>
      <c r="F3" s="49" t="str">
        <f>'Group and Self Assessment'!C13</f>
        <v>Minju 1220450</v>
      </c>
      <c r="G3" s="49" t="str">
        <f>'Group and Self Assessment'!C14</f>
        <v>Christina 1220385</v>
      </c>
      <c r="H3" s="49" t="str">
        <f>'Group and Self Assessment'!C15</f>
        <v>Andrzej 1220375</v>
      </c>
      <c r="I3" s="49" t="str">
        <f>'Group and Self Assessment'!C16</f>
        <v>Student 7</v>
      </c>
      <c r="J3" s="49" t="str">
        <f>'Group and Self Assessment'!C17</f>
        <v>Student 8</v>
      </c>
      <c r="K3" s="49" t="str">
        <f>'Group and Self Assessment'!C18</f>
        <v>Student 9</v>
      </c>
      <c r="L3" s="49" t="str">
        <f>'Group and Self Assessment'!C19</f>
        <v>Student 10</v>
      </c>
      <c r="M3" s="49" t="str">
        <f>'Group and Self Assessment'!C20</f>
        <v>Student 11</v>
      </c>
      <c r="N3" s="49" t="str">
        <f>'Group and Self Assessment'!C21</f>
        <v>Student 12</v>
      </c>
      <c r="O3" s="49" t="str">
        <f>'Group and Self Assessment'!C22</f>
        <v>Student 13</v>
      </c>
      <c r="P3" s="49" t="str">
        <f>'Group and Self Assessment'!C23</f>
        <v>Student 14</v>
      </c>
      <c r="Q3" s="49" t="str">
        <f>'Group and Self Assessment'!C24</f>
        <v>Student 15</v>
      </c>
      <c r="R3" s="49" t="s">
        <v>7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63</v>
      </c>
      <c r="Z3" s="1" t="s">
        <v>38</v>
      </c>
    </row>
    <row r="4" spans="1:26" ht="144.75" customHeight="1" x14ac:dyDescent="0.35">
      <c r="A4" s="33" t="s">
        <v>93</v>
      </c>
      <c r="B4" s="51">
        <v>0.1</v>
      </c>
      <c r="C4" s="52"/>
      <c r="D4" s="52">
        <v>4</v>
      </c>
      <c r="E4" s="52">
        <v>4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9">
        <f t="shared" ref="R4:R14" si="0">AVERAGE(C4:Q4)</f>
        <v>4</v>
      </c>
      <c r="S4" s="34" t="s">
        <v>94</v>
      </c>
      <c r="T4" s="34" t="s">
        <v>95</v>
      </c>
      <c r="U4" s="34" t="s">
        <v>96</v>
      </c>
      <c r="V4" s="34" t="s">
        <v>97</v>
      </c>
      <c r="W4" s="34" t="s">
        <v>98</v>
      </c>
      <c r="X4" s="34" t="s">
        <v>99</v>
      </c>
      <c r="Y4" s="60"/>
      <c r="Z4" s="35"/>
    </row>
    <row r="5" spans="1:26" ht="101.25" customHeight="1" x14ac:dyDescent="0.35">
      <c r="A5" s="33" t="s">
        <v>100</v>
      </c>
      <c r="B5" s="51">
        <v>0.1</v>
      </c>
      <c r="C5" s="52"/>
      <c r="D5" s="52">
        <v>3</v>
      </c>
      <c r="E5" s="52">
        <v>4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9">
        <f t="shared" si="0"/>
        <v>3.5</v>
      </c>
      <c r="S5" s="34" t="s">
        <v>101</v>
      </c>
      <c r="T5" s="34" t="s">
        <v>102</v>
      </c>
      <c r="U5" s="34" t="s">
        <v>103</v>
      </c>
      <c r="V5" s="34" t="s">
        <v>104</v>
      </c>
      <c r="W5" s="34" t="s">
        <v>105</v>
      </c>
      <c r="X5" s="34" t="s">
        <v>106</v>
      </c>
      <c r="Y5" s="60"/>
      <c r="Z5" s="35"/>
    </row>
    <row r="6" spans="1:26" ht="46.5" x14ac:dyDescent="0.35">
      <c r="A6" s="33" t="s">
        <v>107</v>
      </c>
      <c r="B6" s="51">
        <v>0.05</v>
      </c>
      <c r="C6" s="52"/>
      <c r="D6" s="52">
        <v>3</v>
      </c>
      <c r="E6" s="52">
        <v>5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9">
        <f t="shared" si="0"/>
        <v>4</v>
      </c>
      <c r="S6" s="34" t="s">
        <v>108</v>
      </c>
      <c r="T6" s="34" t="s">
        <v>109</v>
      </c>
      <c r="U6" s="34" t="s">
        <v>110</v>
      </c>
      <c r="V6" s="34" t="s">
        <v>111</v>
      </c>
      <c r="W6" s="34" t="s">
        <v>112</v>
      </c>
      <c r="X6" s="34" t="s">
        <v>113</v>
      </c>
      <c r="Y6" s="60"/>
      <c r="Z6" s="35"/>
    </row>
    <row r="7" spans="1:26" ht="46.5" x14ac:dyDescent="0.35">
      <c r="A7" s="33" t="s">
        <v>114</v>
      </c>
      <c r="B7" s="51">
        <v>0.05</v>
      </c>
      <c r="C7" s="52"/>
      <c r="D7" s="52">
        <v>3</v>
      </c>
      <c r="E7" s="52">
        <v>5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9">
        <f t="shared" si="0"/>
        <v>4</v>
      </c>
      <c r="S7" s="34" t="s">
        <v>108</v>
      </c>
      <c r="T7" s="34" t="s">
        <v>115</v>
      </c>
      <c r="U7" s="34" t="s">
        <v>116</v>
      </c>
      <c r="V7" s="34" t="s">
        <v>117</v>
      </c>
      <c r="W7" s="34" t="s">
        <v>118</v>
      </c>
      <c r="X7" s="34" t="s">
        <v>119</v>
      </c>
      <c r="Y7" s="60"/>
      <c r="Z7" s="35"/>
    </row>
    <row r="8" spans="1:26" ht="62" x14ac:dyDescent="0.35">
      <c r="A8" s="33" t="s">
        <v>120</v>
      </c>
      <c r="B8" s="51">
        <v>0.1</v>
      </c>
      <c r="C8" s="52"/>
      <c r="D8" s="52">
        <v>4</v>
      </c>
      <c r="E8" s="52">
        <v>5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9">
        <f t="shared" si="0"/>
        <v>4.5</v>
      </c>
      <c r="S8" s="34" t="s">
        <v>108</v>
      </c>
      <c r="T8" s="34" t="s">
        <v>121</v>
      </c>
      <c r="U8" s="34" t="s">
        <v>122</v>
      </c>
      <c r="V8" s="34" t="s">
        <v>123</v>
      </c>
      <c r="W8" s="34" t="s">
        <v>124</v>
      </c>
      <c r="X8" s="34" t="s">
        <v>125</v>
      </c>
      <c r="Y8" s="60"/>
      <c r="Z8" s="35"/>
    </row>
    <row r="9" spans="1:26" ht="62" x14ac:dyDescent="0.35">
      <c r="A9" s="33" t="s">
        <v>126</v>
      </c>
      <c r="B9" s="51">
        <v>0.05</v>
      </c>
      <c r="C9" s="52"/>
      <c r="D9" s="52">
        <v>3</v>
      </c>
      <c r="E9" s="52">
        <v>5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9">
        <f t="shared" si="0"/>
        <v>4</v>
      </c>
      <c r="S9" s="34" t="s">
        <v>127</v>
      </c>
      <c r="T9" s="34" t="s">
        <v>128</v>
      </c>
      <c r="U9" s="34"/>
      <c r="V9" s="34" t="s">
        <v>129</v>
      </c>
      <c r="W9" s="34"/>
      <c r="X9" s="34" t="s">
        <v>130</v>
      </c>
      <c r="Y9" s="60"/>
      <c r="Z9" s="35"/>
    </row>
    <row r="10" spans="1:26" ht="77.5" x14ac:dyDescent="0.35">
      <c r="A10" s="33" t="s">
        <v>131</v>
      </c>
      <c r="B10" s="51">
        <v>0.1</v>
      </c>
      <c r="C10" s="52"/>
      <c r="D10" s="52">
        <v>4</v>
      </c>
      <c r="E10" s="52">
        <v>4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9">
        <f t="shared" si="0"/>
        <v>4</v>
      </c>
      <c r="S10" s="34" t="s">
        <v>127</v>
      </c>
      <c r="T10" s="34" t="s">
        <v>132</v>
      </c>
      <c r="U10" s="34" t="s">
        <v>133</v>
      </c>
      <c r="V10" s="34" t="s">
        <v>134</v>
      </c>
      <c r="W10" s="34" t="s">
        <v>135</v>
      </c>
      <c r="X10" s="34" t="s">
        <v>136</v>
      </c>
      <c r="Y10" s="60"/>
      <c r="Z10" s="35"/>
    </row>
    <row r="11" spans="1:26" ht="31" x14ac:dyDescent="0.35">
      <c r="A11" s="33" t="s">
        <v>137</v>
      </c>
      <c r="B11" s="51">
        <v>0.1</v>
      </c>
      <c r="C11" s="52"/>
      <c r="D11" s="52">
        <v>4</v>
      </c>
      <c r="E11" s="52">
        <v>5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9">
        <f t="shared" si="0"/>
        <v>4.5</v>
      </c>
      <c r="S11" s="34" t="s">
        <v>127</v>
      </c>
      <c r="T11" s="34" t="s">
        <v>138</v>
      </c>
      <c r="U11" s="34" t="s">
        <v>139</v>
      </c>
      <c r="V11" s="34" t="s">
        <v>140</v>
      </c>
      <c r="W11" s="34" t="s">
        <v>141</v>
      </c>
      <c r="X11" s="34" t="s">
        <v>142</v>
      </c>
      <c r="Y11" s="60"/>
      <c r="Z11" s="35"/>
    </row>
    <row r="12" spans="1:26" ht="31" x14ac:dyDescent="0.35">
      <c r="A12" s="33" t="s">
        <v>143</v>
      </c>
      <c r="B12" s="51">
        <v>0.1</v>
      </c>
      <c r="C12" s="52"/>
      <c r="D12" s="52">
        <v>4</v>
      </c>
      <c r="E12" s="52">
        <v>5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9">
        <f t="shared" si="0"/>
        <v>4.5</v>
      </c>
      <c r="S12" s="34" t="s">
        <v>127</v>
      </c>
      <c r="T12" s="34" t="s">
        <v>138</v>
      </c>
      <c r="U12" s="34" t="s">
        <v>139</v>
      </c>
      <c r="V12" s="34" t="s">
        <v>140</v>
      </c>
      <c r="W12" s="34" t="s">
        <v>141</v>
      </c>
      <c r="X12" s="34" t="s">
        <v>142</v>
      </c>
      <c r="Y12" s="60"/>
      <c r="Z12" s="35"/>
    </row>
    <row r="13" spans="1:26" ht="46.5" x14ac:dyDescent="0.35">
      <c r="A13" s="33" t="s">
        <v>144</v>
      </c>
      <c r="B13" s="51">
        <v>0.1</v>
      </c>
      <c r="C13" s="52"/>
      <c r="D13" s="52">
        <v>4</v>
      </c>
      <c r="E13" s="52">
        <v>5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9">
        <f t="shared" si="0"/>
        <v>4.5</v>
      </c>
      <c r="S13" s="34" t="s">
        <v>145</v>
      </c>
      <c r="T13" s="34" t="s">
        <v>146</v>
      </c>
      <c r="U13" s="34" t="s">
        <v>147</v>
      </c>
      <c r="V13" s="34" t="s">
        <v>148</v>
      </c>
      <c r="W13" s="34" t="s">
        <v>149</v>
      </c>
      <c r="X13" s="34" t="s">
        <v>150</v>
      </c>
      <c r="Y13" s="60"/>
      <c r="Z13" s="35"/>
    </row>
    <row r="14" spans="1:26" ht="31" x14ac:dyDescent="0.35">
      <c r="A14" s="33" t="s">
        <v>151</v>
      </c>
      <c r="B14" s="51">
        <v>0.15</v>
      </c>
      <c r="C14" s="52"/>
      <c r="D14" s="52">
        <v>4</v>
      </c>
      <c r="E14" s="52">
        <v>5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9">
        <f t="shared" si="0"/>
        <v>4.5</v>
      </c>
      <c r="S14" s="34" t="s">
        <v>127</v>
      </c>
      <c r="T14" s="34" t="s">
        <v>138</v>
      </c>
      <c r="U14" s="34" t="s">
        <v>139</v>
      </c>
      <c r="V14" s="34" t="s">
        <v>140</v>
      </c>
      <c r="W14" s="34" t="s">
        <v>141</v>
      </c>
      <c r="X14" s="34" t="s">
        <v>142</v>
      </c>
      <c r="Y14" s="60"/>
      <c r="Z14" s="35"/>
    </row>
    <row r="15" spans="1:26" x14ac:dyDescent="0.35">
      <c r="A15" s="33" t="s">
        <v>90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3.7499999999999996</v>
      </c>
      <c r="E15" s="34">
        <f t="shared" si="1"/>
        <v>4.6999999999999993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3"/>
      <c r="S15" s="42"/>
      <c r="T15" s="42"/>
      <c r="U15" s="42"/>
      <c r="V15" s="42"/>
      <c r="W15" s="42"/>
      <c r="X15" s="42"/>
      <c r="Y15" s="34"/>
      <c r="Z15" s="35"/>
    </row>
    <row r="16" spans="1:26" x14ac:dyDescent="0.35">
      <c r="A16" s="36" t="s">
        <v>91</v>
      </c>
      <c r="B16" s="37"/>
      <c r="C16" s="37">
        <f t="shared" ref="C16:Q16" si="2">C15/5*20</f>
        <v>0</v>
      </c>
      <c r="D16" s="37">
        <f t="shared" si="2"/>
        <v>14.999999999999998</v>
      </c>
      <c r="E16" s="37">
        <f t="shared" si="2"/>
        <v>18.799999999999997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35">
      <c r="A17" s="56"/>
    </row>
  </sheetData>
  <phoneticPr fontId="6" type="noConversion"/>
  <dataValidations count="1">
    <dataValidation type="list" allowBlank="1" showInputMessage="1" showErrorMessage="1" sqref="C4:Q14" xr:uid="{00000000-0002-0000-0300-000000000000}">
      <formula1>$S$3:$X$3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Daniel K</cp:lastModifiedBy>
  <cp:revision>1</cp:revision>
  <dcterms:created xsi:type="dcterms:W3CDTF">2021-10-23T17:18:59Z</dcterms:created>
  <dcterms:modified xsi:type="dcterms:W3CDTF">2023-01-09T00:03:23Z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