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12"/>
  <workbookPr/>
  <mc:AlternateContent xmlns:mc="http://schemas.openxmlformats.org/markup-compatibility/2006">
    <mc:Choice Requires="x15">
      <x15ac:absPath xmlns:x15ac="http://schemas.microsoft.com/office/spreadsheetml/2010/11/ac" url="https://d.docs.live.net/90c8235a868d8579/College MCIT/Courses/420-TT3-UM Data Visualization and Reporting Tool/Course notes/Session 6/"/>
    </mc:Choice>
  </mc:AlternateContent>
  <xr:revisionPtr revIDLastSave="289" documentId="11_F25DC773A252ABDACC10482AF95A552E5BDE58ED" xr6:coauthVersionLast="47" xr6:coauthVersionMax="47" xr10:uidLastSave="{6E4BD912-A8F0-41A0-8A53-7C269409BE61}"/>
  <bookViews>
    <workbookView xWindow="-120" yWindow="-120" windowWidth="29040" windowHeight="15720" activeTab="3" xr2:uid="{00000000-000D-0000-FFFF-FFFF00000000}"/>
  </bookViews>
  <sheets>
    <sheet name="Data" sheetId="1" r:id="rId1"/>
    <sheet name="Outlier Detection - 1" sheetId="2" r:id="rId2"/>
    <sheet name="Outlier Detection - in class" sheetId="3" r:id="rId3"/>
    <sheet name="Sheet1" sheetId="4" r:id="rId4"/>
  </sheets>
  <definedNames>
    <definedName name="_xlchart.v1.0" hidden="1">'Outlier Detection - 1'!$B$3:$B$23</definedName>
    <definedName name="_xlchart.v1.1" hidden="1">'Outlier Detection - in class'!$A$2:$A$22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F4" i="4"/>
  <c r="S8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10" i="3"/>
  <c r="S9" i="3"/>
  <c r="S7" i="3"/>
  <c r="R27" i="3"/>
  <c r="R17" i="3"/>
  <c r="R18" i="3"/>
  <c r="R19" i="3"/>
  <c r="R20" i="3"/>
  <c r="R21" i="3"/>
  <c r="R22" i="3"/>
  <c r="R23" i="3"/>
  <c r="R24" i="3"/>
  <c r="R25" i="3"/>
  <c r="R26" i="3"/>
  <c r="R16" i="3"/>
  <c r="R15" i="3"/>
  <c r="R14" i="3"/>
  <c r="R13" i="3"/>
  <c r="R12" i="3"/>
  <c r="R11" i="3"/>
  <c r="R10" i="3"/>
  <c r="R9" i="3"/>
  <c r="R8" i="3"/>
  <c r="R7" i="3"/>
  <c r="T4" i="3"/>
  <c r="T3" i="3"/>
  <c r="D4" i="3"/>
  <c r="D3" i="3"/>
  <c r="D2" i="3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7" i="2"/>
  <c r="M4" i="2"/>
  <c r="M3" i="2"/>
  <c r="D6" i="3" l="1"/>
  <c r="D12" i="3" l="1"/>
  <c r="D11" i="3"/>
</calcChain>
</file>

<file path=xl/sharedStrings.xml><?xml version="1.0" encoding="utf-8"?>
<sst xmlns="http://schemas.openxmlformats.org/spreadsheetml/2006/main" count="85" uniqueCount="32">
  <si>
    <t>Income (US$)</t>
  </si>
  <si>
    <t>Z-score calculation:</t>
  </si>
  <si>
    <t>Mean=</t>
  </si>
  <si>
    <t>Std=</t>
  </si>
  <si>
    <t>Z-score</t>
  </si>
  <si>
    <t>Income-Mean</t>
  </si>
  <si>
    <t>(Icome-Mean)/STD</t>
  </si>
  <si>
    <t>Z-score &gt; |1.96|</t>
  </si>
  <si>
    <t>Z-score &gt; |2|</t>
  </si>
  <si>
    <t>No</t>
  </si>
  <si>
    <t>Yes</t>
  </si>
  <si>
    <t>Outlier</t>
  </si>
  <si>
    <t>Median =</t>
  </si>
  <si>
    <t>Q1 =</t>
  </si>
  <si>
    <t xml:space="preserve">Q3 = </t>
  </si>
  <si>
    <t>STD=</t>
  </si>
  <si>
    <t>IQR=</t>
  </si>
  <si>
    <t>Income - Mean</t>
  </si>
  <si>
    <t>Divide by STD (Z-score)</t>
  </si>
  <si>
    <t>Q1</t>
  </si>
  <si>
    <t>Min=</t>
  </si>
  <si>
    <t>Max=</t>
  </si>
  <si>
    <t>New max=</t>
  </si>
  <si>
    <t>Median</t>
  </si>
  <si>
    <t>New min=</t>
  </si>
  <si>
    <t>Q3</t>
  </si>
  <si>
    <t>&gt; 2</t>
  </si>
  <si>
    <t>&gt;1,96</t>
  </si>
  <si>
    <t>Age</t>
  </si>
  <si>
    <t>Mean of age=</t>
  </si>
  <si>
    <t>Median of incomes=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</si>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</sst>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0" borderId="2" xfId="0" applyFont="1" applyBorder="1"/>
    <xf numFmtId="0" fontId="0" fillId="0" borderId="6" xfId="0" applyBorder="1"/>
    <xf numFmtId="0" fontId="0" fillId="2" borderId="0" xfId="0" applyFill="1"/>
    <xf numFmtId="0" fontId="1" fillId="0" borderId="1" xfId="0" applyFont="1" applyBorder="1"/>
    <xf numFmtId="3" fontId="0" fillId="0" borderId="1" xfId="0" applyNumberFormat="1" applyBorder="1"/>
    <xf numFmtId="0" fontId="0" fillId="0" borderId="1" xfId="0" applyBorder="1"/>
    <xf numFmtId="3" fontId="0" fillId="3" borderId="1" xfId="0" applyNumberFormat="1" applyFill="1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0" xfId="0" applyFill="1"/>
    <xf numFmtId="0" fontId="0" fillId="5" borderId="0" xfId="0" applyFill="1"/>
    <xf numFmtId="3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Boxplot of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of Income</a:t>
          </a:r>
        </a:p>
      </cx:txPr>
    </cx:title>
    <cx:plotArea>
      <cx:plotAreaRegion>
        <cx:series layoutId="boxWhisker" uniqueId="{44B35A54-59AF-4838-8618-25910A30E00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Income in USD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Income in USD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Boxplot of Income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Boxplot of Income</a:t>
          </a:r>
        </a:p>
      </cx:txPr>
    </cx:title>
    <cx:plotArea>
      <cx:plotAreaRegion>
        <cx:series layoutId="boxWhisker" uniqueId="{3FF68D2A-BDA9-4B41-B423-8FD4BA7B443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Income in USD</cx:v>
            </cx:txData>
          </cx:tx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tmp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</xdr:row>
      <xdr:rowOff>176211</xdr:rowOff>
    </xdr:from>
    <xdr:to>
      <xdr:col>8</xdr:col>
      <xdr:colOff>57150</xdr:colOff>
      <xdr:row>22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B071B37-A49A-E8F1-C095-F4D371EF6D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</xdr:row>
      <xdr:rowOff>66675</xdr:rowOff>
    </xdr:from>
    <xdr:to>
      <xdr:col>10</xdr:col>
      <xdr:colOff>428625</xdr:colOff>
      <xdr:row>21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A36B073-A5B7-4099-E6E4-B2B9F262F0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7975" y="257175"/>
              <a:ext cx="3676650" cy="3895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204787</xdr:colOff>
      <xdr:row>0</xdr:row>
      <xdr:rowOff>-4762</xdr:rowOff>
    </xdr:from>
    <xdr:to>
      <xdr:col>15</xdr:col>
      <xdr:colOff>23812</xdr:colOff>
      <xdr:row>27</xdr:row>
      <xdr:rowOff>185738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5BD229-601E-E9CA-8231-10F3F4DF6735}"/>
            </a:ext>
            <a:ext uri="{147F2762-F138-4A5C-976F-8EAC2B608ADB}">
              <a16:predDERef xmlns:a16="http://schemas.microsoft.com/office/drawing/2014/main" pred="{9A36B073-A5B7-4099-E6E4-B2B9F262F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5372100" y="1533525"/>
          <a:ext cx="5334000" cy="2257425"/>
        </a:xfrm>
        <a:prstGeom prst="rect">
          <a:avLst/>
        </a:prstGeom>
      </xdr:spPr>
    </xdr:pic>
    <xdr:clientData/>
  </xdr:twoCellAnchor>
  <xdr:twoCellAnchor>
    <xdr:from>
      <xdr:col>2</xdr:col>
      <xdr:colOff>581025</xdr:colOff>
      <xdr:row>10</xdr:row>
      <xdr:rowOff>76200</xdr:rowOff>
    </xdr:from>
    <xdr:to>
      <xdr:col>8</xdr:col>
      <xdr:colOff>95250</xdr:colOff>
      <xdr:row>13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FF9E4FA-5EA5-7B21-994A-0CADF9FC372C}"/>
            </a:ext>
            <a:ext uri="{147F2762-F138-4A5C-976F-8EAC2B608ADB}">
              <a16:predDERef xmlns:a16="http://schemas.microsoft.com/office/drawing/2014/main" pred="{E85BD229-601E-E9CA-8231-10F3F4DF6735}"/>
            </a:ext>
          </a:extLst>
        </xdr:cNvPr>
        <xdr:cNvCxnSpPr>
          <a:cxnSpLocks/>
        </xdr:cNvCxnSpPr>
      </xdr:nvCxnSpPr>
      <xdr:spPr>
        <a:xfrm>
          <a:off x="1800225" y="1981200"/>
          <a:ext cx="3171825" cy="647700"/>
        </a:xfrm>
        <a:prstGeom prst="line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11</xdr:row>
      <xdr:rowOff>180975</xdr:rowOff>
    </xdr:from>
    <xdr:to>
      <xdr:col>8</xdr:col>
      <xdr:colOff>123825</xdr:colOff>
      <xdr:row>18</xdr:row>
      <xdr:rowOff>47625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F8791BC-962D-030A-DE48-692B006B6FCD}"/>
            </a:ext>
            <a:ext uri="{147F2762-F138-4A5C-976F-8EAC2B608ADB}">
              <a16:predDERef xmlns:a16="http://schemas.microsoft.com/office/drawing/2014/main" pred="{8FF9E4FA-5EA5-7B21-994A-0CADF9FC372C}"/>
            </a:ext>
          </a:extLst>
        </xdr:cNvPr>
        <xdr:cNvCxnSpPr>
          <a:cxnSpLocks/>
        </xdr:cNvCxnSpPr>
      </xdr:nvCxnSpPr>
      <xdr:spPr>
        <a:xfrm>
          <a:off x="1762125" y="2276475"/>
          <a:ext cx="3238500" cy="1200150"/>
        </a:xfrm>
        <a:prstGeom prst="line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266700</xdr:colOff>
      <xdr:row>5</xdr:row>
      <xdr:rowOff>180975</xdr:rowOff>
    </xdr:from>
    <xdr:to>
      <xdr:col>9</xdr:col>
      <xdr:colOff>0</xdr:colOff>
      <xdr:row>10</xdr:row>
      <xdr:rowOff>180975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E0FF554-91B3-68F8-1A5C-38AC0FC4B023}"/>
            </a:ext>
            <a:ext uri="{147F2762-F138-4A5C-976F-8EAC2B608ADB}">
              <a16:predDERef xmlns:a16="http://schemas.microsoft.com/office/drawing/2014/main" pred="{7F8791BC-962D-030A-DE48-692B006B6FCD}"/>
            </a:ext>
          </a:extLst>
        </xdr:cNvPr>
        <xdr:cNvSpPr/>
      </xdr:nvSpPr>
      <xdr:spPr>
        <a:xfrm>
          <a:off x="4533900" y="1133475"/>
          <a:ext cx="952500" cy="952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9</xdr:col>
      <xdr:colOff>19050</xdr:colOff>
      <xdr:row>4</xdr:row>
      <xdr:rowOff>171450</xdr:rowOff>
    </xdr:from>
    <xdr:to>
      <xdr:col>10</xdr:col>
      <xdr:colOff>57150</xdr:colOff>
      <xdr:row>6</xdr:row>
      <xdr:rowOff>38100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DC285DE-A7C7-E4ED-CF60-548999E36C79}"/>
            </a:ext>
            <a:ext uri="{147F2762-F138-4A5C-976F-8EAC2B608ADB}">
              <a16:predDERef xmlns:a16="http://schemas.microsoft.com/office/drawing/2014/main" pred="{7E0FF554-91B3-68F8-1A5C-38AC0FC4B023}"/>
            </a:ext>
          </a:extLst>
        </xdr:cNvPr>
        <xdr:cNvSpPr txBox="1"/>
      </xdr:nvSpPr>
      <xdr:spPr>
        <a:xfrm>
          <a:off x="5505450" y="933450"/>
          <a:ext cx="6477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outliers</a:t>
          </a:r>
        </a:p>
      </xdr:txBody>
    </xdr:sp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2"/>
  <sheetViews>
    <sheetView workbookViewId="0">
      <selection activeCell="A22" sqref="A1:A22"/>
    </sheetView>
  </sheetViews>
  <sheetFormatPr defaultRowHeight="15"/>
  <sheetData>
    <row r="1" spans="1:1">
      <c r="A1" t="s">
        <v>0</v>
      </c>
    </row>
    <row r="2" spans="1:1">
      <c r="A2" s="1">
        <v>30000</v>
      </c>
    </row>
    <row r="3" spans="1:1">
      <c r="A3" s="1">
        <v>55000</v>
      </c>
    </row>
    <row r="4" spans="1:1">
      <c r="A4" s="1">
        <v>56000</v>
      </c>
    </row>
    <row r="5" spans="1:1">
      <c r="A5" s="1">
        <v>57000</v>
      </c>
    </row>
    <row r="6" spans="1:1">
      <c r="A6" s="1">
        <v>58000</v>
      </c>
    </row>
    <row r="7" spans="1:1">
      <c r="A7" s="1">
        <v>59000</v>
      </c>
    </row>
    <row r="8" spans="1:1">
      <c r="A8" s="1">
        <v>63000</v>
      </c>
    </row>
    <row r="9" spans="1:1">
      <c r="A9" s="1">
        <v>63000</v>
      </c>
    </row>
    <row r="10" spans="1:1">
      <c r="A10" s="1">
        <v>65000</v>
      </c>
    </row>
    <row r="11" spans="1:1">
      <c r="A11" s="1">
        <v>65000</v>
      </c>
    </row>
    <row r="12" spans="1:1">
      <c r="A12" s="1">
        <v>67000</v>
      </c>
    </row>
    <row r="13" spans="1:1">
      <c r="A13" s="1">
        <v>69000</v>
      </c>
    </row>
    <row r="14" spans="1:1">
      <c r="A14" s="1">
        <v>71000</v>
      </c>
    </row>
    <row r="15" spans="1:1">
      <c r="A15" s="1">
        <v>72000</v>
      </c>
    </row>
    <row r="16" spans="1:1">
      <c r="A16" s="1">
        <v>74000</v>
      </c>
    </row>
    <row r="17" spans="1:1">
      <c r="A17" s="1">
        <v>80000</v>
      </c>
    </row>
    <row r="18" spans="1:1">
      <c r="A18" s="1">
        <v>85000</v>
      </c>
    </row>
    <row r="19" spans="1:1">
      <c r="A19" s="1">
        <v>90000</v>
      </c>
    </row>
    <row r="20" spans="1:1">
      <c r="A20" s="1">
        <v>95000</v>
      </c>
    </row>
    <row r="21" spans="1:1">
      <c r="A21" s="1">
        <v>155000</v>
      </c>
    </row>
    <row r="22" spans="1:1">
      <c r="A22" s="1">
        <v>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573A-8E76-42E2-B197-9AAF7170D719}">
  <dimension ref="B2:R47"/>
  <sheetViews>
    <sheetView workbookViewId="0">
      <selection activeCell="M4" sqref="M4"/>
    </sheetView>
  </sheetViews>
  <sheetFormatPr defaultRowHeight="15"/>
  <cols>
    <col min="1" max="1" width="4.85546875" customWidth="1"/>
    <col min="2" max="2" width="12.85546875" bestFit="1" customWidth="1"/>
    <col min="12" max="12" width="12.85546875" bestFit="1" customWidth="1"/>
    <col min="13" max="13" width="13.42578125" bestFit="1" customWidth="1"/>
    <col min="14" max="14" width="18" bestFit="1" customWidth="1"/>
    <col min="15" max="15" width="15" bestFit="1" customWidth="1"/>
    <col min="16" max="16" width="12.28515625" bestFit="1" customWidth="1"/>
  </cols>
  <sheetData>
    <row r="2" spans="2:18">
      <c r="B2" s="2" t="s">
        <v>0</v>
      </c>
      <c r="D2" s="11"/>
      <c r="E2" s="12"/>
      <c r="F2" s="12"/>
      <c r="G2" s="12"/>
      <c r="H2" s="12"/>
      <c r="I2" s="13"/>
      <c r="K2" s="3" t="s">
        <v>1</v>
      </c>
      <c r="L2" s="12"/>
      <c r="M2" s="12"/>
      <c r="N2" s="12"/>
      <c r="O2" s="12"/>
      <c r="P2" s="12"/>
      <c r="Q2" s="12"/>
      <c r="R2" s="13"/>
    </row>
    <row r="3" spans="2:18">
      <c r="B3" s="1">
        <v>30000</v>
      </c>
      <c r="D3" s="14"/>
      <c r="I3" s="4"/>
      <c r="K3" s="14"/>
      <c r="L3" t="s">
        <v>2</v>
      </c>
      <c r="M3" s="1">
        <f>AVERAGE(B3:B23)</f>
        <v>77571.428571428565</v>
      </c>
      <c r="R3" s="4"/>
    </row>
    <row r="4" spans="2:18">
      <c r="B4" s="1">
        <v>55000</v>
      </c>
      <c r="D4" s="14"/>
      <c r="I4" s="4"/>
      <c r="K4" s="14"/>
      <c r="L4" t="s">
        <v>3</v>
      </c>
      <c r="M4">
        <f>_xlfn.STDEV.P(B3:B23)</f>
        <v>35793.816210507153</v>
      </c>
      <c r="R4" s="4"/>
    </row>
    <row r="5" spans="2:18">
      <c r="B5" s="1">
        <v>56000</v>
      </c>
      <c r="D5" s="14"/>
      <c r="I5" s="4"/>
      <c r="K5" s="14"/>
      <c r="N5" t="s">
        <v>4</v>
      </c>
      <c r="R5" s="4"/>
    </row>
    <row r="6" spans="2:18">
      <c r="B6" s="1">
        <v>57000</v>
      </c>
      <c r="D6" s="14"/>
      <c r="I6" s="4"/>
      <c r="K6" s="14"/>
      <c r="L6" s="6" t="s">
        <v>0</v>
      </c>
      <c r="M6" s="6" t="s">
        <v>5</v>
      </c>
      <c r="N6" s="6" t="s">
        <v>6</v>
      </c>
      <c r="O6" s="6" t="s">
        <v>7</v>
      </c>
      <c r="P6" s="6" t="s">
        <v>8</v>
      </c>
      <c r="R6" s="4"/>
    </row>
    <row r="7" spans="2:18">
      <c r="B7" s="1">
        <v>58000</v>
      </c>
      <c r="D7" s="14"/>
      <c r="I7" s="4"/>
      <c r="K7" s="14"/>
      <c r="L7" s="7">
        <v>30000</v>
      </c>
      <c r="M7" s="7">
        <f>L7-$M$3</f>
        <v>-47571.428571428565</v>
      </c>
      <c r="N7" s="8">
        <f>M7/$M$4</f>
        <v>-1.3290404211625844</v>
      </c>
      <c r="O7" s="8" t="s">
        <v>9</v>
      </c>
      <c r="P7" s="8" t="s">
        <v>9</v>
      </c>
      <c r="R7" s="4"/>
    </row>
    <row r="8" spans="2:18">
      <c r="B8" s="1">
        <v>59000</v>
      </c>
      <c r="D8" s="14"/>
      <c r="I8" s="4"/>
      <c r="K8" s="14"/>
      <c r="L8" s="7">
        <v>55000</v>
      </c>
      <c r="M8" s="7">
        <f t="shared" ref="M8:M27" si="0">L8-$M$3</f>
        <v>-22571.428571428565</v>
      </c>
      <c r="N8" s="8">
        <f t="shared" ref="N8:N27" si="1">M8/$M$4</f>
        <v>-0.6305957553864513</v>
      </c>
      <c r="O8" s="8" t="s">
        <v>9</v>
      </c>
      <c r="P8" s="8" t="s">
        <v>9</v>
      </c>
      <c r="R8" s="4"/>
    </row>
    <row r="9" spans="2:18">
      <c r="B9" s="1">
        <v>63000</v>
      </c>
      <c r="D9" s="14"/>
      <c r="I9" s="4"/>
      <c r="K9" s="14"/>
      <c r="L9" s="7">
        <v>56000</v>
      </c>
      <c r="M9" s="7">
        <f t="shared" si="0"/>
        <v>-21571.428571428565</v>
      </c>
      <c r="N9" s="8">
        <f t="shared" si="1"/>
        <v>-0.602657968755406</v>
      </c>
      <c r="O9" s="8" t="s">
        <v>9</v>
      </c>
      <c r="P9" s="8" t="s">
        <v>9</v>
      </c>
      <c r="R9" s="4"/>
    </row>
    <row r="10" spans="2:18">
      <c r="B10" s="1">
        <v>63000</v>
      </c>
      <c r="D10" s="14"/>
      <c r="I10" s="4"/>
      <c r="K10" s="14"/>
      <c r="L10" s="7">
        <v>57000</v>
      </c>
      <c r="M10" s="7">
        <f t="shared" si="0"/>
        <v>-20571.428571428565</v>
      </c>
      <c r="N10" s="8">
        <f t="shared" si="1"/>
        <v>-0.57472018212436071</v>
      </c>
      <c r="O10" s="8" t="s">
        <v>9</v>
      </c>
      <c r="P10" s="8" t="s">
        <v>9</v>
      </c>
      <c r="R10" s="4"/>
    </row>
    <row r="11" spans="2:18">
      <c r="B11" s="1">
        <v>65000</v>
      </c>
      <c r="D11" s="14"/>
      <c r="I11" s="4"/>
      <c r="K11" s="14"/>
      <c r="L11" s="7">
        <v>58000</v>
      </c>
      <c r="M11" s="7">
        <f t="shared" si="0"/>
        <v>-19571.428571428565</v>
      </c>
      <c r="N11" s="8">
        <f t="shared" si="1"/>
        <v>-0.54678239549331542</v>
      </c>
      <c r="O11" s="8" t="s">
        <v>9</v>
      </c>
      <c r="P11" s="8" t="s">
        <v>9</v>
      </c>
      <c r="R11" s="4"/>
    </row>
    <row r="12" spans="2:18">
      <c r="B12" s="1">
        <v>65000</v>
      </c>
      <c r="D12" s="14"/>
      <c r="I12" s="4"/>
      <c r="K12" s="14"/>
      <c r="L12" s="7">
        <v>59000</v>
      </c>
      <c r="M12" s="7">
        <f t="shared" si="0"/>
        <v>-18571.428571428565</v>
      </c>
      <c r="N12" s="8">
        <f t="shared" si="1"/>
        <v>-0.51884460886227002</v>
      </c>
      <c r="O12" s="8" t="s">
        <v>9</v>
      </c>
      <c r="P12" s="8" t="s">
        <v>9</v>
      </c>
      <c r="R12" s="4"/>
    </row>
    <row r="13" spans="2:18">
      <c r="B13" s="1">
        <v>67000</v>
      </c>
      <c r="D13" s="14"/>
      <c r="I13" s="4"/>
      <c r="K13" s="14"/>
      <c r="L13" s="7">
        <v>63000</v>
      </c>
      <c r="M13" s="7">
        <f t="shared" si="0"/>
        <v>-14571.428571428565</v>
      </c>
      <c r="N13" s="8">
        <f t="shared" si="1"/>
        <v>-0.4070934623380888</v>
      </c>
      <c r="O13" s="8" t="s">
        <v>9</v>
      </c>
      <c r="P13" s="8" t="s">
        <v>9</v>
      </c>
      <c r="R13" s="4"/>
    </row>
    <row r="14" spans="2:18">
      <c r="B14" s="1">
        <v>69000</v>
      </c>
      <c r="D14" s="14"/>
      <c r="I14" s="4"/>
      <c r="K14" s="14"/>
      <c r="L14" s="7">
        <v>63000</v>
      </c>
      <c r="M14" s="7">
        <f t="shared" si="0"/>
        <v>-14571.428571428565</v>
      </c>
      <c r="N14" s="8">
        <f t="shared" si="1"/>
        <v>-0.4070934623380888</v>
      </c>
      <c r="O14" s="8" t="s">
        <v>9</v>
      </c>
      <c r="P14" s="8" t="s">
        <v>9</v>
      </c>
      <c r="R14" s="4"/>
    </row>
    <row r="15" spans="2:18">
      <c r="B15" s="1">
        <v>71000</v>
      </c>
      <c r="D15" s="14"/>
      <c r="I15" s="4"/>
      <c r="K15" s="14"/>
      <c r="L15" s="7">
        <v>65000</v>
      </c>
      <c r="M15" s="7">
        <f t="shared" si="0"/>
        <v>-12571.428571428565</v>
      </c>
      <c r="N15" s="8">
        <f t="shared" si="1"/>
        <v>-0.35121788907599816</v>
      </c>
      <c r="O15" s="8" t="s">
        <v>9</v>
      </c>
      <c r="P15" s="8" t="s">
        <v>9</v>
      </c>
      <c r="R15" s="4"/>
    </row>
    <row r="16" spans="2:18">
      <c r="B16" s="1">
        <v>72000</v>
      </c>
      <c r="D16" s="14"/>
      <c r="I16" s="4"/>
      <c r="K16" s="14"/>
      <c r="L16" s="7">
        <v>65000</v>
      </c>
      <c r="M16" s="7">
        <f t="shared" si="0"/>
        <v>-12571.428571428565</v>
      </c>
      <c r="N16" s="8">
        <f t="shared" si="1"/>
        <v>-0.35121788907599816</v>
      </c>
      <c r="O16" s="8" t="s">
        <v>9</v>
      </c>
      <c r="P16" s="8" t="s">
        <v>9</v>
      </c>
      <c r="R16" s="4"/>
    </row>
    <row r="17" spans="2:18">
      <c r="B17" s="1">
        <v>74000</v>
      </c>
      <c r="D17" s="14"/>
      <c r="I17" s="4"/>
      <c r="K17" s="14"/>
      <c r="L17" s="7">
        <v>67000</v>
      </c>
      <c r="M17" s="7">
        <f t="shared" si="0"/>
        <v>-10571.428571428565</v>
      </c>
      <c r="N17" s="8">
        <f t="shared" si="1"/>
        <v>-0.29534231581390752</v>
      </c>
      <c r="O17" s="8" t="s">
        <v>9</v>
      </c>
      <c r="P17" s="8" t="s">
        <v>9</v>
      </c>
      <c r="R17" s="4"/>
    </row>
    <row r="18" spans="2:18">
      <c r="B18" s="1">
        <v>80000</v>
      </c>
      <c r="D18" s="14"/>
      <c r="I18" s="4"/>
      <c r="K18" s="14"/>
      <c r="L18" s="7">
        <v>69000</v>
      </c>
      <c r="M18" s="7">
        <f t="shared" si="0"/>
        <v>-8571.4285714285652</v>
      </c>
      <c r="N18" s="8">
        <f t="shared" si="1"/>
        <v>-0.23946674255181685</v>
      </c>
      <c r="O18" s="8" t="s">
        <v>9</v>
      </c>
      <c r="P18" s="8" t="s">
        <v>9</v>
      </c>
      <c r="R18" s="4"/>
    </row>
    <row r="19" spans="2:18">
      <c r="B19" s="1">
        <v>85000</v>
      </c>
      <c r="D19" s="14"/>
      <c r="I19" s="4"/>
      <c r="K19" s="14"/>
      <c r="L19" s="7">
        <v>71000</v>
      </c>
      <c r="M19" s="7">
        <f t="shared" si="0"/>
        <v>-6571.4285714285652</v>
      </c>
      <c r="N19" s="8">
        <f t="shared" si="1"/>
        <v>-0.18359116928972621</v>
      </c>
      <c r="O19" s="8" t="s">
        <v>9</v>
      </c>
      <c r="P19" s="8" t="s">
        <v>9</v>
      </c>
      <c r="R19" s="4"/>
    </row>
    <row r="20" spans="2:18">
      <c r="B20" s="1">
        <v>90000</v>
      </c>
      <c r="D20" s="14"/>
      <c r="I20" s="4"/>
      <c r="K20" s="14"/>
      <c r="L20" s="7">
        <v>72000</v>
      </c>
      <c r="M20" s="7">
        <f t="shared" si="0"/>
        <v>-5571.4285714285652</v>
      </c>
      <c r="N20" s="8">
        <f t="shared" si="1"/>
        <v>-0.15565338265868089</v>
      </c>
      <c r="O20" s="8" t="s">
        <v>9</v>
      </c>
      <c r="P20" s="8" t="s">
        <v>9</v>
      </c>
      <c r="R20" s="4"/>
    </row>
    <row r="21" spans="2:18">
      <c r="B21" s="1">
        <v>95000</v>
      </c>
      <c r="D21" s="14"/>
      <c r="I21" s="4"/>
      <c r="K21" s="14"/>
      <c r="L21" s="7">
        <v>74000</v>
      </c>
      <c r="M21" s="7">
        <f t="shared" si="0"/>
        <v>-3571.4285714285652</v>
      </c>
      <c r="N21" s="8">
        <f t="shared" si="1"/>
        <v>-9.9777809396590256E-2</v>
      </c>
      <c r="O21" s="8" t="s">
        <v>9</v>
      </c>
      <c r="P21" s="8" t="s">
        <v>9</v>
      </c>
      <c r="R21" s="4"/>
    </row>
    <row r="22" spans="2:18">
      <c r="B22" s="1">
        <v>155000</v>
      </c>
      <c r="D22" s="14"/>
      <c r="I22" s="4"/>
      <c r="K22" s="14"/>
      <c r="L22" s="7">
        <v>80000</v>
      </c>
      <c r="M22" s="7">
        <f t="shared" si="0"/>
        <v>2428.5714285714348</v>
      </c>
      <c r="N22" s="8">
        <f t="shared" si="1"/>
        <v>6.784891038968166E-2</v>
      </c>
      <c r="O22" s="8" t="s">
        <v>9</v>
      </c>
      <c r="P22" s="8" t="s">
        <v>9</v>
      </c>
      <c r="R22" s="4"/>
    </row>
    <row r="23" spans="2:18">
      <c r="B23" s="1">
        <v>200000</v>
      </c>
      <c r="D23" s="15"/>
      <c r="E23" s="16"/>
      <c r="F23" s="16"/>
      <c r="G23" s="16"/>
      <c r="H23" s="16"/>
      <c r="I23" s="17"/>
      <c r="K23" s="14"/>
      <c r="L23" s="7">
        <v>85000</v>
      </c>
      <c r="M23" s="7">
        <f t="shared" si="0"/>
        <v>7428.5714285714348</v>
      </c>
      <c r="N23" s="8">
        <f t="shared" si="1"/>
        <v>0.20753784354490826</v>
      </c>
      <c r="O23" s="8" t="s">
        <v>9</v>
      </c>
      <c r="P23" s="8" t="s">
        <v>9</v>
      </c>
      <c r="R23" s="4"/>
    </row>
    <row r="24" spans="2:18">
      <c r="K24" s="14"/>
      <c r="L24" s="7">
        <v>90000</v>
      </c>
      <c r="M24" s="7">
        <f t="shared" si="0"/>
        <v>12428.571428571435</v>
      </c>
      <c r="N24" s="8">
        <f t="shared" si="1"/>
        <v>0.34722677670013485</v>
      </c>
      <c r="O24" s="8" t="s">
        <v>9</v>
      </c>
      <c r="P24" s="8" t="s">
        <v>9</v>
      </c>
      <c r="R24" s="4"/>
    </row>
    <row r="25" spans="2:18">
      <c r="K25" s="14"/>
      <c r="L25" s="7">
        <v>95000</v>
      </c>
      <c r="M25" s="7">
        <f t="shared" si="0"/>
        <v>17428.571428571435</v>
      </c>
      <c r="N25" s="8">
        <f t="shared" si="1"/>
        <v>0.48691570985536148</v>
      </c>
      <c r="O25" s="8" t="s">
        <v>9</v>
      </c>
      <c r="P25" s="8" t="s">
        <v>9</v>
      </c>
      <c r="R25" s="4"/>
    </row>
    <row r="26" spans="2:18">
      <c r="K26" s="14"/>
      <c r="L26" s="9">
        <v>155000</v>
      </c>
      <c r="M26" s="9">
        <f t="shared" si="0"/>
        <v>77428.571428571435</v>
      </c>
      <c r="N26" s="10">
        <f t="shared" si="1"/>
        <v>2.1631829077180806</v>
      </c>
      <c r="O26" s="10" t="s">
        <v>10</v>
      </c>
      <c r="P26" s="10" t="s">
        <v>10</v>
      </c>
      <c r="Q26" s="5" t="s">
        <v>11</v>
      </c>
      <c r="R26" s="4"/>
    </row>
    <row r="27" spans="2:18">
      <c r="C27" s="1"/>
      <c r="K27" s="14"/>
      <c r="L27" s="9">
        <v>200000</v>
      </c>
      <c r="M27" s="9">
        <f t="shared" si="0"/>
        <v>122428.57142857143</v>
      </c>
      <c r="N27" s="10">
        <f t="shared" si="1"/>
        <v>3.4203833061151201</v>
      </c>
      <c r="O27" s="10" t="s">
        <v>10</v>
      </c>
      <c r="P27" s="10" t="s">
        <v>10</v>
      </c>
      <c r="Q27" s="5" t="s">
        <v>11</v>
      </c>
      <c r="R27" s="4"/>
    </row>
    <row r="28" spans="2:18">
      <c r="C28" s="1"/>
      <c r="K28" s="15"/>
      <c r="L28" s="16"/>
      <c r="M28" s="16"/>
      <c r="N28" s="16"/>
      <c r="O28" s="16"/>
      <c r="P28" s="16"/>
      <c r="Q28" s="16"/>
      <c r="R28" s="17"/>
    </row>
    <row r="29" spans="2:18">
      <c r="C29" s="1"/>
    </row>
    <row r="30" spans="2:18">
      <c r="C30" s="1"/>
    </row>
    <row r="31" spans="2:18">
      <c r="C31" s="1"/>
    </row>
    <row r="32" spans="2:18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2293-CDF6-4547-9B12-1B71CE8C9B99}">
  <dimension ref="A1:V27"/>
  <sheetViews>
    <sheetView workbookViewId="0">
      <selection sqref="A1:A22"/>
    </sheetView>
  </sheetViews>
  <sheetFormatPr defaultRowHeight="15"/>
  <cols>
    <col min="17" max="17" width="12.42578125" customWidth="1"/>
    <col min="18" max="18" width="14.42578125" bestFit="1" customWidth="1"/>
    <col min="19" max="19" width="13.42578125" bestFit="1" customWidth="1"/>
  </cols>
  <sheetData>
    <row r="1" spans="1:20">
      <c r="A1" t="s">
        <v>0</v>
      </c>
    </row>
    <row r="2" spans="1:20">
      <c r="A2" s="1">
        <v>30000</v>
      </c>
      <c r="C2" t="s">
        <v>12</v>
      </c>
      <c r="D2" s="1">
        <f>MEDIAN(A2:A22)</f>
        <v>67000</v>
      </c>
      <c r="E2" s="18"/>
      <c r="F2" s="19"/>
      <c r="G2" s="19"/>
      <c r="H2" s="19"/>
      <c r="I2" s="19"/>
      <c r="J2" s="19"/>
      <c r="K2" s="20"/>
      <c r="Q2" s="2" t="s">
        <v>1</v>
      </c>
    </row>
    <row r="3" spans="1:20">
      <c r="A3" s="1">
        <v>55000</v>
      </c>
      <c r="C3" t="s">
        <v>13</v>
      </c>
      <c r="D3">
        <f>QUARTILE(A2:A22,1)</f>
        <v>59000</v>
      </c>
      <c r="E3" s="21"/>
      <c r="F3" s="22"/>
      <c r="G3" s="22"/>
      <c r="H3" s="22"/>
      <c r="I3" s="22"/>
      <c r="J3" s="22"/>
      <c r="K3" s="23"/>
      <c r="S3" t="s">
        <v>2</v>
      </c>
      <c r="T3" s="1">
        <f>AVERAGE(A2:A22)</f>
        <v>77571.428571428565</v>
      </c>
    </row>
    <row r="4" spans="1:20">
      <c r="A4" s="1">
        <v>56000</v>
      </c>
      <c r="C4" t="s">
        <v>14</v>
      </c>
      <c r="D4">
        <f>QUARTILE(A2:A22,3)</f>
        <v>80000</v>
      </c>
      <c r="E4" s="21"/>
      <c r="F4" s="22"/>
      <c r="G4" s="22"/>
      <c r="H4" s="22"/>
      <c r="I4" s="22"/>
      <c r="J4" s="22"/>
      <c r="K4" s="23"/>
      <c r="S4" t="s">
        <v>15</v>
      </c>
      <c r="T4">
        <f>_xlfn.STDEV.P(A2:A22)</f>
        <v>35793.816210507153</v>
      </c>
    </row>
    <row r="5" spans="1:20">
      <c r="A5" s="1">
        <v>57000</v>
      </c>
      <c r="E5" s="21"/>
      <c r="F5" s="22"/>
      <c r="G5" s="22"/>
      <c r="H5" s="22"/>
      <c r="I5" s="22"/>
      <c r="J5" s="22"/>
      <c r="K5" s="23"/>
    </row>
    <row r="6" spans="1:20">
      <c r="A6" s="1">
        <v>58000</v>
      </c>
      <c r="C6" t="s">
        <v>16</v>
      </c>
      <c r="D6">
        <f>D4-D3</f>
        <v>21000</v>
      </c>
      <c r="E6" s="21"/>
      <c r="F6" s="22"/>
      <c r="G6" s="22"/>
      <c r="H6" s="22"/>
      <c r="I6" s="22"/>
      <c r="J6" s="22"/>
      <c r="K6" s="23"/>
      <c r="Q6" s="2" t="s">
        <v>0</v>
      </c>
      <c r="R6" s="2" t="s">
        <v>17</v>
      </c>
      <c r="S6" s="2" t="s">
        <v>18</v>
      </c>
      <c r="T6" s="2"/>
    </row>
    <row r="7" spans="1:20">
      <c r="A7" s="1">
        <v>59000</v>
      </c>
      <c r="B7" t="s">
        <v>19</v>
      </c>
      <c r="C7" t="s">
        <v>20</v>
      </c>
      <c r="D7">
        <v>30000</v>
      </c>
      <c r="E7" s="21"/>
      <c r="F7" s="22"/>
      <c r="G7" s="22"/>
      <c r="H7" s="22"/>
      <c r="I7" s="22"/>
      <c r="J7" s="22"/>
      <c r="K7" s="23"/>
      <c r="Q7" s="1">
        <v>30000</v>
      </c>
      <c r="R7" s="1">
        <f>Q7-$T$3</f>
        <v>-47571.428571428565</v>
      </c>
      <c r="S7">
        <f>R7/T4</f>
        <v>-1.3290404211625844</v>
      </c>
    </row>
    <row r="8" spans="1:20">
      <c r="A8" s="1">
        <v>63000</v>
      </c>
      <c r="C8" t="s">
        <v>21</v>
      </c>
      <c r="D8">
        <v>200000</v>
      </c>
      <c r="E8" s="21"/>
      <c r="F8" s="22"/>
      <c r="G8" s="22"/>
      <c r="H8" s="22"/>
      <c r="I8" s="22"/>
      <c r="J8" s="22"/>
      <c r="K8" s="23"/>
      <c r="Q8" s="1">
        <v>55000</v>
      </c>
      <c r="R8" s="1">
        <f>Q8-T3</f>
        <v>-22571.428571428565</v>
      </c>
      <c r="S8">
        <f>R8/T4</f>
        <v>-0.6305957553864513</v>
      </c>
    </row>
    <row r="9" spans="1:20">
      <c r="A9" s="1">
        <v>63000</v>
      </c>
      <c r="E9" s="21"/>
      <c r="F9" s="22"/>
      <c r="G9" s="22"/>
      <c r="H9" s="22"/>
      <c r="I9" s="22"/>
      <c r="J9" s="22"/>
      <c r="K9" s="23"/>
      <c r="Q9" s="1">
        <v>56000</v>
      </c>
      <c r="R9" s="1">
        <f>Q9-T3</f>
        <v>-21571.428571428565</v>
      </c>
      <c r="S9">
        <f>R9/T4</f>
        <v>-0.602657968755406</v>
      </c>
    </row>
    <row r="10" spans="1:20">
      <c r="A10" s="1">
        <v>65000</v>
      </c>
      <c r="E10" s="21"/>
      <c r="F10" s="22"/>
      <c r="G10" s="22"/>
      <c r="H10" s="22"/>
      <c r="I10" s="22"/>
      <c r="J10" s="22"/>
      <c r="K10" s="23"/>
      <c r="Q10" s="1">
        <v>57000</v>
      </c>
      <c r="R10" s="1">
        <f>Q10-T3</f>
        <v>-20571.428571428565</v>
      </c>
      <c r="S10">
        <f>R10/$T$4</f>
        <v>-0.57472018212436071</v>
      </c>
    </row>
    <row r="11" spans="1:20">
      <c r="A11" s="1">
        <v>65000</v>
      </c>
      <c r="C11" s="27" t="s">
        <v>22</v>
      </c>
      <c r="D11">
        <f>D4+1.5*D6</f>
        <v>111500</v>
      </c>
      <c r="E11" s="21"/>
      <c r="F11" s="22"/>
      <c r="G11" s="22"/>
      <c r="H11" s="22"/>
      <c r="I11" s="22"/>
      <c r="J11" s="22"/>
      <c r="K11" s="23"/>
      <c r="Q11" s="1">
        <v>58000</v>
      </c>
      <c r="R11" s="1">
        <f>Q11-T3</f>
        <v>-19571.428571428565</v>
      </c>
      <c r="S11">
        <f t="shared" ref="S11:S27" si="0">R11/$T$4</f>
        <v>-0.54678239549331542</v>
      </c>
    </row>
    <row r="12" spans="1:20">
      <c r="A12" s="1">
        <v>67000</v>
      </c>
      <c r="B12" t="s">
        <v>23</v>
      </c>
      <c r="C12" s="27" t="s">
        <v>24</v>
      </c>
      <c r="D12">
        <f>D3-1.5*D6</f>
        <v>27500</v>
      </c>
      <c r="E12" s="21"/>
      <c r="F12" s="22"/>
      <c r="G12" s="22"/>
      <c r="H12" s="22"/>
      <c r="I12" s="22"/>
      <c r="J12" s="22"/>
      <c r="K12" s="23"/>
      <c r="Q12" s="1">
        <v>59000</v>
      </c>
      <c r="R12" s="1">
        <f>Q12-T3</f>
        <v>-18571.428571428565</v>
      </c>
      <c r="S12">
        <f t="shared" si="0"/>
        <v>-0.51884460886227002</v>
      </c>
    </row>
    <row r="13" spans="1:20">
      <c r="A13" s="1">
        <v>69000</v>
      </c>
      <c r="E13" s="21"/>
      <c r="F13" s="22"/>
      <c r="G13" s="22"/>
      <c r="H13" s="22"/>
      <c r="I13" s="22"/>
      <c r="J13" s="22"/>
      <c r="K13" s="23"/>
      <c r="Q13" s="1">
        <v>63000</v>
      </c>
      <c r="R13" s="1">
        <f>Q13-T3</f>
        <v>-14571.428571428565</v>
      </c>
      <c r="S13">
        <f t="shared" si="0"/>
        <v>-0.4070934623380888</v>
      </c>
    </row>
    <row r="14" spans="1:20">
      <c r="A14" s="1">
        <v>71000</v>
      </c>
      <c r="E14" s="21"/>
      <c r="F14" s="22"/>
      <c r="G14" s="22"/>
      <c r="H14" s="22"/>
      <c r="I14" s="22"/>
      <c r="J14" s="22"/>
      <c r="K14" s="23"/>
      <c r="Q14" s="1">
        <v>63000</v>
      </c>
      <c r="R14" s="1">
        <f>Q14-T3</f>
        <v>-14571.428571428565</v>
      </c>
      <c r="S14">
        <f t="shared" si="0"/>
        <v>-0.4070934623380888</v>
      </c>
    </row>
    <row r="15" spans="1:20">
      <c r="A15" s="1">
        <v>72000</v>
      </c>
      <c r="E15" s="21"/>
      <c r="F15" s="22"/>
      <c r="G15" s="22"/>
      <c r="H15" s="22"/>
      <c r="I15" s="22"/>
      <c r="J15" s="22"/>
      <c r="K15" s="23"/>
      <c r="Q15" s="1">
        <v>65000</v>
      </c>
      <c r="R15" s="1">
        <f>Q15-T3</f>
        <v>-12571.428571428565</v>
      </c>
      <c r="S15">
        <f t="shared" si="0"/>
        <v>-0.35121788907599816</v>
      </c>
    </row>
    <row r="16" spans="1:20">
      <c r="A16" s="1">
        <v>74000</v>
      </c>
      <c r="E16" s="21"/>
      <c r="F16" s="22"/>
      <c r="G16" s="22"/>
      <c r="H16" s="22"/>
      <c r="I16" s="22"/>
      <c r="J16" s="22"/>
      <c r="K16" s="23"/>
      <c r="Q16" s="1">
        <v>65000</v>
      </c>
      <c r="R16" s="1">
        <f>Q16-$T$3</f>
        <v>-12571.428571428565</v>
      </c>
      <c r="S16">
        <f t="shared" si="0"/>
        <v>-0.35121788907599816</v>
      </c>
    </row>
    <row r="17" spans="1:22">
      <c r="A17" s="1">
        <v>80000</v>
      </c>
      <c r="B17" t="s">
        <v>25</v>
      </c>
      <c r="E17" s="21"/>
      <c r="F17" s="22"/>
      <c r="G17" s="22"/>
      <c r="H17" s="22"/>
      <c r="I17" s="22"/>
      <c r="J17" s="22"/>
      <c r="K17" s="23"/>
      <c r="Q17" s="1">
        <v>67000</v>
      </c>
      <c r="R17" s="1">
        <f t="shared" ref="R17:R26" si="1">Q17-$T$3</f>
        <v>-10571.428571428565</v>
      </c>
      <c r="S17">
        <f t="shared" si="0"/>
        <v>-0.29534231581390752</v>
      </c>
    </row>
    <row r="18" spans="1:22">
      <c r="A18" s="1">
        <v>85000</v>
      </c>
      <c r="E18" s="21"/>
      <c r="F18" s="22"/>
      <c r="G18" s="22"/>
      <c r="H18" s="22"/>
      <c r="I18" s="22"/>
      <c r="J18" s="22"/>
      <c r="K18" s="23"/>
      <c r="Q18" s="1">
        <v>69000</v>
      </c>
      <c r="R18" s="1">
        <f t="shared" si="1"/>
        <v>-8571.4285714285652</v>
      </c>
      <c r="S18">
        <f t="shared" si="0"/>
        <v>-0.23946674255181685</v>
      </c>
    </row>
    <row r="19" spans="1:22">
      <c r="A19" s="1">
        <v>90000</v>
      </c>
      <c r="E19" s="21"/>
      <c r="F19" s="22"/>
      <c r="G19" s="22"/>
      <c r="H19" s="22"/>
      <c r="I19" s="22"/>
      <c r="J19" s="22"/>
      <c r="K19" s="23"/>
      <c r="Q19" s="1">
        <v>71000</v>
      </c>
      <c r="R19" s="1">
        <f t="shared" si="1"/>
        <v>-6571.4285714285652</v>
      </c>
      <c r="S19">
        <f t="shared" si="0"/>
        <v>-0.18359116928972621</v>
      </c>
    </row>
    <row r="20" spans="1:22">
      <c r="A20" s="1">
        <v>95000</v>
      </c>
      <c r="E20" s="21"/>
      <c r="F20" s="22"/>
      <c r="G20" s="22"/>
      <c r="H20" s="22"/>
      <c r="I20" s="22"/>
      <c r="J20" s="22"/>
      <c r="K20" s="23"/>
      <c r="Q20" s="1">
        <v>72000</v>
      </c>
      <c r="R20" s="1">
        <f t="shared" si="1"/>
        <v>-5571.4285714285652</v>
      </c>
      <c r="S20">
        <f t="shared" si="0"/>
        <v>-0.15565338265868089</v>
      </c>
    </row>
    <row r="21" spans="1:22">
      <c r="A21" s="1">
        <v>155000</v>
      </c>
      <c r="E21" s="21"/>
      <c r="F21" s="22"/>
      <c r="G21" s="22"/>
      <c r="H21" s="22"/>
      <c r="I21" s="22"/>
      <c r="J21" s="22"/>
      <c r="K21" s="23"/>
      <c r="Q21" s="1">
        <v>74000</v>
      </c>
      <c r="R21" s="1">
        <f t="shared" si="1"/>
        <v>-3571.4285714285652</v>
      </c>
      <c r="S21">
        <f t="shared" si="0"/>
        <v>-9.9777809396590256E-2</v>
      </c>
    </row>
    <row r="22" spans="1:22">
      <c r="A22" s="1">
        <v>200000</v>
      </c>
      <c r="E22" s="24"/>
      <c r="F22" s="25"/>
      <c r="G22" s="25"/>
      <c r="H22" s="25"/>
      <c r="I22" s="25"/>
      <c r="J22" s="25"/>
      <c r="K22" s="26"/>
      <c r="Q22" s="1">
        <v>80000</v>
      </c>
      <c r="R22" s="1">
        <f t="shared" si="1"/>
        <v>2428.5714285714348</v>
      </c>
      <c r="S22">
        <f t="shared" si="0"/>
        <v>6.784891038968166E-2</v>
      </c>
    </row>
    <row r="23" spans="1:22">
      <c r="Q23" s="1">
        <v>85000</v>
      </c>
      <c r="R23" s="1">
        <f t="shared" si="1"/>
        <v>7428.5714285714348</v>
      </c>
      <c r="S23">
        <f t="shared" si="0"/>
        <v>0.20753784354490826</v>
      </c>
    </row>
    <row r="24" spans="1:22">
      <c r="Q24" s="1">
        <v>90000</v>
      </c>
      <c r="R24" s="1">
        <f t="shared" si="1"/>
        <v>12428.571428571435</v>
      </c>
      <c r="S24">
        <f t="shared" si="0"/>
        <v>0.34722677670013485</v>
      </c>
    </row>
    <row r="25" spans="1:22">
      <c r="Q25" s="1">
        <v>95000</v>
      </c>
      <c r="R25" s="1">
        <f t="shared" si="1"/>
        <v>17428.571428571435</v>
      </c>
      <c r="S25">
        <f t="shared" si="0"/>
        <v>0.48691570985536148</v>
      </c>
    </row>
    <row r="26" spans="1:22">
      <c r="Q26" s="1">
        <v>155000</v>
      </c>
      <c r="R26" s="1">
        <f t="shared" si="1"/>
        <v>77428.571428571435</v>
      </c>
      <c r="S26">
        <f t="shared" si="0"/>
        <v>2.1631829077180806</v>
      </c>
      <c r="T26" s="28" t="s">
        <v>11</v>
      </c>
      <c r="U26" t="s">
        <v>26</v>
      </c>
      <c r="V26" t="s">
        <v>27</v>
      </c>
    </row>
    <row r="27" spans="1:22">
      <c r="Q27" s="1">
        <v>200000</v>
      </c>
      <c r="R27" s="1">
        <f>Q27-$T$3</f>
        <v>122428.57142857143</v>
      </c>
      <c r="S27">
        <f t="shared" si="0"/>
        <v>3.4203833061151201</v>
      </c>
      <c r="T27" s="28" t="s">
        <v>11</v>
      </c>
      <c r="U27" t="s">
        <v>26</v>
      </c>
      <c r="V27" t="s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20A5-7DF3-4556-8FC8-BF61AD4B10A1}">
  <dimension ref="B2:F23"/>
  <sheetViews>
    <sheetView tabSelected="1" workbookViewId="0">
      <selection activeCell="E8" sqref="E8"/>
    </sheetView>
  </sheetViews>
  <sheetFormatPr defaultRowHeight="15"/>
  <cols>
    <col min="2" max="2" width="12.85546875" bestFit="1" customWidth="1"/>
    <col min="5" max="5" width="19.7109375" bestFit="1" customWidth="1"/>
  </cols>
  <sheetData>
    <row r="2" spans="2:6">
      <c r="B2" s="2" t="s">
        <v>0</v>
      </c>
      <c r="C2" s="2" t="s">
        <v>28</v>
      </c>
    </row>
    <row r="3" spans="2:6">
      <c r="B3" s="1">
        <v>30000</v>
      </c>
      <c r="C3">
        <v>20</v>
      </c>
    </row>
    <row r="4" spans="2:6">
      <c r="B4" s="1">
        <v>55000</v>
      </c>
      <c r="C4">
        <v>25</v>
      </c>
      <c r="E4" t="s">
        <v>29</v>
      </c>
      <c r="F4">
        <f>AVERAGE(C3:C11,C14:C23,C13)</f>
        <v>47.25</v>
      </c>
    </row>
    <row r="5" spans="2:6">
      <c r="B5" s="1">
        <v>56000</v>
      </c>
      <c r="C5">
        <v>30</v>
      </c>
    </row>
    <row r="6" spans="2:6">
      <c r="B6" s="1">
        <v>57000</v>
      </c>
      <c r="C6">
        <v>46</v>
      </c>
      <c r="E6" t="s">
        <v>30</v>
      </c>
      <c r="F6" s="1">
        <f>MEDIAN(B3:B18,B20:B23)</f>
        <v>66000</v>
      </c>
    </row>
    <row r="7" spans="2:6">
      <c r="B7" s="1">
        <v>58000</v>
      </c>
      <c r="C7">
        <v>27</v>
      </c>
    </row>
    <row r="8" spans="2:6">
      <c r="B8" s="1">
        <v>59000</v>
      </c>
      <c r="C8">
        <v>38</v>
      </c>
    </row>
    <row r="9" spans="2:6">
      <c r="B9" s="1">
        <v>63000</v>
      </c>
      <c r="C9">
        <v>56</v>
      </c>
    </row>
    <row r="10" spans="2:6">
      <c r="B10" s="1">
        <v>63000</v>
      </c>
      <c r="C10">
        <v>60</v>
      </c>
    </row>
    <row r="11" spans="2:6">
      <c r="B11" s="1">
        <v>65000</v>
      </c>
      <c r="C11">
        <v>65</v>
      </c>
    </row>
    <row r="12" spans="2:6">
      <c r="B12" s="1">
        <v>65000</v>
      </c>
      <c r="C12" s="29" t="s">
        <v>31</v>
      </c>
    </row>
    <row r="13" spans="2:6">
      <c r="B13" s="1">
        <v>67000</v>
      </c>
      <c r="C13">
        <v>33</v>
      </c>
    </row>
    <row r="14" spans="2:6">
      <c r="B14" s="1">
        <v>69000</v>
      </c>
      <c r="C14">
        <v>23</v>
      </c>
    </row>
    <row r="15" spans="2:6">
      <c r="B15" s="1">
        <v>71000</v>
      </c>
      <c r="C15">
        <v>29</v>
      </c>
    </row>
    <row r="16" spans="2:6">
      <c r="B16" s="1">
        <v>72000</v>
      </c>
      <c r="C16">
        <v>61</v>
      </c>
    </row>
    <row r="17" spans="2:3">
      <c r="B17" s="1">
        <v>74000</v>
      </c>
      <c r="C17">
        <v>53</v>
      </c>
    </row>
    <row r="18" spans="2:3">
      <c r="B18" s="1">
        <v>80000</v>
      </c>
      <c r="C18">
        <v>71</v>
      </c>
    </row>
    <row r="19" spans="2:3">
      <c r="B19" s="30" t="s">
        <v>31</v>
      </c>
      <c r="C19">
        <v>65</v>
      </c>
    </row>
    <row r="20" spans="2:3">
      <c r="B20" s="1">
        <v>90000</v>
      </c>
      <c r="C20">
        <v>68</v>
      </c>
    </row>
    <row r="21" spans="2:3">
      <c r="B21" s="1">
        <v>95000</v>
      </c>
      <c r="C21">
        <v>58</v>
      </c>
    </row>
    <row r="22" spans="2:3">
      <c r="B22" s="1">
        <v>155000</v>
      </c>
      <c r="C22">
        <v>57</v>
      </c>
    </row>
    <row r="23" spans="2:3">
      <c r="B23" s="1">
        <v>200000</v>
      </c>
      <c r="C23"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f176e19-9f5e-4d73-a588-b9acf30ecba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05EE5819C9874884F017EC07FDFCA6" ma:contentTypeVersion="10" ma:contentTypeDescription="Create a new document." ma:contentTypeScope="" ma:versionID="d5c24a476c2f5c32415dc2e569278b5c">
  <xsd:schema xmlns:xsd="http://www.w3.org/2001/XMLSchema" xmlns:xs="http://www.w3.org/2001/XMLSchema" xmlns:p="http://schemas.microsoft.com/office/2006/metadata/properties" xmlns:ns2="0f176e19-9f5e-4d73-a588-b9acf30ecba7" targetNamespace="http://schemas.microsoft.com/office/2006/metadata/properties" ma:root="true" ma:fieldsID="8b92c08f957541112bc037853eb19ded" ns2:_="">
    <xsd:import namespace="0f176e19-9f5e-4d73-a588-b9acf30ecb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176e19-9f5e-4d73-a588-b9acf30ecb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11462a86-87d8-42cd-b152-bd8a99bd50d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8DC417-EF70-4507-8C0D-9D699B45964E}"/>
</file>

<file path=customXml/itemProps2.xml><?xml version="1.0" encoding="utf-8"?>
<ds:datastoreItem xmlns:ds="http://schemas.openxmlformats.org/officeDocument/2006/customXml" ds:itemID="{B0028607-ED90-41A0-AFF4-C23EEDCCF8BC}"/>
</file>

<file path=customXml/itemProps3.xml><?xml version="1.0" encoding="utf-8"?>
<ds:datastoreItem xmlns:ds="http://schemas.openxmlformats.org/officeDocument/2006/customXml" ds:itemID="{F24F509C-5D3A-40C9-A053-BE619B860C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 Chamoun</dc:creator>
  <cp:keywords/>
  <dc:description/>
  <cp:lastModifiedBy>Michel Chamoun</cp:lastModifiedBy>
  <cp:revision/>
  <dcterms:created xsi:type="dcterms:W3CDTF">2015-06-05T18:17:20Z</dcterms:created>
  <dcterms:modified xsi:type="dcterms:W3CDTF">2025-01-18T01:43:33Z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0x010100A305EE5819C9874884F017EC07FDFCA6</vt:lpwstr>
  </property>
  <property fmtid="{D5CDD505-2E9C-101B-9397-08002B2CF9AE}" pid="3" name="Order">
    <vt:r8>2900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</Properties>
</file>