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wanakombohussein/Desktop/SPA_using_IP/Implementation/Python/model3/"/>
    </mc:Choice>
  </mc:AlternateContent>
  <xr:revisionPtr revIDLastSave="0" documentId="13_ncr:1_{C9255C64-C990-FC41-A851-95A22CF608CC}" xr6:coauthVersionLast="43" xr6:coauthVersionMax="43" xr10:uidLastSave="{00000000-0000-0000-0000-000000000000}"/>
  <bookViews>
    <workbookView xWindow="0" yWindow="460" windowWidth="30800" windowHeight="20540" firstSheet="4" activeTab="7" xr2:uid="{A984B611-A1B8-ED44-9D31-C53F9D791789}"/>
  </bookViews>
  <sheets>
    <sheet name="# of project supervisions" sheetId="1" r:id="rId1"/>
    <sheet name="T_PS (6 to 5) comparison" sheetId="5" r:id="rId2"/>
    <sheet name="T_PS (4 to 5) comparison" sheetId="9" r:id="rId3"/>
    <sheet name="T_PS (5 to 4) comparison" sheetId="4" r:id="rId4"/>
    <sheet name="T_PS (3 to 4) comparison" sheetId="8" r:id="rId5"/>
    <sheet name="T_PS (4 to 3) comparison" sheetId="3" r:id="rId6"/>
    <sheet name="T_PS (6 to 2)" sheetId="6" r:id="rId7"/>
    <sheet name="ranks" sheetId="2" r:id="rId8"/>
    <sheet name="images" sheetId="7" r:id="rId9"/>
  </sheets>
  <externalReferences>
    <externalReference r:id="rId10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3" i="1" l="1"/>
  <c r="AO12" i="1"/>
  <c r="AO11" i="1"/>
  <c r="AO10" i="1"/>
  <c r="AO9" i="1"/>
  <c r="AO8" i="1"/>
  <c r="AO7" i="1"/>
  <c r="AP13" i="1"/>
  <c r="AP12" i="1"/>
  <c r="AP11" i="1"/>
  <c r="AP10" i="1"/>
  <c r="AP9" i="1"/>
  <c r="AP8" i="1"/>
  <c r="AP7" i="1"/>
  <c r="AQ13" i="1"/>
  <c r="AQ12" i="1"/>
  <c r="AQ11" i="1"/>
  <c r="AQ10" i="1"/>
  <c r="AQ9" i="1"/>
  <c r="AQ8" i="1"/>
  <c r="AQ7" i="1"/>
  <c r="AR13" i="1"/>
  <c r="AR12" i="1"/>
  <c r="AR11" i="1"/>
  <c r="AR10" i="1"/>
  <c r="AR9" i="1"/>
  <c r="AR8" i="1"/>
  <c r="AR7" i="1"/>
  <c r="AN13" i="1"/>
  <c r="AN12" i="1"/>
  <c r="AN11" i="1"/>
  <c r="AN10" i="1"/>
  <c r="AN9" i="1"/>
  <c r="AN8" i="1"/>
  <c r="AN7" i="1"/>
  <c r="AI13" i="2"/>
  <c r="AI12" i="2"/>
  <c r="AI11" i="2"/>
  <c r="AI10" i="2"/>
  <c r="AI9" i="2"/>
  <c r="AI8" i="2"/>
  <c r="AI7" i="2"/>
  <c r="AI6" i="2"/>
  <c r="AI5" i="2"/>
  <c r="AI4" i="2"/>
  <c r="AH13" i="2"/>
  <c r="AH12" i="2"/>
  <c r="AH11" i="2"/>
  <c r="AH10" i="2"/>
  <c r="AH9" i="2"/>
  <c r="AH8" i="2"/>
  <c r="AH7" i="2"/>
  <c r="AH6" i="2"/>
  <c r="AH5" i="2"/>
  <c r="AH4" i="2"/>
  <c r="AF13" i="2"/>
  <c r="AF12" i="2"/>
  <c r="AF11" i="2"/>
  <c r="AF10" i="2"/>
  <c r="AF9" i="2"/>
  <c r="AF8" i="2"/>
  <c r="AF7" i="2"/>
  <c r="AF6" i="2"/>
  <c r="AF5" i="2"/>
  <c r="AF4" i="2"/>
  <c r="AG13" i="2"/>
  <c r="AG12" i="2"/>
  <c r="AG11" i="2"/>
  <c r="AG10" i="2"/>
  <c r="AG9" i="2"/>
  <c r="AG8" i="2"/>
  <c r="AG7" i="2"/>
  <c r="AG6" i="2"/>
  <c r="AG5" i="2"/>
  <c r="AG4" i="2"/>
  <c r="AE13" i="2"/>
  <c r="AE12" i="2"/>
  <c r="AE11" i="2"/>
  <c r="AE10" i="2"/>
  <c r="AE9" i="2"/>
  <c r="AE8" i="2"/>
  <c r="AE7" i="2"/>
  <c r="AE6" i="2"/>
  <c r="AE5" i="2"/>
  <c r="AE4" i="2"/>
  <c r="J7" i="6" l="1"/>
  <c r="M7" i="6"/>
  <c r="K7" i="6"/>
  <c r="L7" i="6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2" i="4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B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U14" i="9"/>
  <c r="R14" i="9"/>
  <c r="Q15" i="9" s="1"/>
  <c r="K14" i="9"/>
  <c r="J14" i="9"/>
  <c r="K13" i="9"/>
  <c r="J13" i="9"/>
  <c r="K12" i="9"/>
  <c r="J12" i="9"/>
  <c r="W11" i="9"/>
  <c r="K11" i="9"/>
  <c r="J11" i="9"/>
  <c r="W10" i="9"/>
  <c r="K10" i="9"/>
  <c r="J10" i="9"/>
  <c r="W9" i="9"/>
  <c r="K9" i="9"/>
  <c r="J9" i="9"/>
  <c r="W8" i="9"/>
  <c r="K8" i="9"/>
  <c r="J8" i="9"/>
  <c r="X7" i="9"/>
  <c r="W7" i="9"/>
  <c r="K7" i="9"/>
  <c r="J7" i="9"/>
  <c r="X6" i="9"/>
  <c r="W6" i="9"/>
  <c r="K6" i="9"/>
  <c r="J6" i="9"/>
  <c r="X5" i="9"/>
  <c r="W5" i="9"/>
  <c r="K5" i="9"/>
  <c r="J5" i="9"/>
  <c r="X4" i="9"/>
  <c r="W4" i="9"/>
  <c r="K4" i="9"/>
  <c r="N3" i="9" s="1"/>
  <c r="J4" i="9"/>
  <c r="X3" i="9"/>
  <c r="W3" i="9"/>
  <c r="K3" i="9"/>
  <c r="J3" i="9"/>
  <c r="X2" i="9"/>
  <c r="W2" i="9"/>
  <c r="N2" i="9"/>
  <c r="K2" i="9"/>
  <c r="J2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2" i="8"/>
  <c r="N3" i="8" s="1"/>
  <c r="B22" i="8"/>
  <c r="U14" i="8"/>
  <c r="R14" i="8"/>
  <c r="Q15" i="8" s="1"/>
  <c r="W11" i="8"/>
  <c r="W10" i="8"/>
  <c r="W9" i="8"/>
  <c r="W8" i="8"/>
  <c r="X7" i="8"/>
  <c r="W7" i="8"/>
  <c r="X6" i="8"/>
  <c r="W6" i="8"/>
  <c r="X5" i="8"/>
  <c r="W5" i="8"/>
  <c r="X4" i="8"/>
  <c r="W4" i="8"/>
  <c r="X3" i="8"/>
  <c r="W3" i="8"/>
  <c r="X2" i="8"/>
  <c r="W2" i="8"/>
  <c r="N4" i="9" l="1"/>
  <c r="N7" i="9" s="1"/>
  <c r="N4" i="8"/>
  <c r="N5" i="8"/>
  <c r="N2" i="8"/>
  <c r="N7" i="8" l="1"/>
  <c r="X5" i="6" l="1"/>
  <c r="V5" i="6"/>
  <c r="W5" i="6"/>
  <c r="U5" i="6"/>
  <c r="C8" i="6"/>
  <c r="D8" i="6"/>
  <c r="E8" i="6"/>
  <c r="B8" i="6"/>
  <c r="T14" i="5"/>
  <c r="B23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Q14" i="5"/>
  <c r="P15" i="5" s="1"/>
  <c r="K14" i="5"/>
  <c r="J14" i="5"/>
  <c r="K13" i="5"/>
  <c r="J13" i="5"/>
  <c r="K12" i="5"/>
  <c r="J12" i="5"/>
  <c r="V11" i="5"/>
  <c r="K11" i="5"/>
  <c r="J11" i="5"/>
  <c r="V10" i="5"/>
  <c r="K10" i="5"/>
  <c r="J10" i="5"/>
  <c r="V9" i="5"/>
  <c r="K9" i="5"/>
  <c r="J9" i="5"/>
  <c r="V8" i="5"/>
  <c r="K8" i="5"/>
  <c r="J8" i="5"/>
  <c r="W7" i="5"/>
  <c r="V7" i="5"/>
  <c r="K7" i="5"/>
  <c r="J7" i="5"/>
  <c r="W6" i="5"/>
  <c r="V6" i="5"/>
  <c r="K6" i="5"/>
  <c r="J6" i="5"/>
  <c r="W5" i="5"/>
  <c r="V5" i="5"/>
  <c r="K5" i="5"/>
  <c r="J5" i="5"/>
  <c r="W4" i="5"/>
  <c r="V4" i="5"/>
  <c r="K4" i="5"/>
  <c r="J4" i="5"/>
  <c r="W3" i="5"/>
  <c r="V3" i="5"/>
  <c r="K3" i="5"/>
  <c r="J3" i="5"/>
  <c r="W2" i="5"/>
  <c r="V2" i="5"/>
  <c r="K2" i="5"/>
  <c r="J2" i="5"/>
  <c r="B22" i="3"/>
  <c r="B23" i="4"/>
  <c r="W6" i="4"/>
  <c r="W5" i="4"/>
  <c r="W4" i="4"/>
  <c r="W2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T14" i="4"/>
  <c r="J14" i="4"/>
  <c r="J13" i="4"/>
  <c r="J12" i="4"/>
  <c r="V11" i="4"/>
  <c r="J11" i="4"/>
  <c r="V10" i="4"/>
  <c r="J10" i="4"/>
  <c r="V9" i="4"/>
  <c r="J9" i="4"/>
  <c r="V8" i="4"/>
  <c r="J8" i="4"/>
  <c r="W7" i="4"/>
  <c r="V7" i="4"/>
  <c r="J7" i="4"/>
  <c r="J6" i="4"/>
  <c r="J5" i="4"/>
  <c r="J4" i="4"/>
  <c r="W3" i="4"/>
  <c r="V3" i="4"/>
  <c r="J3" i="4"/>
  <c r="J2" i="4"/>
  <c r="T14" i="3"/>
  <c r="Q14" i="3"/>
  <c r="P15" i="3" s="1"/>
  <c r="W3" i="3"/>
  <c r="W4" i="3"/>
  <c r="W5" i="3"/>
  <c r="W6" i="3"/>
  <c r="W7" i="3"/>
  <c r="W2" i="3"/>
  <c r="V3" i="3"/>
  <c r="V4" i="3"/>
  <c r="V5" i="3"/>
  <c r="V6" i="3"/>
  <c r="V7" i="3"/>
  <c r="V8" i="3"/>
  <c r="V9" i="3"/>
  <c r="V10" i="3"/>
  <c r="V11" i="3"/>
  <c r="V2" i="3"/>
  <c r="P11" i="2"/>
  <c r="P10" i="2"/>
  <c r="P9" i="2"/>
  <c r="P8" i="2"/>
  <c r="P7" i="2"/>
  <c r="P6" i="2"/>
  <c r="P5" i="2"/>
  <c r="P4" i="2"/>
  <c r="P3" i="2"/>
  <c r="P2" i="2"/>
  <c r="P13" i="2" s="1"/>
  <c r="P16" i="2" s="1"/>
  <c r="L11" i="2"/>
  <c r="L10" i="2"/>
  <c r="L9" i="2"/>
  <c r="L8" i="2"/>
  <c r="L7" i="2"/>
  <c r="L6" i="2"/>
  <c r="L5" i="2"/>
  <c r="L4" i="2"/>
  <c r="L3" i="2"/>
  <c r="L2" i="2"/>
  <c r="L13" i="2" s="1"/>
  <c r="L16" i="2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2" i="3"/>
  <c r="P8" i="1"/>
  <c r="P7" i="1"/>
  <c r="P6" i="1"/>
  <c r="P5" i="1"/>
  <c r="P4" i="1"/>
  <c r="P3" i="1"/>
  <c r="P2" i="1"/>
  <c r="P11" i="1"/>
  <c r="T8" i="1"/>
  <c r="T7" i="1"/>
  <c r="T6" i="1"/>
  <c r="T5" i="1"/>
  <c r="T4" i="1"/>
  <c r="T3" i="1"/>
  <c r="T2" i="1"/>
  <c r="N2" i="5" l="1"/>
  <c r="N4" i="5"/>
  <c r="N3" i="5"/>
  <c r="V5" i="4"/>
  <c r="V2" i="4"/>
  <c r="V6" i="4"/>
  <c r="Q14" i="4"/>
  <c r="P15" i="4" s="1"/>
  <c r="V4" i="4"/>
  <c r="N4" i="4"/>
  <c r="N3" i="4"/>
  <c r="N2" i="4"/>
  <c r="N5" i="3"/>
  <c r="N3" i="3"/>
  <c r="N4" i="3"/>
  <c r="N2" i="3"/>
  <c r="P10" i="1"/>
  <c r="P15" i="1" s="1"/>
  <c r="E2" i="1"/>
  <c r="E3" i="1"/>
  <c r="E4" i="1"/>
  <c r="E5" i="1"/>
  <c r="E6" i="1"/>
  <c r="E7" i="1"/>
  <c r="E8" i="1"/>
  <c r="B59" i="1"/>
  <c r="E25" i="1"/>
  <c r="N7" i="5" l="1"/>
  <c r="N7" i="4"/>
  <c r="N7" i="3"/>
  <c r="T11" i="1"/>
  <c r="T10" i="1"/>
  <c r="T15" i="1" s="1"/>
  <c r="X11" i="2" l="1"/>
  <c r="X10" i="2"/>
  <c r="X9" i="2"/>
  <c r="X8" i="2"/>
  <c r="X7" i="2"/>
  <c r="X6" i="2"/>
  <c r="X5" i="2"/>
  <c r="X4" i="2"/>
  <c r="X3" i="2"/>
  <c r="X2" i="2"/>
  <c r="T11" i="2"/>
  <c r="T10" i="2"/>
  <c r="T9" i="2"/>
  <c r="T8" i="2"/>
  <c r="T7" i="2"/>
  <c r="T6" i="2"/>
  <c r="T5" i="2"/>
  <c r="T4" i="2"/>
  <c r="T3" i="2"/>
  <c r="T2" i="2"/>
  <c r="H11" i="2"/>
  <c r="H10" i="2"/>
  <c r="H9" i="2"/>
  <c r="H8" i="2"/>
  <c r="H7" i="2"/>
  <c r="H6" i="2"/>
  <c r="H5" i="2"/>
  <c r="H4" i="2"/>
  <c r="H3" i="2"/>
  <c r="H2" i="2"/>
  <c r="D11" i="2"/>
  <c r="D10" i="2"/>
  <c r="D9" i="2"/>
  <c r="D8" i="2"/>
  <c r="D7" i="2"/>
  <c r="D6" i="2"/>
  <c r="D5" i="2"/>
  <c r="D4" i="2"/>
  <c r="D3" i="2"/>
  <c r="D2" i="2"/>
  <c r="H13" i="2" l="1"/>
  <c r="H16" i="2" s="1"/>
  <c r="T13" i="2"/>
  <c r="T16" i="2" s="1"/>
  <c r="X13" i="2"/>
  <c r="X16" i="2" s="1"/>
  <c r="D12" i="2"/>
  <c r="D14" i="2" s="1"/>
  <c r="D17" i="2"/>
  <c r="G20" i="2" s="1"/>
  <c r="X11" i="1"/>
  <c r="AB11" i="1"/>
  <c r="E11" i="1"/>
  <c r="J11" i="1"/>
  <c r="AB2" i="1"/>
  <c r="X2" i="1"/>
  <c r="X3" i="1"/>
  <c r="J2" i="1"/>
  <c r="AB8" i="1"/>
  <c r="AB7" i="1"/>
  <c r="AB6" i="1"/>
  <c r="AB5" i="1"/>
  <c r="AB4" i="1"/>
  <c r="AB3" i="1"/>
  <c r="AB10" i="1" l="1"/>
  <c r="AB15" i="1" s="1"/>
  <c r="X8" i="1"/>
  <c r="X7" i="1"/>
  <c r="X6" i="1"/>
  <c r="X5" i="1"/>
  <c r="X4" i="1"/>
  <c r="J8" i="1"/>
  <c r="J7" i="1"/>
  <c r="J6" i="1"/>
  <c r="J5" i="1"/>
  <c r="J4" i="1"/>
  <c r="J3" i="1"/>
  <c r="X10" i="1" l="1"/>
  <c r="X15" i="1" s="1"/>
  <c r="J10" i="1"/>
  <c r="I8" i="1" s="1"/>
  <c r="E10" i="1"/>
  <c r="E15" i="1" s="1"/>
  <c r="I7" i="1" l="1"/>
  <c r="J15" i="1"/>
  <c r="I2" i="1"/>
  <c r="I5" i="1"/>
  <c r="I6" i="1"/>
  <c r="I3" i="1"/>
  <c r="D8" i="1"/>
  <c r="D7" i="1"/>
  <c r="D6" i="1"/>
  <c r="D5" i="1"/>
  <c r="D4" i="1"/>
  <c r="D3" i="1"/>
  <c r="D2" i="1"/>
  <c r="I4" i="1"/>
</calcChain>
</file>

<file path=xl/sharedStrings.xml><?xml version="1.0" encoding="utf-8"?>
<sst xmlns="http://schemas.openxmlformats.org/spreadsheetml/2006/main" count="941" uniqueCount="195">
  <si>
    <t>#</t>
  </si>
  <si>
    <t xml:space="preserve">1 project </t>
  </si>
  <si>
    <t>2 projects</t>
  </si>
  <si>
    <t>3 projects</t>
  </si>
  <si>
    <t>4 projects</t>
  </si>
  <si>
    <t>5 projects</t>
  </si>
  <si>
    <t>6 projects</t>
  </si>
  <si>
    <t>Model 2</t>
  </si>
  <si>
    <t>0 projects</t>
  </si>
  <si>
    <t xml:space="preserve">0 projects </t>
  </si>
  <si>
    <t>Total</t>
  </si>
  <si>
    <t>Average</t>
  </si>
  <si>
    <t>Realistic</t>
  </si>
  <si>
    <t xml:space="preserve">Realistic analysis supervision count </t>
  </si>
  <si>
    <t xml:space="preserve">Total </t>
  </si>
  <si>
    <t xml:space="preserve">Min </t>
  </si>
  <si>
    <t>Max</t>
  </si>
  <si>
    <t>Min</t>
  </si>
  <si>
    <t xml:space="preserve">Max </t>
  </si>
  <si>
    <t>Optimal 3 projects</t>
  </si>
  <si>
    <t>Optimal is &lt;=3 projects *research</t>
  </si>
  <si>
    <t>Objective function</t>
  </si>
  <si>
    <t>Status</t>
  </si>
  <si>
    <t>Optimal</t>
  </si>
  <si>
    <t>Time to run</t>
  </si>
  <si>
    <t xml:space="preserve">Time to run 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</si>
  <si>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</si>
  <si>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</si>
  <si>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</si>
  <si>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</si>
  <si>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</si>
  <si>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</si>
  <si>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</si>
  <si>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</si>
  <si>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Rank 9</t>
  </si>
  <si>
    <t>Rank 10</t>
  </si>
  <si>
    <t>Manual</t>
  </si>
  <si>
    <t xml:space="preserve">Realistic analysis rank  </t>
  </si>
  <si>
    <t>Model 2 analysis rank ==  &lt;=6</t>
  </si>
  <si>
    <t>Total Algorithmic</t>
  </si>
  <si>
    <t>Total Overall</t>
  </si>
  <si>
    <t>N/A</t>
  </si>
  <si>
    <t>ASK</t>
  </si>
  <si>
    <t>Model 3 (&lt;=4)</t>
  </si>
  <si>
    <t>Model 3 (&lt;=5)</t>
  </si>
  <si>
    <t>Model 3 analysis supervision count (&lt;=5)</t>
  </si>
  <si>
    <t>Model 3 (&lt;=6)</t>
  </si>
  <si>
    <t>Model 3 analysis supervision count (&lt;=6)</t>
  </si>
  <si>
    <t>Model 3 analysis suerpvision count (&lt;=4)</t>
  </si>
  <si>
    <t>Model 2 analysis supervision count equiv.  &lt;=6</t>
  </si>
  <si>
    <t>Model 3 (&lt;=3)</t>
  </si>
  <si>
    <t>Model 3 analysis suerpvision count (&lt;=3)</t>
  </si>
  <si>
    <t>&lt;=2</t>
  </si>
  <si>
    <t>INFEASIBLE</t>
  </si>
  <si>
    <t>T_PS: 3-4 ANALYSIS</t>
  </si>
  <si>
    <t>Of the 21 lecturers supervising 3 projects</t>
  </si>
  <si>
    <t>1 lecturer is stop supervising any project</t>
  </si>
  <si>
    <r>
      <t xml:space="preserve">9 lecturers supervises an </t>
    </r>
    <r>
      <rPr>
        <b/>
        <sz val="12"/>
        <color theme="1"/>
        <rFont val="Calibri"/>
        <family val="2"/>
        <scheme val="minor"/>
      </rPr>
      <t xml:space="preserve">extra </t>
    </r>
    <r>
      <rPr>
        <sz val="12"/>
        <color theme="1"/>
        <rFont val="Calibri"/>
        <family val="2"/>
        <scheme val="minor"/>
      </rPr>
      <t>project (4 projects)</t>
    </r>
  </si>
  <si>
    <r>
      <t xml:space="preserve">3 lecturers have their workload reduced and supervise 2 </t>
    </r>
    <r>
      <rPr>
        <b/>
        <sz val="12"/>
        <color theme="1"/>
        <rFont val="Calibri"/>
        <family val="2"/>
        <scheme val="minor"/>
      </rPr>
      <t>less</t>
    </r>
    <r>
      <rPr>
        <sz val="12"/>
        <color theme="1"/>
        <rFont val="Calibri"/>
        <family val="2"/>
        <scheme val="minor"/>
      </rPr>
      <t xml:space="preserve"> projects (1 project)</t>
    </r>
  </si>
  <si>
    <t>8 lecturers have their supervision workload unchanged (3 project)</t>
  </si>
  <si>
    <t>T_PS: 4-5 ANALYSIS</t>
  </si>
  <si>
    <t>Of the 9 lecturers supervising 4 projects</t>
  </si>
  <si>
    <t>L5 supervises 2 less projects ( 3 to 1)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</si>
  <si>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</si>
  <si>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</si>
  <si>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</si>
  <si>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</si>
  <si>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</si>
  <si>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</si>
  <si>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</si>
  <si>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</si>
  <si>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</si>
  <si>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</si>
  <si>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</si>
  <si>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</si>
  <si>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</si>
  <si>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</si>
  <si>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</si>
  <si>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</si>
  <si>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</si>
  <si>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</si>
  <si>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</si>
  <si>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</si>
  <si>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</si>
  <si>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</si>
  <si>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</si>
  <si>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</si>
  <si>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</si>
  <si>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</si>
  <si>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</si>
  <si>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</si>
  <si>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</si>
  <si>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</si>
  <si>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</si>
  <si>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</si>
  <si>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</si>
  <si>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</si>
  <si>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</si>
  <si>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</si>
  <si>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</si>
  <si>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</si>
  <si>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</si>
  <si>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</si>
  <si>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</si>
  <si>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</si>
  <si>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</si>
  <si>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</si>
  <si>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</si>
  <si>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</si>
  <si>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</si>
  <si>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</si>
  <si>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</si>
  <si>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</si>
  <si>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</si>
  <si>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</si>
  <si>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</si>
  <si>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</si>
  <si>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</si>
  <si>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</si>
  <si>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</si>
  <si>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Qualitative Change</t>
  </si>
  <si>
    <t xml:space="preserve">Numerical Change </t>
  </si>
  <si>
    <t>No change</t>
  </si>
  <si>
    <t>1 supervisor initally supervising 1 project now supervises 3 projects (L5)</t>
  </si>
  <si>
    <t xml:space="preserve">with constraint to project shortlising 6 supervisors initially supervising 1 or 2 projects are increased by 1  </t>
  </si>
  <si>
    <t>+2</t>
  </si>
  <si>
    <t>+6</t>
  </si>
  <si>
    <t>+1</t>
  </si>
  <si>
    <t>1 supervisor initally not allocated is sueprvising 1 student</t>
  </si>
  <si>
    <t>Model 3 analysis rank (&lt;=3)</t>
  </si>
  <si>
    <t>Model 3 analysis rank (&lt;=4)</t>
  </si>
  <si>
    <t>Model 3 analysis rank (&lt;=5)</t>
  </si>
  <si>
    <t>Model 3 analysis rank  (&lt;=6)</t>
  </si>
  <si>
    <t>Model 6 (&lt;=6)</t>
  </si>
  <si>
    <t>Change in satisfaction</t>
  </si>
  <si>
    <t xml:space="preserve">Qualitative change </t>
  </si>
  <si>
    <t>Overall satisfaction - students allocated their top 3 choices</t>
  </si>
  <si>
    <t>All supervisors initially supervising 4 projects are dropped to 3 projects i.e 9 students need to be shuffled among other supervisors</t>
  </si>
  <si>
    <t>Satisfaction rate</t>
  </si>
  <si>
    <t>BAD</t>
  </si>
  <si>
    <t>All supervisors initially supervising 5 projects are dropped to 4 projects i.e 4 students need to be shuffled among other supervisors</t>
  </si>
  <si>
    <t>+3</t>
  </si>
  <si>
    <r>
      <t xml:space="preserve">Increase by 2 projects i.e supervise 2 </t>
    </r>
    <r>
      <rPr>
        <b/>
        <i/>
        <sz val="12"/>
        <color theme="1"/>
        <rFont val="Calibri"/>
        <family val="2"/>
        <scheme val="minor"/>
      </rPr>
      <t>extra</t>
    </r>
    <r>
      <rPr>
        <i/>
        <sz val="12"/>
        <color theme="1"/>
        <rFont val="Calibri"/>
        <family val="2"/>
        <scheme val="minor"/>
      </rPr>
      <t xml:space="preserve"> projects</t>
    </r>
  </si>
  <si>
    <r>
      <t xml:space="preserve">Increase by 1 project i.e supervise 1 </t>
    </r>
    <r>
      <rPr>
        <b/>
        <i/>
        <sz val="12"/>
        <color theme="1"/>
        <rFont val="Calibri"/>
        <family val="2"/>
        <scheme val="minor"/>
      </rPr>
      <t>extra</t>
    </r>
    <r>
      <rPr>
        <i/>
        <sz val="12"/>
        <color theme="1"/>
        <rFont val="Calibri"/>
        <family val="2"/>
        <scheme val="minor"/>
      </rPr>
      <t xml:space="preserve"> project</t>
    </r>
  </si>
  <si>
    <t>3 supervisor initally not allocated are now each supervising 1 student</t>
  </si>
  <si>
    <t>Model 3 analysis supervision count (&lt;=4)</t>
  </si>
  <si>
    <t xml:space="preserve">Satisfaction decreases by </t>
  </si>
  <si>
    <t>Satisfaction decreases by</t>
  </si>
  <si>
    <t>Objective function increases  (BAD as it's minimization problem)</t>
  </si>
  <si>
    <t>Objective function increases (BAD as it's minimization problem)</t>
  </si>
  <si>
    <t>All supervisors initially supervising 6 projects are dropped to 5 projects i.e 1 student need to be shuffled to another supervisor</t>
  </si>
  <si>
    <t>supervisor initally supervising 3 projects is now supervising 4 projects</t>
  </si>
  <si>
    <r>
      <t xml:space="preserve">Decrease by 1 project i.e supervise 1 </t>
    </r>
    <r>
      <rPr>
        <b/>
        <sz val="12"/>
        <color theme="1"/>
        <rFont val="Calibri"/>
        <family val="2"/>
        <scheme val="minor"/>
      </rPr>
      <t>less</t>
    </r>
    <r>
      <rPr>
        <sz val="12"/>
        <color theme="1"/>
        <rFont val="Calibri"/>
        <family val="2"/>
        <scheme val="minor"/>
      </rPr>
      <t xml:space="preserve"> project ( 6 projs to 5 projs)</t>
    </r>
  </si>
  <si>
    <r>
      <t xml:space="preserve">Decrease by 1 project i.e supervise 1 </t>
    </r>
    <r>
      <rPr>
        <b/>
        <sz val="12"/>
        <color theme="1"/>
        <rFont val="Calibri"/>
        <family val="2"/>
        <scheme val="minor"/>
      </rPr>
      <t>less</t>
    </r>
    <r>
      <rPr>
        <sz val="12"/>
        <color theme="1"/>
        <rFont val="Calibri"/>
        <family val="2"/>
        <scheme val="minor"/>
      </rPr>
      <t xml:space="preserve"> project (5 projs to 4 projs)</t>
    </r>
  </si>
  <si>
    <r>
      <t xml:space="preserve">Decrease by 1 project i.e supervise 1 </t>
    </r>
    <r>
      <rPr>
        <b/>
        <sz val="12"/>
        <color theme="1"/>
        <rFont val="Calibri"/>
        <family val="2"/>
        <scheme val="minor"/>
      </rPr>
      <t>less</t>
    </r>
    <r>
      <rPr>
        <sz val="12"/>
        <color theme="1"/>
        <rFont val="Calibri"/>
        <family val="2"/>
        <scheme val="minor"/>
      </rPr>
      <t xml:space="preserve"> project (4 projs to 3 projs)</t>
    </r>
  </si>
  <si>
    <t xml:space="preserve">Simplex iterations </t>
  </si>
  <si>
    <t>Time for simplex iterations</t>
  </si>
  <si>
    <t>0.05s</t>
  </si>
  <si>
    <t>T_PS</t>
  </si>
  <si>
    <t>Max rank allocated</t>
  </si>
  <si>
    <t>Max rank</t>
  </si>
  <si>
    <t>Student Satisfaction</t>
  </si>
  <si>
    <t>Student Satisfaction,  τ</t>
  </si>
  <si>
    <t>Number students allocated Rank 1 - Rank 3</t>
  </si>
  <si>
    <t>0.04s</t>
  </si>
  <si>
    <r>
      <t> the Gurobi solver required just over 11 seconds to solve the model to optimality, and it used two processors to do so (the processor count can be limited with the </t>
    </r>
    <r>
      <rPr>
        <sz val="14"/>
        <color rgb="FF4D99E0"/>
        <rFont val="Verdana"/>
        <family val="2"/>
      </rPr>
      <t>Threads</t>
    </r>
    <r>
      <rPr>
        <sz val="14"/>
        <color rgb="FF000000"/>
        <rFont val="Verdana"/>
        <family val="2"/>
      </rPr>
      <t> parameter). The gap between the best feasible solution objective and the best bound is just under 0.01%, which produces an </t>
    </r>
    <r>
      <rPr>
        <sz val="10.8"/>
        <color rgb="FF000000"/>
        <rFont val="Source Code Pro"/>
        <family val="3"/>
      </rPr>
      <t>Optimal</t>
    </r>
    <r>
      <rPr>
        <sz val="14"/>
        <color rgb="FF000000"/>
        <rFont val="Verdana"/>
        <family val="2"/>
      </rPr>
      <t>termination status, since the achieved gap is smaller than the default </t>
    </r>
    <r>
      <rPr>
        <sz val="14"/>
        <color rgb="FF4D99E0"/>
        <rFont val="Verdana"/>
        <family val="2"/>
      </rPr>
      <t>MIPGap</t>
    </r>
    <r>
      <rPr>
        <sz val="14"/>
        <color rgb="FF000000"/>
        <rFont val="Verdana"/>
        <family val="2"/>
      </rPr>
      <t> parameter value.</t>
    </r>
  </si>
  <si>
    <r>
      <t>The MIP solver will terminate (with an optimal result) when the gap between the lower and upper objective bound is less than </t>
    </r>
    <r>
      <rPr>
        <sz val="10.8"/>
        <color rgb="FF000000"/>
        <rFont val="Source Code Pro"/>
        <family val="3"/>
      </rPr>
      <t>MIPGap</t>
    </r>
    <r>
      <rPr>
        <sz val="14"/>
        <color rgb="FF515050"/>
        <rFont val="Verdana"/>
        <family val="2"/>
      </rPr>
      <t> times the absolute value of the upper bound.</t>
    </r>
  </si>
  <si>
    <t>0.06s</t>
  </si>
  <si>
    <t>Simplex Iterations</t>
  </si>
  <si>
    <t>Initally @3</t>
  </si>
  <si>
    <t>Now @4</t>
  </si>
  <si>
    <t>Now @1</t>
  </si>
  <si>
    <t>Initally @2</t>
  </si>
  <si>
    <t>Now @2</t>
  </si>
  <si>
    <t>Initally @1</t>
  </si>
  <si>
    <t>Now @0</t>
  </si>
  <si>
    <r>
      <t xml:space="preserve">Decrease by 2 projects i.e supervise 2 </t>
    </r>
    <r>
      <rPr>
        <b/>
        <i/>
        <sz val="12"/>
        <color theme="1"/>
        <rFont val="Calibri"/>
        <family val="2"/>
        <scheme val="minor"/>
      </rPr>
      <t>extra</t>
    </r>
    <r>
      <rPr>
        <i/>
        <sz val="12"/>
        <color theme="1"/>
        <rFont val="Calibri"/>
        <family val="2"/>
        <scheme val="minor"/>
      </rPr>
      <t xml:space="preserve"> projects</t>
    </r>
  </si>
  <si>
    <t>Initally @4</t>
  </si>
  <si>
    <t>Now @5</t>
  </si>
  <si>
    <t>4 TO 5</t>
  </si>
  <si>
    <t>3 TO 4</t>
  </si>
  <si>
    <t xml:space="preserve">Lecturer satisfaction </t>
  </si>
  <si>
    <r>
      <t>Student Satisfaction, 𝜏</t>
    </r>
    <r>
      <rPr>
        <b/>
        <vertAlign val="subscript"/>
        <sz val="12"/>
        <color theme="1"/>
        <rFont val="Calibri (Body)"/>
      </rPr>
      <t>1</t>
    </r>
  </si>
  <si>
    <r>
      <t>Lecturer satisfaction,  𝜏</t>
    </r>
    <r>
      <rPr>
        <b/>
        <vertAlign val="subscript"/>
        <sz val="12"/>
        <color theme="1"/>
        <rFont val="Calibri (Body)"/>
      </rPr>
      <t>2</t>
    </r>
  </si>
  <si>
    <t xml:space="preserve"> </t>
  </si>
  <si>
    <t>Number of Student Allocated Rank 1 - Rank 3</t>
  </si>
  <si>
    <t>EEE</t>
  </si>
  <si>
    <t>Model 3 at 4</t>
  </si>
  <si>
    <t>Model 3 at 5</t>
  </si>
  <si>
    <r>
      <t>T</t>
    </r>
    <r>
      <rPr>
        <vertAlign val="subscript"/>
        <sz val="12"/>
        <color theme="1"/>
        <rFont val="Calibri (Body)"/>
      </rPr>
      <t xml:space="preserve">PS = </t>
    </r>
    <r>
      <rPr>
        <sz val="12"/>
        <color theme="1"/>
        <rFont val="Calibri"/>
        <family val="2"/>
        <scheme val="minor"/>
      </rPr>
      <t>3</t>
    </r>
  </si>
  <si>
    <r>
      <t>T</t>
    </r>
    <r>
      <rPr>
        <vertAlign val="subscript"/>
        <sz val="12"/>
        <color rgb="FF000000"/>
        <rFont val="Calibri (Body)"/>
      </rPr>
      <t>PS = 5</t>
    </r>
  </si>
  <si>
    <r>
      <t>T</t>
    </r>
    <r>
      <rPr>
        <vertAlign val="subscript"/>
        <sz val="12"/>
        <color theme="1"/>
        <rFont val="Calibri (Body)"/>
      </rPr>
      <t xml:space="preserve">PS </t>
    </r>
    <r>
      <rPr>
        <sz val="12"/>
        <color theme="1"/>
        <rFont val="Calibri"/>
        <family val="2"/>
        <scheme val="minor"/>
      </rPr>
      <t>= 4</t>
    </r>
  </si>
  <si>
    <r>
      <t>T</t>
    </r>
    <r>
      <rPr>
        <vertAlign val="subscript"/>
        <sz val="12"/>
        <color theme="1"/>
        <rFont val="Calibri (Body)"/>
      </rPr>
      <t>PS</t>
    </r>
    <r>
      <rPr>
        <sz val="12"/>
        <color theme="1"/>
        <rFont val="Calibri"/>
        <family val="2"/>
        <scheme val="minor"/>
      </rPr>
      <t xml:space="preserve"> = 6</t>
    </r>
  </si>
  <si>
    <t>TPS=3</t>
  </si>
  <si>
    <t>TPS=6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</si>
</sst>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%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rgb="FF000000"/>
      <name val="Verdana"/>
      <family val="2"/>
    </font>
    <font>
      <sz val="14"/>
      <color rgb="FF4D99E0"/>
      <name val="Verdana"/>
      <family val="2"/>
    </font>
    <font>
      <sz val="10.8"/>
      <color rgb="FF000000"/>
      <name val="Source Code Pro"/>
      <family val="3"/>
    </font>
    <font>
      <sz val="14"/>
      <color rgb="FF515050"/>
      <name val="Verdana"/>
      <family val="2"/>
    </font>
    <font>
      <b/>
      <vertAlign val="subscript"/>
      <sz val="12"/>
      <color theme="1"/>
      <name val="Calibri (Body)"/>
    </font>
    <font>
      <vertAlign val="subscript"/>
      <sz val="12"/>
      <color theme="1"/>
      <name val="Calibri (Body)"/>
    </font>
    <font>
      <vertAlign val="subscript"/>
      <sz val="12"/>
      <color rgb="FF00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95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3" fillId="0" borderId="1" xfId="2" applyBorder="1" applyAlignment="1">
      <alignment horizontal="left" vertical="top"/>
    </xf>
    <xf numFmtId="0" fontId="3" fillId="0" borderId="0" xfId="2" applyAlignment="1">
      <alignment horizontal="left" vertical="top"/>
    </xf>
    <xf numFmtId="0" fontId="0" fillId="0" borderId="0" xfId="0" applyAlignment="1">
      <alignment horizontal="left" vertical="top"/>
    </xf>
    <xf numFmtId="9" fontId="0" fillId="0" borderId="0" xfId="1" applyFont="1" applyAlignment="1">
      <alignment horizontal="left" vertical="top"/>
    </xf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top"/>
    </xf>
    <xf numFmtId="0" fontId="3" fillId="4" borderId="0" xfId="2" applyFill="1" applyAlignment="1">
      <alignment horizontal="left" vertical="top"/>
    </xf>
    <xf numFmtId="0" fontId="3" fillId="4" borderId="0" xfId="2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9" fontId="0" fillId="4" borderId="0" xfId="1" applyFont="1" applyFill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/>
    </xf>
    <xf numFmtId="0" fontId="0" fillId="4" borderId="0" xfId="0" applyFill="1"/>
    <xf numFmtId="9" fontId="3" fillId="4" borderId="0" xfId="1" applyFont="1" applyFill="1" applyAlignment="1">
      <alignment horizontal="left" vertical="top"/>
    </xf>
    <xf numFmtId="0" fontId="0" fillId="4" borderId="0" xfId="0" applyFill="1" applyAlignment="1">
      <alignment horizontal="left"/>
    </xf>
    <xf numFmtId="0" fontId="2" fillId="2" borderId="2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2" xfId="2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9" fontId="3" fillId="0" borderId="2" xfId="1" applyFont="1" applyBorder="1" applyAlignment="1">
      <alignment horizontal="left" vertical="top"/>
    </xf>
    <xf numFmtId="9" fontId="0" fillId="0" borderId="2" xfId="1" applyFont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7" fillId="4" borderId="0" xfId="0" applyFont="1" applyFill="1"/>
    <xf numFmtId="0" fontId="0" fillId="0" borderId="1" xfId="0" applyBorder="1"/>
    <xf numFmtId="0" fontId="0" fillId="0" borderId="0" xfId="0" applyFont="1"/>
    <xf numFmtId="0" fontId="0" fillId="0" borderId="0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/>
    <xf numFmtId="0" fontId="2" fillId="2" borderId="1" xfId="0" applyFont="1" applyFill="1" applyBorder="1"/>
    <xf numFmtId="0" fontId="2" fillId="0" borderId="1" xfId="0" applyFont="1" applyBorder="1"/>
    <xf numFmtId="9" fontId="0" fillId="0" borderId="0" xfId="1" applyFont="1"/>
    <xf numFmtId="164" fontId="0" fillId="0" borderId="0" xfId="0" applyNumberFormat="1"/>
    <xf numFmtId="0" fontId="2" fillId="5" borderId="0" xfId="0" applyFont="1" applyFill="1"/>
    <xf numFmtId="0" fontId="0" fillId="5" borderId="0" xfId="0" applyFill="1"/>
    <xf numFmtId="164" fontId="0" fillId="5" borderId="0" xfId="0" applyNumberFormat="1" applyFill="1"/>
    <xf numFmtId="9" fontId="0" fillId="0" borderId="0" xfId="1" applyFont="1" applyAlignment="1">
      <alignment horizontal="left"/>
    </xf>
    <xf numFmtId="0" fontId="0" fillId="0" borderId="0" xfId="0" applyAlignment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8" fillId="0" borderId="1" xfId="0" applyFont="1" applyBorder="1" applyAlignment="1">
      <alignment wrapText="1"/>
    </xf>
    <xf numFmtId="0" fontId="8" fillId="0" borderId="0" xfId="0" quotePrefix="1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quotePrefix="1" applyFont="1"/>
    <xf numFmtId="0" fontId="8" fillId="0" borderId="0" xfId="0" applyFont="1"/>
    <xf numFmtId="165" fontId="0" fillId="0" borderId="0" xfId="1" applyNumberFormat="1" applyFont="1"/>
    <xf numFmtId="165" fontId="2" fillId="3" borderId="0" xfId="0" applyNumberFormat="1" applyFont="1" applyFill="1" applyAlignment="1">
      <alignment horizontal="center"/>
    </xf>
    <xf numFmtId="165" fontId="2" fillId="3" borderId="0" xfId="1" applyNumberFormat="1" applyFont="1" applyFill="1" applyAlignment="1">
      <alignment horizontal="center"/>
    </xf>
    <xf numFmtId="0" fontId="2" fillId="6" borderId="0" xfId="0" applyFont="1" applyFill="1"/>
    <xf numFmtId="0" fontId="0" fillId="6" borderId="0" xfId="0" applyFill="1"/>
    <xf numFmtId="0" fontId="2" fillId="6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65" fontId="0" fillId="0" borderId="0" xfId="0" applyNumberFormat="1" applyAlignment="1">
      <alignment horizontal="left"/>
    </xf>
    <xf numFmtId="0" fontId="10" fillId="0" borderId="0" xfId="0" applyFont="1"/>
    <xf numFmtId="0" fontId="13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8" fillId="0" borderId="0" xfId="0" applyFont="1" applyBorder="1" applyAlignment="1">
      <alignment wrapText="1"/>
    </xf>
    <xf numFmtId="0" fontId="2" fillId="4" borderId="0" xfId="0" applyFont="1" applyFill="1"/>
    <xf numFmtId="0" fontId="0" fillId="4" borderId="0" xfId="0" applyFill="1" applyAlignment="1"/>
    <xf numFmtId="10" fontId="0" fillId="0" borderId="0" xfId="1" applyNumberFormat="1" applyFont="1" applyAlignment="1">
      <alignment horizontal="left" vertical="top"/>
    </xf>
    <xf numFmtId="10" fontId="3" fillId="0" borderId="0" xfId="1" applyNumberFormat="1" applyFont="1" applyAlignment="1">
      <alignment horizontal="left" vertical="top"/>
    </xf>
    <xf numFmtId="10" fontId="0" fillId="0" borderId="0" xfId="0" applyNumberFormat="1" applyAlignment="1">
      <alignment horizontal="left"/>
    </xf>
    <xf numFmtId="10" fontId="0" fillId="0" borderId="0" xfId="1" applyNumberFormat="1" applyFont="1" applyAlignment="1">
      <alignment horizontal="left"/>
    </xf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/>
    </xf>
  </cellXfs>
  <cellStyles count="3">
    <cellStyle name="Normal" xfId="0" builtinId="0"/>
    <cellStyle name="Normal 2" xfId="2" xr:uid="{1DC39592-9FA4-4643-8553-F73B9C7A0B67}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EEE Algorithm vs Model 3 at</a:t>
            </a:r>
            <a:r>
              <a:rPr lang="en-US" sz="1600" baseline="0">
                <a:solidFill>
                  <a:schemeClr val="tx1"/>
                </a:solidFill>
              </a:rPr>
              <a:t>  T</a:t>
            </a:r>
            <a:r>
              <a:rPr lang="en-US" sz="1600" baseline="-25000">
                <a:solidFill>
                  <a:schemeClr val="tx1"/>
                </a:solidFill>
              </a:rPr>
              <a:t>PS</a:t>
            </a:r>
            <a:r>
              <a:rPr lang="en-US" sz="1600" baseline="0">
                <a:solidFill>
                  <a:schemeClr val="tx1"/>
                </a:solidFill>
              </a:rPr>
              <a:t> = 3 (Lecturer-optimal), </a:t>
            </a:r>
          </a:p>
          <a:p>
            <a:pPr>
              <a:defRPr/>
            </a:pPr>
            <a:r>
              <a:rPr lang="en-US" sz="1600" baseline="0">
                <a:solidFill>
                  <a:schemeClr val="tx1"/>
                </a:solidFill>
              </a:rPr>
              <a:t>and T</a:t>
            </a:r>
            <a:r>
              <a:rPr lang="en-US" sz="1600" baseline="-25000">
                <a:solidFill>
                  <a:schemeClr val="tx1"/>
                </a:solidFill>
              </a:rPr>
              <a:t>PS</a:t>
            </a:r>
            <a:r>
              <a:rPr lang="en-US" sz="1600" baseline="0">
                <a:solidFill>
                  <a:schemeClr val="tx1"/>
                </a:solidFill>
              </a:rPr>
              <a:t> = 6 (Student-optimal) 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of project supervisions'!$AN$6</c:f>
              <c:strCache>
                <c:ptCount val="1"/>
                <c:pt idx="0">
                  <c:v>EEE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'# of project supervisions'!$AM$7:$AM$13</c:f>
              <c:strCache>
                <c:ptCount val="7"/>
                <c:pt idx="0">
                  <c:v>0 projects</c:v>
                </c:pt>
                <c:pt idx="1">
                  <c:v>1 project </c:v>
                </c:pt>
                <c:pt idx="2">
                  <c:v>2 projects</c:v>
                </c:pt>
                <c:pt idx="3">
                  <c:v>3 projects</c:v>
                </c:pt>
                <c:pt idx="4">
                  <c:v>4 projects</c:v>
                </c:pt>
                <c:pt idx="5">
                  <c:v>5 projects</c:v>
                </c:pt>
                <c:pt idx="6">
                  <c:v>6 projects</c:v>
                </c:pt>
              </c:strCache>
            </c:strRef>
          </c:cat>
          <c:val>
            <c:numRef>
              <c:f>'# of project supervisions'!$AN$7:$AN$13</c:f>
              <c:numCache>
                <c:formatCode>General</c:formatCode>
                <c:ptCount val="7"/>
                <c:pt idx="0">
                  <c:v>8</c:v>
                </c:pt>
                <c:pt idx="1">
                  <c:v>19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0-FE40-BF01-A88E86B84DFD}"/>
            </c:ext>
          </c:extLst>
        </c:ser>
        <c:ser>
          <c:idx val="1"/>
          <c:order val="1"/>
          <c:tx>
            <c:strRef>
              <c:f>'# of project supervisions'!$AO$6</c:f>
              <c:strCache>
                <c:ptCount val="1"/>
                <c:pt idx="0">
                  <c:v>TPS =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'# of project supervisions'!$AM$7:$AM$13</c:f>
              <c:strCache>
                <c:ptCount val="7"/>
                <c:pt idx="0">
                  <c:v>0 projects</c:v>
                </c:pt>
                <c:pt idx="1">
                  <c:v>1 project </c:v>
                </c:pt>
                <c:pt idx="2">
                  <c:v>2 projects</c:v>
                </c:pt>
                <c:pt idx="3">
                  <c:v>3 projects</c:v>
                </c:pt>
                <c:pt idx="4">
                  <c:v>4 projects</c:v>
                </c:pt>
                <c:pt idx="5">
                  <c:v>5 projects</c:v>
                </c:pt>
                <c:pt idx="6">
                  <c:v>6 projects</c:v>
                </c:pt>
              </c:strCache>
            </c:strRef>
          </c:cat>
          <c:val>
            <c:numRef>
              <c:f>'# of project supervisions'!$AO$7:$AO$13</c:f>
              <c:numCache>
                <c:formatCode>General</c:formatCode>
                <c:ptCount val="7"/>
                <c:pt idx="0">
                  <c:v>5</c:v>
                </c:pt>
                <c:pt idx="1">
                  <c:v>16</c:v>
                </c:pt>
                <c:pt idx="2">
                  <c:v>15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0-FE40-BF01-A88E86B84DFD}"/>
            </c:ext>
          </c:extLst>
        </c:ser>
        <c:ser>
          <c:idx val="2"/>
          <c:order val="2"/>
          <c:tx>
            <c:strRef>
              <c:f>'# of project supervisions'!$AR$6</c:f>
              <c:strCache>
                <c:ptCount val="1"/>
                <c:pt idx="0">
                  <c:v>TPS =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'# of project supervisions'!$AM$7:$AM$13</c:f>
              <c:strCache>
                <c:ptCount val="7"/>
                <c:pt idx="0">
                  <c:v>0 projects</c:v>
                </c:pt>
                <c:pt idx="1">
                  <c:v>1 project </c:v>
                </c:pt>
                <c:pt idx="2">
                  <c:v>2 projects</c:v>
                </c:pt>
                <c:pt idx="3">
                  <c:v>3 projects</c:v>
                </c:pt>
                <c:pt idx="4">
                  <c:v>4 projects</c:v>
                </c:pt>
                <c:pt idx="5">
                  <c:v>5 projects</c:v>
                </c:pt>
                <c:pt idx="6">
                  <c:v>6 projects</c:v>
                </c:pt>
              </c:strCache>
            </c:strRef>
          </c:cat>
          <c:val>
            <c:numRef>
              <c:f>'# of project supervisions'!$AR$7:$AR$13</c:f>
              <c:numCache>
                <c:formatCode>General</c:formatCode>
                <c:ptCount val="7"/>
                <c:pt idx="0">
                  <c:v>9</c:v>
                </c:pt>
                <c:pt idx="1">
                  <c:v>17</c:v>
                </c:pt>
                <c:pt idx="2">
                  <c:v>14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90-FE40-BF01-A88E86B84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071407"/>
        <c:axId val="244841663"/>
      </c:barChart>
      <c:catAx>
        <c:axId val="23007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41663"/>
        <c:crosses val="autoZero"/>
        <c:auto val="1"/>
        <c:lblAlgn val="ctr"/>
        <c:lblOffset val="100"/>
        <c:noMultiLvlLbl val="0"/>
      </c:catAx>
      <c:valAx>
        <c:axId val="244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 of Lecturers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7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EEE Algorithm vs Model 2 IP Allocation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with</a:t>
            </a:r>
            <a:r>
              <a:rPr lang="en-US" baseline="0">
                <a:solidFill>
                  <a:schemeClr val="tx1"/>
                </a:solidFill>
              </a:rPr>
              <a:t> EEE 2018/2019 Data</a:t>
            </a:r>
            <a:r>
              <a:rPr lang="en-US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2 IP optimization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'# of project supervisions'!$H$2:$H$8</c:f>
              <c:strCache>
                <c:ptCount val="7"/>
                <c:pt idx="0">
                  <c:v>0 projects</c:v>
                </c:pt>
                <c:pt idx="1">
                  <c:v>1 project </c:v>
                </c:pt>
                <c:pt idx="2">
                  <c:v>2 projects</c:v>
                </c:pt>
                <c:pt idx="3">
                  <c:v>3 projects</c:v>
                </c:pt>
                <c:pt idx="4">
                  <c:v>4 projects</c:v>
                </c:pt>
                <c:pt idx="5">
                  <c:v>5 projects</c:v>
                </c:pt>
                <c:pt idx="6">
                  <c:v>6 projects</c:v>
                </c:pt>
              </c:strCache>
            </c:strRef>
          </c:cat>
          <c:val>
            <c:numRef>
              <c:f>'# of project supervisions'!$J$2:$J$8</c:f>
              <c:numCache>
                <c:formatCode>General</c:formatCode>
                <c:ptCount val="7"/>
                <c:pt idx="0">
                  <c:v>8</c:v>
                </c:pt>
                <c:pt idx="1">
                  <c:v>19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624A-A9E9-02B4E607B38A}"/>
            </c:ext>
          </c:extLst>
        </c:ser>
        <c:ser>
          <c:idx val="1"/>
          <c:order val="1"/>
          <c:tx>
            <c:v>EEE Algorithm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'# of project supervisions'!$H$2:$H$8</c:f>
              <c:strCache>
                <c:ptCount val="7"/>
                <c:pt idx="0">
                  <c:v>0 projects</c:v>
                </c:pt>
                <c:pt idx="1">
                  <c:v>1 project </c:v>
                </c:pt>
                <c:pt idx="2">
                  <c:v>2 projects</c:v>
                </c:pt>
                <c:pt idx="3">
                  <c:v>3 projects</c:v>
                </c:pt>
                <c:pt idx="4">
                  <c:v>4 projects</c:v>
                </c:pt>
                <c:pt idx="5">
                  <c:v>5 projects</c:v>
                </c:pt>
                <c:pt idx="6">
                  <c:v>6 projects</c:v>
                </c:pt>
              </c:strCache>
            </c:strRef>
          </c:cat>
          <c:val>
            <c:numRef>
              <c:f>'# of project supervisions'!$E$2:$E$8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0-624A-A9E9-02B4E607B3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5100879"/>
        <c:axId val="1424973823"/>
      </c:barChart>
      <c:catAx>
        <c:axId val="146510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73823"/>
        <c:crosses val="autoZero"/>
        <c:auto val="1"/>
        <c:lblAlgn val="ctr"/>
        <c:lblOffset val="100"/>
        <c:noMultiLvlLbl val="0"/>
      </c:catAx>
      <c:valAx>
        <c:axId val="14249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Numbr</a:t>
                </a:r>
                <a:r>
                  <a:rPr lang="en-US" b="0" baseline="0"/>
                  <a:t> of Lecturers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008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Correlation between Student and Lecturer Satisfaction</a:t>
            </a:r>
          </a:p>
          <a:p>
            <a:pPr>
              <a:defRPr/>
            </a:pPr>
            <a:r>
              <a:rPr lang="en-US">
                <a:solidFill>
                  <a:schemeClr val="tx1"/>
                </a:solidFill>
              </a:rPr>
              <a:t> as T</a:t>
            </a:r>
            <a:r>
              <a:rPr lang="en-US" baseline="-25000">
                <a:solidFill>
                  <a:schemeClr val="tx1"/>
                </a:solidFill>
              </a:rPr>
              <a:t>PS</a:t>
            </a:r>
            <a:r>
              <a:rPr lang="en-US">
                <a:solidFill>
                  <a:schemeClr val="tx1"/>
                </a:solidFill>
              </a:rPr>
              <a:t> = 3 to</a:t>
            </a:r>
            <a:r>
              <a:rPr lang="en-US" baseline="0">
                <a:solidFill>
                  <a:schemeClr val="tx1"/>
                </a:solidFill>
              </a:rPr>
              <a:t> 6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'T_PS (6 to 2)'!$I$5</c:f>
              <c:strCache>
                <c:ptCount val="1"/>
                <c:pt idx="0">
                  <c:v>Student Satisfaction, 𝜏1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2)'!$J$5:$M$5</c:f>
              <c:numCache>
                <c:formatCode>0.00%</c:formatCode>
                <c:ptCount val="4"/>
                <c:pt idx="0">
                  <c:v>0.8165137614678899</c:v>
                </c:pt>
                <c:pt idx="1">
                  <c:v>0.87155963302752293</c:v>
                </c:pt>
                <c:pt idx="2">
                  <c:v>0.88990825688073394</c:v>
                </c:pt>
                <c:pt idx="3">
                  <c:v>0.8990825688073395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F-934F-99E8-54EDD299F695}"/>
            </c:ext>
          </c:extLst>
        </c:ser>
        <c:ser>
          <c:idx val="1"/>
          <c:order val="1"/>
          <c:tx>
            <c:strRef>
              <c:f>'T_PS (6 to 2)'!$I$6</c:f>
              <c:strCache>
                <c:ptCount val="1"/>
                <c:pt idx="0">
                  <c:v>Lecturer satisfaction,  𝜏2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2)'!$J$6:$M$6</c:f>
              <c:numCache>
                <c:formatCode>0.00%</c:formatCode>
                <c:ptCount val="4"/>
                <c:pt idx="0">
                  <c:v>1</c:v>
                </c:pt>
                <c:pt idx="1">
                  <c:v>0.84209999999999996</c:v>
                </c:pt>
                <c:pt idx="2">
                  <c:v>0.84209999999999996</c:v>
                </c:pt>
                <c:pt idx="3">
                  <c:v>0.85960000000000003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F-934F-99E8-54EDD299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171664"/>
        <c:axId val="302234800"/>
      </c:lineChart>
      <c:catAx>
        <c:axId val="30217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Maximum Lecturer Supervision</a:t>
                </a:r>
                <a:r>
                  <a:rPr lang="en-US" baseline="0">
                    <a:solidFill>
                      <a:schemeClr val="tx1"/>
                    </a:solidFill>
                  </a:rPr>
                  <a:t> Workload, </a:t>
                </a:r>
                <a:r>
                  <a:rPr lang="en-US">
                    <a:solidFill>
                      <a:schemeClr val="tx1"/>
                    </a:solidFill>
                  </a:rPr>
                  <a:t>T</a:t>
                </a:r>
                <a:r>
                  <a:rPr lang="en-US" baseline="-25000">
                    <a:solidFill>
                      <a:schemeClr val="tx1"/>
                    </a:solidFill>
                  </a:rPr>
                  <a:t>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34800"/>
        <c:crosses val="autoZero"/>
        <c:auto val="1"/>
        <c:lblAlgn val="ctr"/>
        <c:lblOffset val="100"/>
        <c:noMultiLvlLbl val="0"/>
      </c:catAx>
      <c:valAx>
        <c:axId val="302234800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Satisfaction</a:t>
                </a:r>
                <a:r>
                  <a:rPr lang="en-US" baseline="0">
                    <a:solidFill>
                      <a:schemeClr val="tx1"/>
                    </a:solidFill>
                  </a:rPr>
                  <a:t>, %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716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EEE Algorithm vs Model 2 IP Allocation</a:t>
            </a:r>
          </a:p>
          <a:p>
            <a:pPr>
              <a:defRPr/>
            </a:pPr>
            <a:r>
              <a:rPr lang="en-US">
                <a:solidFill>
                  <a:schemeClr val="tx1"/>
                </a:solidFill>
              </a:rPr>
              <a:t>with</a:t>
            </a:r>
            <a:r>
              <a:rPr lang="en-US" baseline="0">
                <a:solidFill>
                  <a:schemeClr val="tx1"/>
                </a:solidFill>
              </a:rPr>
              <a:t> EEE 2018/2019 Data</a:t>
            </a:r>
            <a:r>
              <a:rPr lang="en-US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'[1]model2 analysis'!$B$1</c:f>
              <c:strCache>
                <c:ptCount val="1"/>
                <c:pt idx="0">
                  <c:v>Model 2 IP optmization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'[1]model2 analysis'!$A$2:$A$11</c:f>
              <c:strCache>
                <c:ptCount val="10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</c:v>
                </c:pt>
                <c:pt idx="5">
                  <c:v>Rank 6</c:v>
                </c:pt>
                <c:pt idx="6">
                  <c:v>Rank 7</c:v>
                </c:pt>
                <c:pt idx="7">
                  <c:v>Rank 8</c:v>
                </c:pt>
                <c:pt idx="8">
                  <c:v>Rank 9</c:v>
                </c:pt>
                <c:pt idx="9">
                  <c:v>Rank 10</c:v>
                </c:pt>
              </c:strCache>
            </c:strRef>
          </c:cat>
          <c:val>
            <c:numRef>
              <c:f>'[1]model2 analysis'!$B$2:$B$11</c:f>
              <c:numCache>
                <c:formatCode>General</c:formatCode>
                <c:ptCount val="10"/>
                <c:pt idx="0">
                  <c:v>62</c:v>
                </c:pt>
                <c:pt idx="1">
                  <c:v>26</c:v>
                </c:pt>
                <c:pt idx="2">
                  <c:v>10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5-A24B-819D-1AE6733866DF}"/>
            </c:ext>
          </c:extLst>
        </c:ser>
        <c:ser>
          <c:idx val="1"/>
          <c:order val="1"/>
          <c:tx>
            <c:strRef>
              <c:f>'[1]model2 analysis'!$H$1</c:f>
              <c:strCache>
                <c:ptCount val="1"/>
                <c:pt idx="0">
                  <c:v>EEE Algorithm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'[1]model2 analysis'!$A$2:$A$11</c:f>
              <c:strCache>
                <c:ptCount val="10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</c:v>
                </c:pt>
                <c:pt idx="5">
                  <c:v>Rank 6</c:v>
                </c:pt>
                <c:pt idx="6">
                  <c:v>Rank 7</c:v>
                </c:pt>
                <c:pt idx="7">
                  <c:v>Rank 8</c:v>
                </c:pt>
                <c:pt idx="8">
                  <c:v>Rank 9</c:v>
                </c:pt>
                <c:pt idx="9">
                  <c:v>Rank 10</c:v>
                </c:pt>
              </c:strCache>
            </c:strRef>
          </c:cat>
          <c:val>
            <c:numRef>
              <c:f>'[1]model2 analysis'!$H$2:$H$11</c:f>
              <c:numCache>
                <c:formatCode>General</c:formatCode>
                <c:ptCount val="10"/>
                <c:pt idx="0">
                  <c:v>51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5-A24B-819D-1AE6733866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0"/>
        <c:overlap val="-27"/>
        <c:axId val="1465100879"/>
        <c:axId val="1424973823"/>
      </c:barChart>
      <c:catAx>
        <c:axId val="146510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73823"/>
        <c:crosses val="autoZero"/>
        <c:auto val="1"/>
        <c:lblAlgn val="ctr"/>
        <c:lblOffset val="100"/>
        <c:noMultiLvlLbl val="0"/>
      </c:catAx>
      <c:valAx>
        <c:axId val="14249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</a:t>
                </a:r>
                <a:r>
                  <a:rPr lang="en-US" baseline="0">
                    <a:solidFill>
                      <a:schemeClr val="tx1"/>
                    </a:solidFill>
                  </a:rPr>
                  <a:t> Students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0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Student Satisfaction</a:t>
            </a:r>
            <a:r>
              <a:rPr lang="en-US" sz="1400" baseline="0">
                <a:solidFill>
                  <a:schemeClr val="tx1"/>
                </a:solidFill>
              </a:rPr>
              <a:t>  and </a:t>
            </a:r>
            <a:r>
              <a:rPr lang="en-US" sz="1400">
                <a:solidFill>
                  <a:schemeClr val="tx1"/>
                </a:solidFill>
              </a:rPr>
              <a:t>Lecturer Satisfaction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'T_PS (6 to 2)'!$I$6</c:f>
              <c:strCache>
                <c:ptCount val="1"/>
                <c:pt idx="0">
                  <c:v>Lecturer satisfaction,  𝜏2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'T_PS (6 to 2)'!$J$5:$M$5</c:f>
              <c:numCache>
                <c:formatCode>0.00%</c:formatCode>
                <c:ptCount val="4"/>
                <c:pt idx="0">
                  <c:v>0.8165137614678899</c:v>
                </c:pt>
                <c:pt idx="1">
                  <c:v>0.87155963302752293</c:v>
                </c:pt>
                <c:pt idx="2">
                  <c:v>0.88990825688073394</c:v>
                </c:pt>
                <c:pt idx="3">
                  <c:v>0.8990825688073395</c:v>
                </c:pt>
              </c:numCache>
            </c:numRef>
          </c:cat>
          <c:val>
            <c:numRef>
              <c:f>'T_PS (6 to 2)'!$J$6:$M$6</c:f>
              <c:numCache>
                <c:formatCode>0.00%</c:formatCode>
                <c:ptCount val="4"/>
                <c:pt idx="0">
                  <c:v>1</c:v>
                </c:pt>
                <c:pt idx="1">
                  <c:v>0.84209999999999996</c:v>
                </c:pt>
                <c:pt idx="2">
                  <c:v>0.84209999999999996</c:v>
                </c:pt>
                <c:pt idx="3">
                  <c:v>0.85960000000000003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F-D646-A29C-3B5E9BA93974}"/>
            </c:ext>
          </c:extLst>
        </c:ser>
        <c:ser>
          <c:idx val="1"/>
          <c:order val="1"/>
          <c:tx>
            <c:strRef>
              <c:f>'T_PS (6 to 2)'!$I$6</c:f>
              <c:strCache>
                <c:ptCount val="1"/>
                <c:pt idx="0">
                  <c:v>Lecturer satisfaction,  𝜏2</c:v>
                </c:pt>
              </c:strCache>
            </c:strRef>
          </c:tx>
          <c:spPr>
            <a:ln w="25400" cap="sq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ln w="15875">
                <a:solidFill>
                  <a:srgbClr val="C00000"/>
                </a:solidFill>
              </a:ln>
            </c:spPr>
          </c:marker>
          <c:dPt>
            <c:idx val="1"/>
            <c:bubble3D val="0"/>
            <c:spPr>
              <a:ln w="25400" cap="sq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AF-D646-A29C-3B5E9BA93974}"/>
              </c:ext>
            </c:extLst>
          </c:dPt>
          <c:dPt>
            <c:idx val="2"/>
            <c:bubble3D val="0"/>
            <c:spPr>
              <a:ln w="25400" cap="sq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AF-D646-A29C-3B5E9BA93974}"/>
              </c:ext>
            </c:extLst>
          </c:dPt>
          <c:dPt>
            <c:idx val="3"/>
            <c:bubble3D val="0"/>
            <c:spPr>
              <a:ln w="25400" cap="sq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AF-D646-A29C-3B5E9BA93974}"/>
              </c:ext>
            </c:extLst>
          </c:dPt>
          <c:cat>
            <c:numRef>
              <c:f>'T_PS (6 to 2)'!$J$5:$M$5</c:f>
              <c:numCache>
                <c:formatCode>0.00%</c:formatCode>
                <c:ptCount val="4"/>
                <c:pt idx="0">
                  <c:v>0.8165137614678899</c:v>
                </c:pt>
                <c:pt idx="1">
                  <c:v>0.87155963302752293</c:v>
                </c:pt>
                <c:pt idx="2">
                  <c:v>0.88990825688073394</c:v>
                </c:pt>
                <c:pt idx="3">
                  <c:v>0.8990825688073395</c:v>
                </c:pt>
              </c:numCache>
            </c:numRef>
          </c:cat>
          <c:val>
            <c:numRef>
              <c:f>'T_PS (6 to 2)'!$J$6:$M$6</c:f>
              <c:numCache>
                <c:formatCode>0.00%</c:formatCode>
                <c:ptCount val="4"/>
                <c:pt idx="0">
                  <c:v>1</c:v>
                </c:pt>
                <c:pt idx="1">
                  <c:v>0.84209999999999996</c:v>
                </c:pt>
                <c:pt idx="2">
                  <c:v>0.84209999999999996</c:v>
                </c:pt>
                <c:pt idx="3">
                  <c:v>0.85960000000000003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F-D646-A29C-3B5E9BA93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82255"/>
        <c:axId val="144796271"/>
      </c:lineChart>
      <c:catAx>
        <c:axId val="14498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Student Satisfaction,  𝜏</a:t>
                </a:r>
                <a:r>
                  <a:rPr lang="en-US" baseline="-25000">
                    <a:solidFill>
                      <a:schemeClr val="tx1"/>
                    </a:solidFill>
                  </a:rPr>
                  <a:t>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6271"/>
        <c:crosses val="autoZero"/>
        <c:auto val="1"/>
        <c:lblAlgn val="ctr"/>
        <c:lblOffset val="100"/>
        <c:noMultiLvlLbl val="0"/>
      </c:catAx>
      <c:valAx>
        <c:axId val="1447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Lecturer</a:t>
                </a:r>
                <a:r>
                  <a:rPr lang="en-US" baseline="0">
                    <a:solidFill>
                      <a:schemeClr val="tx1"/>
                    </a:solidFill>
                  </a:rPr>
                  <a:t> Satisfaction,  𝜏</a:t>
                </a:r>
                <a:r>
                  <a:rPr lang="en-US" baseline="-25000">
                    <a:solidFill>
                      <a:schemeClr val="tx1"/>
                    </a:solidFill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2255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Variation</a:t>
            </a:r>
            <a:r>
              <a:rPr lang="en-US" sz="1200" baseline="0">
                <a:solidFill>
                  <a:schemeClr val="tx1"/>
                </a:solidFill>
              </a:rPr>
              <a:t> of Number of Students allocated Rank 1 - Rank 3 and Student Satisfaction as T</a:t>
            </a:r>
            <a:r>
              <a:rPr lang="en-US" sz="1200" baseline="-25000">
                <a:solidFill>
                  <a:schemeClr val="tx1"/>
                </a:solidFill>
              </a:rPr>
              <a:t>PS</a:t>
            </a:r>
            <a:r>
              <a:rPr lang="en-US" sz="1200" baseline="0">
                <a:solidFill>
                  <a:schemeClr val="tx1"/>
                </a:solidFill>
              </a:rPr>
              <a:t> increases</a:t>
            </a:r>
            <a:endParaRPr lang="en-US" sz="12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'T_PS (6 to 2)'!$I$7</c:f>
              <c:strCache>
                <c:ptCount val="1"/>
                <c:pt idx="0">
                  <c:v>Number of Student Allocated Rank 1 - Rank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2)'!$J$7:$M$7</c:f>
              <c:numCache>
                <c:formatCode>General</c:formatCode>
                <c:ptCount val="4"/>
                <c:pt idx="0">
                  <c:v>89</c:v>
                </c:pt>
                <c:pt idx="1">
                  <c:v>95</c:v>
                </c:pt>
                <c:pt idx="2">
                  <c:v>97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F-1545-AFF0-CE5DB5A3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4464592"/>
        <c:axId val="304290704"/>
      </c:barChart>
      <c:lineChart>
        <c:grouping val="standard"/>
        <c:varyColors val="0"/>
        <c:ser>
          <c:idx val="0"/>
          <c:order val="0"/>
          <c:tx>
            <c:strRef>
              <c:f>'T_PS (6 to 2)'!$I$5</c:f>
              <c:strCache>
                <c:ptCount val="1"/>
                <c:pt idx="0">
                  <c:v>Student Satisfaction, 𝜏1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2)'!$J$5:$M$5</c:f>
              <c:numCache>
                <c:formatCode>0.00%</c:formatCode>
                <c:ptCount val="4"/>
                <c:pt idx="0">
                  <c:v>0.8165137614678899</c:v>
                </c:pt>
                <c:pt idx="1">
                  <c:v>0.87155963302752293</c:v>
                </c:pt>
                <c:pt idx="2">
                  <c:v>0.88990825688073394</c:v>
                </c:pt>
                <c:pt idx="3">
                  <c:v>0.8990825688073395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F-1545-AFF0-CE5DB5A3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47392"/>
        <c:axId val="405849072"/>
      </c:lineChart>
      <c:catAx>
        <c:axId val="4058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</a:t>
                </a:r>
                <a:r>
                  <a:rPr lang="en-US" sz="1200" baseline="-25000">
                    <a:solidFill>
                      <a:schemeClr val="tx1"/>
                    </a:solidFill>
                  </a:rPr>
                  <a:t>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49072"/>
        <c:crosses val="autoZero"/>
        <c:auto val="1"/>
        <c:lblAlgn val="ctr"/>
        <c:lblOffset val="100"/>
        <c:noMultiLvlLbl val="0"/>
      </c:catAx>
      <c:valAx>
        <c:axId val="4058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Student</a:t>
                </a:r>
                <a:r>
                  <a:rPr lang="en-US" baseline="0">
                    <a:solidFill>
                      <a:schemeClr val="tx1"/>
                    </a:solidFill>
                  </a:rPr>
                  <a:t> Satisfaction, %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47392"/>
        <c:crosses val="autoZero"/>
        <c:crossBetween val="between"/>
      </c:valAx>
      <c:valAx>
        <c:axId val="304290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64592"/>
        <c:crosses val="max"/>
        <c:crossBetween val="between"/>
      </c:valAx>
      <c:catAx>
        <c:axId val="304464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429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Variation</a:t>
            </a:r>
            <a:r>
              <a:rPr lang="en-US" sz="1200" baseline="0">
                <a:solidFill>
                  <a:schemeClr val="tx1"/>
                </a:solidFill>
              </a:rPr>
              <a:t> of Number of Students allocated Rank 1 - Rank 3 and Student Satisfaction as T</a:t>
            </a:r>
            <a:r>
              <a:rPr lang="en-US" sz="1200" baseline="-25000">
                <a:solidFill>
                  <a:schemeClr val="tx1"/>
                </a:solidFill>
              </a:rPr>
              <a:t>PS</a:t>
            </a:r>
            <a:r>
              <a:rPr lang="en-US" sz="1200" baseline="0">
                <a:solidFill>
                  <a:schemeClr val="tx1"/>
                </a:solidFill>
              </a:rPr>
              <a:t> increases</a:t>
            </a:r>
            <a:endParaRPr lang="en-US" sz="12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'T_PS (6 to 2)'!$I$7</c:f>
              <c:strCache>
                <c:ptCount val="1"/>
                <c:pt idx="0">
                  <c:v>Number of Student Allocated Rank 1 - Rank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2)'!$J$7:$M$7</c:f>
              <c:numCache>
                <c:formatCode>General</c:formatCode>
                <c:ptCount val="4"/>
                <c:pt idx="0">
                  <c:v>89</c:v>
                </c:pt>
                <c:pt idx="1">
                  <c:v>95</c:v>
                </c:pt>
                <c:pt idx="2">
                  <c:v>97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5B-0946-AEF3-2547DBB2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5847392"/>
        <c:axId val="405849072"/>
      </c:barChart>
      <c:lineChart>
        <c:grouping val="standard"/>
        <c:varyColors val="0"/>
        <c:ser>
          <c:idx val="3"/>
          <c:order val="0"/>
          <c:tx>
            <c:strRef>
              <c:f>'T_PS (6 to 2)'!$I$6</c:f>
              <c:strCache>
                <c:ptCount val="1"/>
                <c:pt idx="0">
                  <c:v>Lecturer satisfaction,  𝜏2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2)'!$J$6:$M$6</c:f>
              <c:numCache>
                <c:formatCode>0.00%</c:formatCode>
                <c:ptCount val="4"/>
                <c:pt idx="0">
                  <c:v>1</c:v>
                </c:pt>
                <c:pt idx="1">
                  <c:v>0.84209999999999996</c:v>
                </c:pt>
                <c:pt idx="2">
                  <c:v>0.84209999999999996</c:v>
                </c:pt>
                <c:pt idx="3">
                  <c:v>0.85960000000000003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5B-0946-AEF3-2547DBB2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47392"/>
        <c:axId val="405849072"/>
      </c:lineChart>
      <c:catAx>
        <c:axId val="4058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</a:t>
                </a:r>
                <a:r>
                  <a:rPr lang="en-US" sz="1200" baseline="-25000">
                    <a:solidFill>
                      <a:schemeClr val="tx1"/>
                    </a:solidFill>
                  </a:rPr>
                  <a:t>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49072"/>
        <c:crosses val="autoZero"/>
        <c:auto val="1"/>
        <c:lblAlgn val="ctr"/>
        <c:lblOffset val="100"/>
        <c:noMultiLvlLbl val="0"/>
      </c:catAx>
      <c:valAx>
        <c:axId val="4058490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Student</a:t>
                </a:r>
                <a:r>
                  <a:rPr lang="en-US" baseline="0">
                    <a:solidFill>
                      <a:schemeClr val="tx1"/>
                    </a:solidFill>
                  </a:rPr>
                  <a:t> Satisfaction, %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473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'T_PS (6 to 2)'!$I$8</c:f>
              <c:strCache>
                <c:ptCount val="1"/>
                <c:pt idx="0">
                  <c:v>Objective function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2)'!$J$8:$M$8</c:f>
              <c:numCache>
                <c:formatCode>General</c:formatCode>
                <c:ptCount val="4"/>
                <c:pt idx="0">
                  <c:v>235</c:v>
                </c:pt>
                <c:pt idx="1">
                  <c:v>204</c:v>
                </c:pt>
                <c:pt idx="2">
                  <c:v>195</c:v>
                </c:pt>
                <c:pt idx="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C543-A711-72FB7B9B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005104"/>
        <c:axId val="358619568"/>
      </c:barChart>
      <c:lineChart>
        <c:grouping val="standard"/>
        <c:varyColors val="0"/>
        <c:ser>
          <c:idx val="1"/>
          <c:order val="0"/>
          <c:tx>
            <c:strRef>
              <c:f>'T_PS (6 to 2)'!$I$6</c:f>
              <c:strCache>
                <c:ptCount val="1"/>
                <c:pt idx="0">
                  <c:v>Lecturer satisfaction,  𝜏2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2)'!$J$6:$M$6</c:f>
              <c:numCache>
                <c:formatCode>0.00%</c:formatCode>
                <c:ptCount val="4"/>
                <c:pt idx="0">
                  <c:v>1</c:v>
                </c:pt>
                <c:pt idx="1">
                  <c:v>0.84209999999999996</c:v>
                </c:pt>
                <c:pt idx="2">
                  <c:v>0.84209999999999996</c:v>
                </c:pt>
                <c:pt idx="3">
                  <c:v>0.85960000000000003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F-C543-A711-72FB7B9B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169024"/>
        <c:axId val="272056624"/>
      </c:lineChart>
      <c:catAx>
        <c:axId val="4030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9568"/>
        <c:crosses val="autoZero"/>
        <c:auto val="1"/>
        <c:lblAlgn val="ctr"/>
        <c:lblOffset val="100"/>
        <c:noMultiLvlLbl val="0"/>
      </c:catAx>
      <c:valAx>
        <c:axId val="3586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Value, Z</a:t>
                </a:r>
                <a:r>
                  <a:rPr lang="en-US" baseline="-25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5104"/>
        <c:crosses val="autoZero"/>
        <c:crossBetween val="between"/>
      </c:valAx>
      <c:valAx>
        <c:axId val="272056624"/>
        <c:scaling>
          <c:orientation val="minMax"/>
          <c:min val="0.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69024"/>
        <c:crosses val="max"/>
        <c:crossBetween val="between"/>
      </c:valAx>
      <c:catAx>
        <c:axId val="2731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05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'T_PS (6 to 2)'!$I$8</c:f>
              <c:strCache>
                <c:ptCount val="1"/>
                <c:pt idx="0">
                  <c:v>Objective function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2)'!$J$8:$M$8</c:f>
              <c:numCache>
                <c:formatCode>General</c:formatCode>
                <c:ptCount val="4"/>
                <c:pt idx="0">
                  <c:v>235</c:v>
                </c:pt>
                <c:pt idx="1">
                  <c:v>204</c:v>
                </c:pt>
                <c:pt idx="2">
                  <c:v>195</c:v>
                </c:pt>
                <c:pt idx="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7-AD4A-987D-7F43A9DD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005104"/>
        <c:axId val="358619568"/>
      </c:barChart>
      <c:lineChart>
        <c:grouping val="standard"/>
        <c:varyColors val="0"/>
        <c:ser>
          <c:idx val="0"/>
          <c:order val="0"/>
          <c:tx>
            <c:strRef>
              <c:f>'T_PS (6 to 2)'!$I$5</c:f>
              <c:strCache>
                <c:ptCount val="1"/>
                <c:pt idx="0">
                  <c:v>Student Satisfaction, 𝜏1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2)'!$J$5:$M$5</c:f>
              <c:numCache>
                <c:formatCode>0.00%</c:formatCode>
                <c:ptCount val="4"/>
                <c:pt idx="0">
                  <c:v>0.8165137614678899</c:v>
                </c:pt>
                <c:pt idx="1">
                  <c:v>0.87155963302752293</c:v>
                </c:pt>
                <c:pt idx="2">
                  <c:v>0.88990825688073394</c:v>
                </c:pt>
                <c:pt idx="3">
                  <c:v>0.8990825688073395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7-AD4A-987D-7F43A9DD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169024"/>
        <c:axId val="272056624"/>
      </c:lineChart>
      <c:catAx>
        <c:axId val="4030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9568"/>
        <c:crosses val="autoZero"/>
        <c:auto val="1"/>
        <c:lblAlgn val="ctr"/>
        <c:lblOffset val="100"/>
        <c:noMultiLvlLbl val="0"/>
      </c:catAx>
      <c:valAx>
        <c:axId val="3586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Value, Z</a:t>
                </a:r>
                <a:r>
                  <a:rPr lang="en-US" baseline="-25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5104"/>
        <c:crosses val="autoZero"/>
        <c:crossBetween val="between"/>
      </c:valAx>
      <c:valAx>
        <c:axId val="272056624"/>
        <c:scaling>
          <c:orientation val="minMax"/>
          <c:min val="0.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69024"/>
        <c:crosses val="max"/>
        <c:crossBetween val="between"/>
      </c:valAx>
      <c:catAx>
        <c:axId val="2731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05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solidFill>
                  <a:schemeClr val="tx1"/>
                </a:solidFill>
                <a:effectLst/>
              </a:rPr>
              <a:t>EEE Algorithm vs Model 3 at  T</a:t>
            </a:r>
            <a:r>
              <a:rPr lang="en-US" sz="1600" b="0" i="0" baseline="-25000">
                <a:solidFill>
                  <a:schemeClr val="tx1"/>
                </a:solidFill>
                <a:effectLst/>
              </a:rPr>
              <a:t>PS</a:t>
            </a:r>
            <a:r>
              <a:rPr lang="en-US" sz="1600" b="0" i="0" baseline="0">
                <a:solidFill>
                  <a:schemeClr val="tx1"/>
                </a:solidFill>
                <a:effectLst/>
              </a:rPr>
              <a:t> = 3 (Lecturer-optimal),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tx1"/>
                </a:solidFill>
                <a:effectLst/>
              </a:rPr>
              <a:t> and T</a:t>
            </a:r>
            <a:r>
              <a:rPr lang="en-US" sz="1600" b="0" i="0" baseline="-25000">
                <a:solidFill>
                  <a:schemeClr val="tx1"/>
                </a:solidFill>
                <a:effectLst/>
              </a:rPr>
              <a:t>PS</a:t>
            </a:r>
            <a:r>
              <a:rPr lang="en-US" sz="1600" b="0" i="0" baseline="0">
                <a:solidFill>
                  <a:schemeClr val="tx1"/>
                </a:solidFill>
                <a:effectLst/>
              </a:rPr>
              <a:t> = 6 (Student-optimal) </a:t>
            </a:r>
            <a:endParaRPr lang="en-GB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ranks!$AE$3</c:f>
              <c:strCache>
                <c:ptCount val="1"/>
                <c:pt idx="0">
                  <c:v>EEE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ranks!$AD$4:$AD$13</c:f>
              <c:strCache>
                <c:ptCount val="10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</c:v>
                </c:pt>
                <c:pt idx="5">
                  <c:v>Rank 6</c:v>
                </c:pt>
                <c:pt idx="6">
                  <c:v>Rank 7</c:v>
                </c:pt>
                <c:pt idx="7">
                  <c:v>Rank 8</c:v>
                </c:pt>
                <c:pt idx="8">
                  <c:v>Rank 9</c:v>
                </c:pt>
                <c:pt idx="9">
                  <c:v>Rank 10</c:v>
                </c:pt>
              </c:strCache>
            </c:strRef>
          </c:cat>
          <c:val>
            <c:numRef>
              <c:f>ranks!$AE$4:$AE$13</c:f>
              <c:numCache>
                <c:formatCode>General</c:formatCode>
                <c:ptCount val="10"/>
                <c:pt idx="0">
                  <c:v>51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6-354C-9CA2-CB68510CF5FB}"/>
            </c:ext>
          </c:extLst>
        </c:ser>
        <c:ser>
          <c:idx val="1"/>
          <c:order val="1"/>
          <c:tx>
            <c:strRef>
              <c:f>ranks!$AF$3</c:f>
              <c:strCache>
                <c:ptCount val="1"/>
                <c:pt idx="0">
                  <c:v>TPS=3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ranks!$AD$4:$AD$13</c:f>
              <c:strCache>
                <c:ptCount val="10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</c:v>
                </c:pt>
                <c:pt idx="5">
                  <c:v>Rank 6</c:v>
                </c:pt>
                <c:pt idx="6">
                  <c:v>Rank 7</c:v>
                </c:pt>
                <c:pt idx="7">
                  <c:v>Rank 8</c:v>
                </c:pt>
                <c:pt idx="8">
                  <c:v>Rank 9</c:v>
                </c:pt>
                <c:pt idx="9">
                  <c:v>Rank 10</c:v>
                </c:pt>
              </c:strCache>
            </c:strRef>
          </c:cat>
          <c:val>
            <c:numRef>
              <c:f>ranks!$AF$4:$AF$13</c:f>
              <c:numCache>
                <c:formatCode>General</c:formatCode>
                <c:ptCount val="10"/>
                <c:pt idx="0">
                  <c:v>48</c:v>
                </c:pt>
                <c:pt idx="1">
                  <c:v>30</c:v>
                </c:pt>
                <c:pt idx="2">
                  <c:v>11</c:v>
                </c:pt>
                <c:pt idx="3">
                  <c:v>10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6-354C-9CA2-CB68510CF5FB}"/>
            </c:ext>
          </c:extLst>
        </c:ser>
        <c:ser>
          <c:idx val="4"/>
          <c:order val="2"/>
          <c:tx>
            <c:strRef>
              <c:f>ranks!$AI$3</c:f>
              <c:strCache>
                <c:ptCount val="1"/>
                <c:pt idx="0">
                  <c:v>TPS=6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ranks!$AD$4:$AD$13</c:f>
              <c:strCache>
                <c:ptCount val="10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</c:v>
                </c:pt>
                <c:pt idx="5">
                  <c:v>Rank 6</c:v>
                </c:pt>
                <c:pt idx="6">
                  <c:v>Rank 7</c:v>
                </c:pt>
                <c:pt idx="7">
                  <c:v>Rank 8</c:v>
                </c:pt>
                <c:pt idx="8">
                  <c:v>Rank 9</c:v>
                </c:pt>
                <c:pt idx="9">
                  <c:v>Rank 10</c:v>
                </c:pt>
              </c:strCache>
            </c:strRef>
          </c:cat>
          <c:val>
            <c:numRef>
              <c:f>ranks!$AI$4:$AI$13</c:f>
              <c:numCache>
                <c:formatCode>General</c:formatCode>
                <c:ptCount val="10"/>
                <c:pt idx="0">
                  <c:v>62</c:v>
                </c:pt>
                <c:pt idx="1">
                  <c:v>26</c:v>
                </c:pt>
                <c:pt idx="2">
                  <c:v>10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E6-354C-9CA2-CB68510CF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879647"/>
        <c:axId val="246156687"/>
      </c:barChart>
      <c:catAx>
        <c:axId val="2458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56687"/>
        <c:crosses val="autoZero"/>
        <c:auto val="1"/>
        <c:lblAlgn val="ctr"/>
        <c:lblOffset val="100"/>
        <c:noMultiLvlLbl val="0"/>
      </c:catAx>
      <c:valAx>
        <c:axId val="246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</a:t>
                </a:r>
                <a:r>
                  <a:rPr lang="en-US" baseline="0">
                    <a:solidFill>
                      <a:schemeClr val="tx1"/>
                    </a:solidFill>
                  </a:rPr>
                  <a:t> of Students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Objective</a:t>
            </a:r>
            <a:r>
              <a:rPr lang="en-US" baseline="0"/>
              <a:t> function and simplex iterations as T_PS increases </a:t>
            </a:r>
            <a:endParaRPr lang="en-US"/>
          </a:p>
        </c:rich>
      </c:tx>
      <c:layout>
        <c:manualLayout>
          <c:xMode val="edge"/>
          <c:yMode val="edge"/>
          <c:x val="1.1596675415573385E-3"/>
          <c:y val="4.629629629629629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'T_PS (6 to 2)'!$A$5</c:f>
              <c:strCache>
                <c:ptCount val="1"/>
                <c:pt idx="0">
                  <c:v>Rank 1</c:v>
                </c:pt>
              </c:strCache>
            </c:strRef>
          </c:tx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2)'!$B$5:$E$5</c:f>
              <c:numCache>
                <c:formatCode>General</c:formatCode>
                <c:ptCount val="4"/>
                <c:pt idx="0">
                  <c:v>48</c:v>
                </c:pt>
                <c:pt idx="1">
                  <c:v>60</c:v>
                </c:pt>
                <c:pt idx="2">
                  <c:v>62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8F-EB4A-89A1-9C00A3646B55}"/>
            </c:ext>
          </c:extLst>
        </c:ser>
        <c:ser>
          <c:idx val="3"/>
          <c:order val="1"/>
          <c:tx>
            <c:strRef>
              <c:f>'T_PS (6 to 2)'!$A$6</c:f>
              <c:strCache>
                <c:ptCount val="1"/>
                <c:pt idx="0">
                  <c:v>Rank 2</c:v>
                </c:pt>
              </c:strCache>
            </c:strRef>
          </c:tx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2)'!$B$6:$E$6</c:f>
              <c:numCache>
                <c:formatCode>General</c:formatCode>
                <c:ptCount val="4"/>
                <c:pt idx="0">
                  <c:v>30</c:v>
                </c:pt>
                <c:pt idx="1">
                  <c:v>25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8F-EB4A-89A1-9C00A3646B55}"/>
            </c:ext>
          </c:extLst>
        </c:ser>
        <c:ser>
          <c:idx val="4"/>
          <c:order val="2"/>
          <c:tx>
            <c:strRef>
              <c:f>'T_PS (6 to 2)'!$A$7</c:f>
              <c:strCache>
                <c:ptCount val="1"/>
                <c:pt idx="0">
                  <c:v>Rank 3</c:v>
                </c:pt>
              </c:strCache>
            </c:strRef>
          </c:tx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2)'!$B$7:$E$7</c:f>
              <c:numCache>
                <c:formatCode>General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8F-EB4A-89A1-9C00A3646B55}"/>
            </c:ext>
          </c:extLst>
        </c:ser>
        <c:ser>
          <c:idx val="5"/>
          <c:order val="3"/>
          <c:tx>
            <c:strRef>
              <c:f>'T_PS (6 to 2)'!$A$8</c:f>
              <c:strCache>
                <c:ptCount val="1"/>
                <c:pt idx="0">
                  <c:v>Student Satisfaction</c:v>
                </c:pt>
              </c:strCache>
            </c:strRef>
          </c:tx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2)'!$B$8:$E$8</c:f>
              <c:numCache>
                <c:formatCode>0.00%</c:formatCode>
                <c:ptCount val="4"/>
                <c:pt idx="0">
                  <c:v>0.8165137614678899</c:v>
                </c:pt>
                <c:pt idx="1">
                  <c:v>0.87155963302752293</c:v>
                </c:pt>
                <c:pt idx="2">
                  <c:v>0.88990825688073394</c:v>
                </c:pt>
                <c:pt idx="3">
                  <c:v>0.8990825688073395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8F-EB4A-89A1-9C00A3646B55}"/>
            </c:ext>
          </c:extLst>
        </c:ser>
        <c:ser>
          <c:idx val="0"/>
          <c:order val="4"/>
          <c:tx>
            <c:strRef>
              <c:f>'T_PS (6 to 2)'!$A$2</c:f>
              <c:strCache>
                <c:ptCount val="1"/>
                <c:pt idx="0">
                  <c:v>Objective function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2)'!$B$2:$E$2</c:f>
              <c:numCache>
                <c:formatCode>General</c:formatCode>
                <c:ptCount val="4"/>
                <c:pt idx="0">
                  <c:v>235</c:v>
                </c:pt>
                <c:pt idx="1">
                  <c:v>204</c:v>
                </c:pt>
                <c:pt idx="2">
                  <c:v>195</c:v>
                </c:pt>
                <c:pt idx="3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8F-EB4A-89A1-9C00A3646B55}"/>
            </c:ext>
          </c:extLst>
        </c:ser>
        <c:ser>
          <c:idx val="1"/>
          <c:order val="5"/>
          <c:tx>
            <c:strRef>
              <c:f>'T_PS (6 to 2)'!$A$3</c:f>
              <c:strCache>
                <c:ptCount val="1"/>
                <c:pt idx="0">
                  <c:v>Simplex iterations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2)'!$B$3:$E$3</c:f>
              <c:numCache>
                <c:formatCode>General</c:formatCode>
                <c:ptCount val="4"/>
                <c:pt idx="0">
                  <c:v>289</c:v>
                </c:pt>
                <c:pt idx="1">
                  <c:v>184</c:v>
                </c:pt>
                <c:pt idx="2">
                  <c:v>170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8F-EB4A-89A1-9C00A364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83135"/>
        <c:axId val="499717871"/>
      </c:lineChart>
      <c:catAx>
        <c:axId val="5144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7871"/>
        <c:crosses val="autoZero"/>
        <c:auto val="1"/>
        <c:lblAlgn val="ctr"/>
        <c:lblOffset val="100"/>
        <c:noMultiLvlLbl val="0"/>
      </c:catAx>
      <c:valAx>
        <c:axId val="4997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831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Objective</a:t>
            </a:r>
            <a:r>
              <a:rPr lang="en-US" baseline="0"/>
              <a:t> function and simplex iterations as T_PS increases </a:t>
            </a:r>
            <a:endParaRPr lang="en-US"/>
          </a:p>
        </c:rich>
      </c:tx>
      <c:layout>
        <c:manualLayout>
          <c:xMode val="edge"/>
          <c:yMode val="edge"/>
          <c:x val="1.1596675415573385E-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'T_PS (6 to 2)'!$A$2</c:f>
              <c:strCache>
                <c:ptCount val="1"/>
                <c:pt idx="0">
                  <c:v>Objective function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2)'!$B$2:$E$2</c:f>
              <c:numCache>
                <c:formatCode>General</c:formatCode>
                <c:ptCount val="4"/>
                <c:pt idx="0">
                  <c:v>235</c:v>
                </c:pt>
                <c:pt idx="1">
                  <c:v>204</c:v>
                </c:pt>
                <c:pt idx="2">
                  <c:v>195</c:v>
                </c:pt>
                <c:pt idx="3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E-CC4D-B38E-E90A8CADC93C}"/>
            </c:ext>
          </c:extLst>
        </c:ser>
        <c:ser>
          <c:idx val="1"/>
          <c:order val="1"/>
          <c:tx>
            <c:strRef>
              <c:f>'T_PS (6 to 2)'!$A$3</c:f>
              <c:strCache>
                <c:ptCount val="1"/>
                <c:pt idx="0">
                  <c:v>Simplex iterations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2)'!$B$3:$E$3</c:f>
              <c:numCache>
                <c:formatCode>General</c:formatCode>
                <c:ptCount val="4"/>
                <c:pt idx="0">
                  <c:v>289</c:v>
                </c:pt>
                <c:pt idx="1">
                  <c:v>184</c:v>
                </c:pt>
                <c:pt idx="2">
                  <c:v>170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E-CC4D-B38E-E90A8CADC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83135"/>
        <c:axId val="499717871"/>
      </c:lineChart>
      <c:catAx>
        <c:axId val="5144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7871"/>
        <c:crosses val="autoZero"/>
        <c:auto val="1"/>
        <c:lblAlgn val="ctr"/>
        <c:lblOffset val="100"/>
        <c:noMultiLvlLbl val="0"/>
      </c:catAx>
      <c:valAx>
        <c:axId val="4997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8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Changes</a:t>
            </a:r>
            <a:r>
              <a:rPr lang="en-US" baseline="0">
                <a:solidFill>
                  <a:schemeClr val="tx1"/>
                </a:solidFill>
              </a:rPr>
              <a:t> in o</a:t>
            </a:r>
            <a:r>
              <a:rPr lang="en-US">
                <a:solidFill>
                  <a:schemeClr val="tx1"/>
                </a:solidFill>
              </a:rPr>
              <a:t>bjective value</a:t>
            </a:r>
            <a:r>
              <a:rPr lang="en-US" baseline="0">
                <a:solidFill>
                  <a:schemeClr val="tx1"/>
                </a:solidFill>
              </a:rPr>
              <a:t> Z</a:t>
            </a:r>
            <a:r>
              <a:rPr lang="en-US" baseline="-25000">
                <a:solidFill>
                  <a:schemeClr val="tx1"/>
                </a:solidFill>
              </a:rPr>
              <a:t>3</a:t>
            </a:r>
            <a:r>
              <a:rPr lang="en-US">
                <a:solidFill>
                  <a:schemeClr val="tx1"/>
                </a:solidFill>
              </a:rPr>
              <a:t> , as T</a:t>
            </a:r>
            <a:r>
              <a:rPr lang="en-US" baseline="-25000">
                <a:solidFill>
                  <a:schemeClr val="tx1"/>
                </a:solidFill>
              </a:rPr>
              <a:t>PS </a:t>
            </a:r>
            <a:r>
              <a:rPr lang="en-US" baseline="0">
                <a:solidFill>
                  <a:schemeClr val="tx1"/>
                </a:solidFill>
              </a:rPr>
              <a:t>increases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'T_PS (6 to 2)'!$T$11</c:f>
              <c:strCache>
                <c:ptCount val="1"/>
                <c:pt idx="0">
                  <c:v>Objective function</c:v>
                </c:pt>
              </c:strCache>
            </c:strRef>
          </c:tx>
          <c:spPr>
            <a:ln w="28575" cap="sq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2)'!$U$10:$AB$10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'T_PS (6 to 2)'!$U$11:$AB$11</c:f>
              <c:numCache>
                <c:formatCode>General</c:formatCode>
                <c:ptCount val="8"/>
                <c:pt idx="0">
                  <c:v>235</c:v>
                </c:pt>
                <c:pt idx="1">
                  <c:v>204</c:v>
                </c:pt>
                <c:pt idx="2">
                  <c:v>195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D-6243-8343-9A4F5514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581792"/>
        <c:axId val="342978960"/>
      </c:lineChart>
      <c:catAx>
        <c:axId val="3375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78960"/>
        <c:crosses val="autoZero"/>
        <c:auto val="1"/>
        <c:lblAlgn val="ctr"/>
        <c:lblOffset val="100"/>
        <c:noMultiLvlLbl val="0"/>
      </c:catAx>
      <c:valAx>
        <c:axId val="342978960"/>
        <c:scaling>
          <c:orientation val="minMax"/>
          <c:max val="2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177800</xdr:colOff>
      <xdr:row>17</xdr:row>
      <xdr:rowOff>95250</xdr:rowOff>
    </xdr:from>
    <xdr:to>
      <xdr:col>48</xdr:col>
      <xdr:colOff>723900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85508-14DE-CB48-9049-0249C67C6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248572</xdr:colOff>
      <xdr:row>13</xdr:row>
      <xdr:rowOff>28656</xdr:rowOff>
    </xdr:from>
    <xdr:to>
      <xdr:col>8</xdr:col>
      <xdr:colOff>911794</xdr:colOff>
      <xdr:row>33</xdr:row>
      <xdr:rowOff>54273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0CA002-D200-8A4C-9D92-29C189448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1476240</xdr:colOff>
      <xdr:row>12</xdr:row>
      <xdr:rowOff>151966</xdr:rowOff>
    </xdr:from>
    <xdr:to>
      <xdr:col>15</xdr:col>
      <xdr:colOff>120488</xdr:colOff>
      <xdr:row>32</xdr:row>
      <xdr:rowOff>177583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F0B4EE-BE3D-704E-8F2C-29DC48FE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2312052</xdr:colOff>
      <xdr:row>34</xdr:row>
      <xdr:rowOff>10854</xdr:rowOff>
    </xdr:from>
    <xdr:to>
      <xdr:col>17</xdr:col>
      <xdr:colOff>576386</xdr:colOff>
      <xdr:row>56</xdr:row>
      <xdr:rowOff>173674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F18D06-2372-E943-81F3-C9993DAA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227949</xdr:colOff>
      <xdr:row>34</xdr:row>
      <xdr:rowOff>21709</xdr:rowOff>
    </xdr:from>
    <xdr:to>
      <xdr:col>8</xdr:col>
      <xdr:colOff>2161172</xdr:colOff>
      <xdr:row>56</xdr:row>
      <xdr:rowOff>184529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8660AA-DDA0-844E-BE63-8C855B41D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457200</xdr:colOff>
      <xdr:row>16</xdr:row>
      <xdr:rowOff>152400</xdr:rowOff>
    </xdr:from>
    <xdr:to>
      <xdr:col>38</xdr:col>
      <xdr:colOff>508000</xdr:colOff>
      <xdr:row>40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DAEAE-A51F-2A4B-9CA8-287C002AC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0</xdr:row>
      <xdr:rowOff>88900</xdr:rowOff>
    </xdr:from>
    <xdr:to>
      <xdr:col>14</xdr:col>
      <xdr:colOff>638094</xdr:colOff>
      <xdr:row>22</xdr:row>
      <xdr:rowOff>79565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36BCB-73D5-844A-9897-4C957C52E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406400</xdr:colOff>
      <xdr:row>0</xdr:row>
      <xdr:rowOff>101600</xdr:rowOff>
    </xdr:from>
    <xdr:to>
      <xdr:col>23</xdr:col>
      <xdr:colOff>809218</xdr:colOff>
      <xdr:row>22</xdr:row>
      <xdr:rowOff>79565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B8698C-DE01-384E-9E45-70D0AFAF5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23</xdr:row>
      <xdr:rowOff>63500</xdr:rowOff>
    </xdr:from>
    <xdr:to>
      <xdr:col>8</xdr:col>
      <xdr:colOff>152400</xdr:colOff>
      <xdr:row>42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4701A-E484-D742-812F-3C72BEA21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203200</xdr:colOff>
      <xdr:row>24</xdr:row>
      <xdr:rowOff>50800</xdr:rowOff>
    </xdr:from>
    <xdr:to>
      <xdr:col>16</xdr:col>
      <xdr:colOff>88900</xdr:colOff>
      <xdr:row>41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7C8D0B-3449-144B-90A9-97E44BAB9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622300</xdr:colOff>
      <xdr:row>23</xdr:row>
      <xdr:rowOff>190500</xdr:rowOff>
    </xdr:from>
    <xdr:to>
      <xdr:col>24</xdr:col>
      <xdr:colOff>602762</xdr:colOff>
      <xdr:row>44</xdr:row>
      <xdr:rowOff>19430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6B84CE-6421-9C47-9F92-B585C8C74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520700</xdr:colOff>
      <xdr:row>3</xdr:row>
      <xdr:rowOff>25399</xdr:rowOff>
    </xdr:from>
    <xdr:to>
      <xdr:col>7</xdr:col>
      <xdr:colOff>402336</xdr:colOff>
      <xdr:row>20</xdr:row>
      <xdr:rowOff>54863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FB6730-62CB-9B45-AE54-0DA5E9F6F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8</xdr:col>
      <xdr:colOff>414867</xdr:colOff>
      <xdr:row>69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6C4316-96DC-9342-A1B0-DDCF3644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0.77481</cdr:x>
      <cdr:y>0.49086</cdr:y>
    </cdr:from>
    <cdr:to>
      <cdr:x>0.95763</cdr:x>
      <cdr:y>0.55614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C7ACE05-4DD8-C043-942A-B27A3F0BA7A2}"/>
            </a:ext>
          </a:extLst>
        </cdr:cNvPr>
        <cdr:cNvSpPr/>
      </cdr:nvSpPr>
      <cdr:spPr>
        <a:xfrm xmlns:a="http://schemas.openxmlformats.org/drawingml/2006/main">
          <a:off x="5421657" y="2415874"/>
          <a:ext cx="1279265" cy="3212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tx1"/>
              </a:solidFill>
            </a:rPr>
            <a:t>Student-optimal</a:t>
          </a:r>
          <a:r>
            <a:rPr lang="en-US" sz="800" b="1" baseline="0">
              <a:solidFill>
                <a:schemeClr val="tx1"/>
              </a:solidFill>
            </a:rPr>
            <a:t> solution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>
              <a:solidFill>
                <a:schemeClr val="tx1"/>
              </a:solidFill>
            </a:rPr>
            <a:t>T</a:t>
          </a:r>
          <a:r>
            <a:rPr lang="en-US" sz="800" b="1" baseline="-25000">
              <a:solidFill>
                <a:schemeClr val="tx1"/>
              </a:solidFill>
            </a:rPr>
            <a:t>PS </a:t>
          </a:r>
          <a:r>
            <a:rPr lang="en-US" sz="800" b="1" baseline="0">
              <a:solidFill>
                <a:schemeClr val="tx1"/>
              </a:solidFill>
            </a:rPr>
            <a:t>= 6</a:t>
          </a:r>
        </a:p>
        <a:p xmlns:a="http://schemas.openxmlformats.org/drawingml/2006/main">
          <a:r>
            <a:rPr lang="en-US" sz="800" b="1" baseline="0">
              <a:solidFill>
                <a:schemeClr val="tx1"/>
              </a:solidFill>
            </a:rPr>
            <a:t> </a:t>
          </a:r>
          <a:endParaRPr lang="en-US" sz="8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0.19853</cdr:x>
      <cdr:y>0.20778</cdr:y>
    </cdr:from>
    <cdr:to>
      <cdr:x>0.22464</cdr:x>
      <cdr:y>0.24533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66034BDE-E95D-8045-AC28-602BF028888C}"/>
            </a:ext>
          </a:extLst>
        </cdr:cNvPr>
        <cdr:cNvSpPr/>
      </cdr:nvSpPr>
      <cdr:spPr>
        <a:xfrm xmlns:a="http://schemas.openxmlformats.org/drawingml/2006/main">
          <a:off x="1389194" y="1022610"/>
          <a:ext cx="182702" cy="18481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5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0.63642</cdr:x>
      <cdr:y>0.62315</cdr:y>
    </cdr:from>
    <cdr:to>
      <cdr:x>0.66253</cdr:x>
      <cdr:y>0.6607</cdr:y>
    </cdr:to>
    <cdr:sp macro="" textlink="">
      <cdr:nvSpPr>
        <cdr:cNvPr id="7" name="Oval 6">
          <a:extLst xmlns:a="http://schemas.openxmlformats.org/drawingml/2006/main">
            <a:ext uri="{FF2B5EF4-FFF2-40B4-BE49-F238E27FC236}">
              <a16:creationId xmlns:a16="http://schemas.microsoft.com/office/drawing/2014/main" id="{910CD69E-5164-2049-9E66-1BED33791F72}"/>
            </a:ext>
          </a:extLst>
        </cdr:cNvPr>
        <cdr:cNvSpPr/>
      </cdr:nvSpPr>
      <cdr:spPr>
        <a:xfrm xmlns:a="http://schemas.openxmlformats.org/drawingml/2006/main">
          <a:off x="4453300" y="3066943"/>
          <a:ext cx="182702" cy="184809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0.57462</cdr:x>
      <cdr:y>0.67485</cdr:y>
    </cdr:from>
    <cdr:to>
      <cdr:x>0.71928</cdr:x>
      <cdr:y>0.74538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362CB212-C19A-E045-B5ED-8A07975F07B9}"/>
            </a:ext>
          </a:extLst>
        </cdr:cNvPr>
        <cdr:cNvSpPr/>
      </cdr:nvSpPr>
      <cdr:spPr>
        <a:xfrm xmlns:a="http://schemas.openxmlformats.org/drawingml/2006/main">
          <a:off x="4020864" y="3321388"/>
          <a:ext cx="1012243" cy="3471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tx1"/>
              </a:solidFill>
            </a:rPr>
            <a:t>Good compromise</a:t>
          </a:r>
        </a:p>
        <a:p xmlns:a="http://schemas.openxmlformats.org/drawingml/2006/main">
          <a:r>
            <a:rPr lang="en-US" sz="800" b="1">
              <a:solidFill>
                <a:schemeClr val="tx1"/>
              </a:solidFill>
            </a:rPr>
            <a:t>T</a:t>
          </a:r>
          <a:r>
            <a:rPr lang="en-US" sz="800" b="1" baseline="-25000">
              <a:solidFill>
                <a:schemeClr val="tx1"/>
              </a:solidFill>
            </a:rPr>
            <a:t>PS</a:t>
          </a:r>
          <a:r>
            <a:rPr lang="en-US" sz="800" b="1" baseline="0">
              <a:solidFill>
                <a:schemeClr val="tx1"/>
              </a:solidFill>
            </a:rPr>
            <a:t>= 5</a:t>
          </a:r>
        </a:p>
      </cdr:txBody>
    </cdr:sp>
  </cdr:relSizeAnchor>
  <cdr:relSizeAnchor xmlns:cdr="http://schemas.openxmlformats.org/drawingml/2006/chartDrawing">
    <cdr:from>
      <cdr:x>0.12977</cdr:x>
      <cdr:y>0.12533</cdr:y>
    </cdr:from>
    <cdr:to>
      <cdr:x>0.31253</cdr:x>
      <cdr:y>0.19807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F702A581-267D-574F-A3DF-774F6E45242F}"/>
            </a:ext>
          </a:extLst>
        </cdr:cNvPr>
        <cdr:cNvSpPr/>
      </cdr:nvSpPr>
      <cdr:spPr>
        <a:xfrm xmlns:a="http://schemas.openxmlformats.org/drawingml/2006/main">
          <a:off x="908052" y="616820"/>
          <a:ext cx="1278847" cy="3580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accent5"/>
          </a:solidFill>
        </a:ln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tx1"/>
              </a:solidFill>
            </a:rPr>
            <a:t>Lecturer-optimal</a:t>
          </a:r>
          <a:r>
            <a:rPr lang="en-US" sz="800" b="1" baseline="0">
              <a:solidFill>
                <a:schemeClr val="tx1"/>
              </a:solidFill>
            </a:rPr>
            <a:t> solution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>
              <a:solidFill>
                <a:schemeClr val="tx1"/>
              </a:solidFill>
            </a:rPr>
            <a:t>T</a:t>
          </a:r>
          <a:r>
            <a:rPr lang="en-US" sz="800" b="1" baseline="-25000">
              <a:solidFill>
                <a:schemeClr val="tx1"/>
              </a:solidFill>
            </a:rPr>
            <a:t>PS</a:t>
          </a:r>
          <a:r>
            <a:rPr lang="en-US" sz="800" b="1" baseline="0">
              <a:solidFill>
                <a:schemeClr val="tx1"/>
              </a:solidFill>
            </a:rPr>
            <a:t>= 3</a:t>
          </a:r>
        </a:p>
        <a:p xmlns:a="http://schemas.openxmlformats.org/drawingml/2006/main">
          <a:r>
            <a:rPr lang="en-US" sz="800" b="1" baseline="0">
              <a:solidFill>
                <a:schemeClr val="tx1"/>
              </a:solidFill>
            </a:rPr>
            <a:t> </a:t>
          </a:r>
          <a:endParaRPr lang="en-US" sz="8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0.8577</cdr:x>
      <cdr:y>0.57587</cdr:y>
    </cdr:from>
    <cdr:to>
      <cdr:x>0.88381</cdr:x>
      <cdr:y>0.61341</cdr:y>
    </cdr:to>
    <cdr:sp macro="" textlink="">
      <cdr:nvSpPr>
        <cdr:cNvPr id="11" name="Oval 10">
          <a:extLst xmlns:a="http://schemas.openxmlformats.org/drawingml/2006/main">
            <a:ext uri="{FF2B5EF4-FFF2-40B4-BE49-F238E27FC236}">
              <a16:creationId xmlns:a16="http://schemas.microsoft.com/office/drawing/2014/main" id="{7D1CDD6F-2037-CD45-9014-ADA81EA28E86}"/>
            </a:ext>
          </a:extLst>
        </cdr:cNvPr>
        <cdr:cNvSpPr/>
      </cdr:nvSpPr>
      <cdr:spPr>
        <a:xfrm xmlns:a="http://schemas.openxmlformats.org/drawingml/2006/main">
          <a:off x="6001672" y="2834280"/>
          <a:ext cx="182702" cy="18476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wanakombohussein/Desktop/SPA_using_IP/Implementation/fyp_python/model2/M2__prefallo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_pref"/>
      <sheetName val="input_pref"/>
      <sheetName val="model2_alloc"/>
      <sheetName val="model2 analysis"/>
      <sheetName val="EE Comparison"/>
      <sheetName val="Lecturer_analysis_SEPARATER"/>
      <sheetName val="m2_PID_LID"/>
      <sheetName val="realistic_PID_LID_modified"/>
      <sheetName val="Comparison(m2,eee)"/>
    </sheetNames>
    <sheetDataSet>
      <sheetData sheetId="0"/>
      <sheetData sheetId="1"/>
      <sheetData sheetId="2"/>
      <sheetData sheetId="3">
        <row r="1">
          <cell r="B1" t="str">
            <v>Model 2 IP optmization</v>
          </cell>
          <cell r="H1" t="str">
            <v>EEE Algorithm</v>
          </cell>
        </row>
        <row r="2">
          <cell r="A2" t="str">
            <v>Rank 1</v>
          </cell>
          <cell r="B2">
            <v>62</v>
          </cell>
          <cell r="H2">
            <v>51</v>
          </cell>
        </row>
        <row r="3">
          <cell r="A3" t="str">
            <v>Rank 2</v>
          </cell>
          <cell r="B3">
            <v>26</v>
          </cell>
          <cell r="H3">
            <v>13</v>
          </cell>
        </row>
        <row r="4">
          <cell r="A4" t="str">
            <v>Rank 3</v>
          </cell>
          <cell r="B4">
            <v>10</v>
          </cell>
          <cell r="H4">
            <v>10</v>
          </cell>
        </row>
        <row r="5">
          <cell r="A5" t="str">
            <v>Rank 4</v>
          </cell>
          <cell r="B5">
            <v>8</v>
          </cell>
          <cell r="H5">
            <v>7</v>
          </cell>
        </row>
        <row r="6">
          <cell r="A6" t="str">
            <v>Rank 5</v>
          </cell>
          <cell r="B6">
            <v>3</v>
          </cell>
          <cell r="H6">
            <v>10</v>
          </cell>
        </row>
        <row r="7">
          <cell r="A7" t="str">
            <v>Rank 6</v>
          </cell>
          <cell r="B7">
            <v>0</v>
          </cell>
          <cell r="H7">
            <v>2</v>
          </cell>
        </row>
        <row r="8">
          <cell r="A8" t="str">
            <v>Rank 7</v>
          </cell>
          <cell r="B8">
            <v>0</v>
          </cell>
          <cell r="H8">
            <v>0</v>
          </cell>
        </row>
        <row r="9">
          <cell r="A9" t="str">
            <v>Rank 8</v>
          </cell>
          <cell r="B9">
            <v>0</v>
          </cell>
          <cell r="H9">
            <v>1</v>
          </cell>
        </row>
        <row r="10">
          <cell r="A10" t="str">
            <v>Rank 9</v>
          </cell>
          <cell r="B10">
            <v>0</v>
          </cell>
          <cell r="H10">
            <v>0</v>
          </cell>
        </row>
        <row r="11">
          <cell r="A11" t="str">
            <v>Rank 10</v>
          </cell>
          <cell r="B11">
            <v>0</v>
          </cell>
          <cell r="H1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D552-7DDF-634B-BBDD-5B342F80E14D}">
  <sheetPr codeName="Sheet1"/>
  <dimension ref="A1:AR963"/>
  <sheetViews>
    <sheetView topLeftCell="AK2" workbookViewId="0">
      <selection activeCell="AS48" sqref="AS48"/>
    </sheetView>
  </sheetViews>
  <sheetFormatPr baseColWidth="10" defaultRowHeight="16"/>
  <cols>
    <col min="1" max="1" width="10.83203125" style="2"/>
    <col min="3" max="4" width="17.1640625" customWidth="1"/>
    <col min="5" max="5" width="14.6640625" customWidth="1"/>
    <col min="6" max="6" width="3.83203125" style="26" customWidth="1"/>
    <col min="7" max="7" width="7.83203125" style="1" bestFit="1" customWidth="1"/>
    <col min="8" max="9" width="21" style="1" customWidth="1"/>
    <col min="10" max="10" width="18" style="1" customWidth="1"/>
    <col min="11" max="11" width="4.33203125" style="28" customWidth="1"/>
    <col min="13" max="13" width="5.33203125" style="26" customWidth="1"/>
    <col min="14" max="14" width="12.6640625" style="45" customWidth="1"/>
    <col min="15" max="15" width="18.1640625" customWidth="1"/>
    <col min="16" max="16" width="17.33203125" customWidth="1"/>
    <col min="17" max="17" width="5.5" style="26" customWidth="1"/>
    <col min="18" max="18" width="10.83203125" style="45" customWidth="1"/>
    <col min="19" max="19" width="18.1640625" customWidth="1"/>
    <col min="20" max="20" width="17.33203125" customWidth="1"/>
    <col min="21" max="21" width="4.6640625" style="26" customWidth="1"/>
    <col min="22" max="22" width="12.33203125" style="1" customWidth="1"/>
    <col min="23" max="23" width="18.1640625" style="1" customWidth="1"/>
    <col min="24" max="24" width="16.6640625" style="1" customWidth="1"/>
    <col min="25" max="25" width="5" style="28" customWidth="1"/>
    <col min="26" max="26" width="12.6640625" style="1" customWidth="1"/>
    <col min="27" max="28" width="17.6640625" style="1" customWidth="1"/>
    <col min="29" max="29" width="4.5" style="28" customWidth="1"/>
    <col min="30" max="16384" width="10.83203125" style="1"/>
  </cols>
  <sheetData>
    <row r="1" spans="1:44" s="35" customFormat="1">
      <c r="A1" s="32" t="s">
        <v>0</v>
      </c>
      <c r="B1" s="32" t="s">
        <v>12</v>
      </c>
      <c r="C1" s="89" t="s">
        <v>13</v>
      </c>
      <c r="D1" s="89"/>
      <c r="E1" s="89"/>
      <c r="F1" s="33"/>
      <c r="G1" s="32" t="s">
        <v>7</v>
      </c>
      <c r="H1" s="89" t="s">
        <v>49</v>
      </c>
      <c r="I1" s="89"/>
      <c r="J1" s="89"/>
      <c r="K1" s="33"/>
      <c r="L1" s="35" t="s">
        <v>52</v>
      </c>
      <c r="M1" s="34"/>
      <c r="N1" s="35" t="s">
        <v>50</v>
      </c>
      <c r="O1" s="90" t="s">
        <v>51</v>
      </c>
      <c r="P1" s="90"/>
      <c r="Q1" s="34"/>
      <c r="R1" s="35" t="s">
        <v>43</v>
      </c>
      <c r="S1" s="90" t="s">
        <v>48</v>
      </c>
      <c r="T1" s="90"/>
      <c r="U1" s="34"/>
      <c r="V1" s="32" t="s">
        <v>44</v>
      </c>
      <c r="W1" s="89" t="s">
        <v>45</v>
      </c>
      <c r="X1" s="89"/>
      <c r="Y1" s="33"/>
      <c r="Z1" s="32" t="s">
        <v>46</v>
      </c>
      <c r="AA1" s="89" t="s">
        <v>47</v>
      </c>
      <c r="AB1" s="89"/>
      <c r="AC1" s="34"/>
      <c r="AE1" s="35" t="s">
        <v>54</v>
      </c>
    </row>
    <row r="2" spans="1:44">
      <c r="A2" s="29">
        <v>1</v>
      </c>
      <c r="B2" s="11">
        <v>0</v>
      </c>
      <c r="C2" s="30" t="s">
        <v>8</v>
      </c>
      <c r="D2" s="37">
        <f>E2/$E$10</f>
        <v>0.14035087719298245</v>
      </c>
      <c r="E2" s="31">
        <f>COUNTIF($B$2:$B$58,0)</f>
        <v>8</v>
      </c>
      <c r="F2" s="21"/>
      <c r="G2" s="10">
        <v>1</v>
      </c>
      <c r="H2" s="30" t="s">
        <v>8</v>
      </c>
      <c r="I2" s="38">
        <f>J2/$J$10</f>
        <v>0.14035087719298245</v>
      </c>
      <c r="J2" s="31">
        <f>COUNTIF($G$2:$G$58,0)</f>
        <v>8</v>
      </c>
      <c r="K2" s="21"/>
      <c r="L2" s="42" t="s">
        <v>53</v>
      </c>
      <c r="M2" s="43"/>
      <c r="N2" s="45">
        <v>1</v>
      </c>
      <c r="O2" s="30" t="s">
        <v>8</v>
      </c>
      <c r="P2" s="31">
        <f>COUNTIF($N$2:$N$58,0)</f>
        <v>5</v>
      </c>
      <c r="R2" s="45">
        <v>1</v>
      </c>
      <c r="S2" s="30" t="s">
        <v>8</v>
      </c>
      <c r="T2" s="31">
        <f>COUNTIF($R$2:$R$58,0)</f>
        <v>6</v>
      </c>
      <c r="V2">
        <v>1</v>
      </c>
      <c r="W2" s="30" t="s">
        <v>8</v>
      </c>
      <c r="X2" s="31">
        <f>COUNTIF($V$2:$V$58,0)</f>
        <v>9</v>
      </c>
      <c r="Y2" s="21"/>
      <c r="Z2">
        <v>1</v>
      </c>
      <c r="AA2" s="30" t="s">
        <v>9</v>
      </c>
      <c r="AB2" s="31">
        <f>COUNTIF($Z$2:$Z$58,0)</f>
        <v>9</v>
      </c>
      <c r="AE2" s="1" t="s">
        <v>55</v>
      </c>
    </row>
    <row r="3" spans="1:44">
      <c r="A3" s="6">
        <v>2</v>
      </c>
      <c r="B3" s="11">
        <v>0</v>
      </c>
      <c r="C3" s="9" t="s">
        <v>1</v>
      </c>
      <c r="D3" s="37">
        <f t="shared" ref="D3:D8" si="0">E3/$E$10</f>
        <v>0.2982456140350877</v>
      </c>
      <c r="E3" s="9">
        <f>COUNTIF($B$2:$B$58,1)</f>
        <v>17</v>
      </c>
      <c r="F3" s="21"/>
      <c r="G3" s="10">
        <v>3</v>
      </c>
      <c r="H3" s="9" t="s">
        <v>1</v>
      </c>
      <c r="I3" s="38">
        <f t="shared" ref="I3:I8" si="1">J3/$J$10</f>
        <v>0.33333333333333331</v>
      </c>
      <c r="J3" s="9">
        <f>COUNTIF($G$2:$G$58,1)</f>
        <v>19</v>
      </c>
      <c r="K3" s="21"/>
      <c r="N3" s="45">
        <v>3</v>
      </c>
      <c r="O3" s="9" t="s">
        <v>1</v>
      </c>
      <c r="P3" s="31">
        <f>COUNTIF($N$2:$N$58,1)</f>
        <v>16</v>
      </c>
      <c r="R3" s="45">
        <v>3</v>
      </c>
      <c r="S3" s="9" t="s">
        <v>1</v>
      </c>
      <c r="T3" s="31">
        <f>COUNTIF($R$2:$R$58,1)</f>
        <v>19</v>
      </c>
      <c r="V3">
        <v>3</v>
      </c>
      <c r="W3" s="9" t="s">
        <v>1</v>
      </c>
      <c r="X3" s="9">
        <f>COUNTIF($V$2:$V$58,1)</f>
        <v>17</v>
      </c>
      <c r="Y3" s="21"/>
      <c r="Z3">
        <v>3</v>
      </c>
      <c r="AA3" s="9" t="s">
        <v>1</v>
      </c>
      <c r="AB3" s="9">
        <f>COUNTIF($Z$2:$Z$58,1)</f>
        <v>17</v>
      </c>
      <c r="AE3" s="1" t="s">
        <v>56</v>
      </c>
    </row>
    <row r="4" spans="1:44">
      <c r="A4" s="6">
        <v>3</v>
      </c>
      <c r="B4" s="11">
        <v>0</v>
      </c>
      <c r="C4" s="9" t="s">
        <v>2</v>
      </c>
      <c r="D4" s="37">
        <f t="shared" si="0"/>
        <v>0.24561403508771928</v>
      </c>
      <c r="E4" s="9">
        <f>COUNTIF($B$2:$B$58,2)</f>
        <v>14</v>
      </c>
      <c r="F4" s="21"/>
      <c r="G4" s="10">
        <v>2</v>
      </c>
      <c r="H4" s="9" t="s">
        <v>2</v>
      </c>
      <c r="I4" s="38">
        <f t="shared" si="1"/>
        <v>0.22807017543859648</v>
      </c>
      <c r="J4" s="9">
        <f>COUNTIF($G$2:$G$58,2)</f>
        <v>13</v>
      </c>
      <c r="K4" s="21"/>
      <c r="N4" s="45">
        <v>2</v>
      </c>
      <c r="O4" s="9" t="s">
        <v>2</v>
      </c>
      <c r="P4" s="31">
        <f>COUNTIF($N$2:$N$58,2)</f>
        <v>15</v>
      </c>
      <c r="R4" s="45">
        <v>2</v>
      </c>
      <c r="S4" s="9" t="s">
        <v>2</v>
      </c>
      <c r="T4" s="31">
        <f>COUNTIF($R$2:$R$58,2)</f>
        <v>15</v>
      </c>
      <c r="V4">
        <v>2</v>
      </c>
      <c r="W4" s="9" t="s">
        <v>2</v>
      </c>
      <c r="X4" s="9">
        <f>COUNTIF($V$2:$V$58,2)</f>
        <v>14</v>
      </c>
      <c r="Y4" s="21"/>
      <c r="Z4">
        <v>2</v>
      </c>
      <c r="AA4" s="9" t="s">
        <v>2</v>
      </c>
      <c r="AB4" s="9">
        <f>COUNTIF($Z$2:$Z$58,2)</f>
        <v>14</v>
      </c>
      <c r="AE4" s="1" t="s">
        <v>58</v>
      </c>
    </row>
    <row r="5" spans="1:44">
      <c r="A5" s="6">
        <v>4</v>
      </c>
      <c r="B5" s="11">
        <v>0</v>
      </c>
      <c r="C5" s="9" t="s">
        <v>3</v>
      </c>
      <c r="D5" s="37">
        <f t="shared" si="0"/>
        <v>0.19298245614035087</v>
      </c>
      <c r="E5" s="9">
        <f>COUNTIF($B$2:$B$58,3)</f>
        <v>11</v>
      </c>
      <c r="F5" s="21"/>
      <c r="G5" s="10">
        <v>2</v>
      </c>
      <c r="H5" s="9" t="s">
        <v>3</v>
      </c>
      <c r="I5" s="38">
        <f t="shared" si="1"/>
        <v>0.15789473684210525</v>
      </c>
      <c r="J5" s="9">
        <f>COUNTIF($G$2:$G$58,3)</f>
        <v>9</v>
      </c>
      <c r="K5" s="21"/>
      <c r="N5" s="45">
        <v>2</v>
      </c>
      <c r="O5" s="9" t="s">
        <v>3</v>
      </c>
      <c r="P5" s="31">
        <f>COUNTIF($N$2:$N$58,3)</f>
        <v>21</v>
      </c>
      <c r="R5" s="45">
        <v>2</v>
      </c>
      <c r="S5" s="9" t="s">
        <v>3</v>
      </c>
      <c r="T5" s="31">
        <f>COUNTIF($R$2:$R$58,3)</f>
        <v>8</v>
      </c>
      <c r="V5">
        <v>2</v>
      </c>
      <c r="W5" s="9" t="s">
        <v>3</v>
      </c>
      <c r="X5" s="9">
        <f>COUNTIF($V$2:$V$58,3)</f>
        <v>8</v>
      </c>
      <c r="Y5" s="21"/>
      <c r="Z5">
        <v>2</v>
      </c>
      <c r="AA5" s="9" t="s">
        <v>3</v>
      </c>
      <c r="AB5" s="9">
        <f>COUNTIF($Z$2:$Z$58,3)</f>
        <v>9</v>
      </c>
      <c r="AE5" s="1" t="s">
        <v>59</v>
      </c>
    </row>
    <row r="6" spans="1:44" ht="18">
      <c r="A6" s="6">
        <v>5</v>
      </c>
      <c r="B6" s="11">
        <v>0</v>
      </c>
      <c r="C6" s="9" t="s">
        <v>4</v>
      </c>
      <c r="D6" s="37">
        <f t="shared" si="0"/>
        <v>8.771929824561403E-2</v>
      </c>
      <c r="E6" s="9">
        <f>COUNTIF($B$2:$B$58,4)</f>
        <v>5</v>
      </c>
      <c r="F6" s="21"/>
      <c r="G6" s="10">
        <v>1</v>
      </c>
      <c r="H6" s="9" t="s">
        <v>4</v>
      </c>
      <c r="I6" s="38">
        <f t="shared" si="1"/>
        <v>7.0175438596491224E-2</v>
      </c>
      <c r="J6" s="9">
        <f>COUNTIF($G$2:$G$58,4)</f>
        <v>4</v>
      </c>
      <c r="K6" s="21"/>
      <c r="N6" s="45">
        <v>3</v>
      </c>
      <c r="O6" s="9" t="s">
        <v>4</v>
      </c>
      <c r="P6" s="31">
        <f>COUNTIF($N$2:$N$58,4)</f>
        <v>0</v>
      </c>
      <c r="R6" s="45">
        <v>1</v>
      </c>
      <c r="S6" s="9" t="s">
        <v>4</v>
      </c>
      <c r="T6" s="31">
        <f>COUNTIF($R$2:$R$58,4)</f>
        <v>9</v>
      </c>
      <c r="V6">
        <v>1</v>
      </c>
      <c r="W6" s="9" t="s">
        <v>4</v>
      </c>
      <c r="X6" s="9">
        <f>COUNTIF($V$2:$V$58,4)</f>
        <v>5</v>
      </c>
      <c r="Y6" s="21"/>
      <c r="Z6">
        <v>1</v>
      </c>
      <c r="AA6" s="9" t="s">
        <v>4</v>
      </c>
      <c r="AB6" s="9">
        <f>COUNTIF($Z$2:$Z$58,4)</f>
        <v>4</v>
      </c>
      <c r="AE6" s="1" t="s">
        <v>57</v>
      </c>
      <c r="AN6" s="1" t="s">
        <v>186</v>
      </c>
      <c r="AO6" s="1" t="s">
        <v>189</v>
      </c>
      <c r="AP6" s="1" t="s">
        <v>191</v>
      </c>
      <c r="AQ6" s="94" t="s">
        <v>190</v>
      </c>
      <c r="AR6" s="1" t="s">
        <v>192</v>
      </c>
    </row>
    <row r="7" spans="1:44">
      <c r="A7" s="6">
        <v>6</v>
      </c>
      <c r="B7" s="11">
        <v>0</v>
      </c>
      <c r="C7" s="9" t="s">
        <v>5</v>
      </c>
      <c r="D7" s="37">
        <f t="shared" si="0"/>
        <v>1.7543859649122806E-2</v>
      </c>
      <c r="E7" s="9">
        <f>COUNTIF($B$2:$B$58,5)</f>
        <v>1</v>
      </c>
      <c r="F7" s="21"/>
      <c r="G7" s="10">
        <v>2</v>
      </c>
      <c r="H7" s="9" t="s">
        <v>5</v>
      </c>
      <c r="I7" s="38">
        <f t="shared" si="1"/>
        <v>5.2631578947368418E-2</v>
      </c>
      <c r="J7" s="9">
        <f>COUNTIF($G$2:$G$58,5)</f>
        <v>3</v>
      </c>
      <c r="K7" s="21"/>
      <c r="N7" s="45">
        <v>2</v>
      </c>
      <c r="O7" s="9" t="s">
        <v>5</v>
      </c>
      <c r="P7" s="31">
        <f>COUNTIF($N$2:$N$58,5)</f>
        <v>0</v>
      </c>
      <c r="R7" s="45">
        <v>2</v>
      </c>
      <c r="S7" s="9" t="s">
        <v>5</v>
      </c>
      <c r="T7" s="31">
        <f>COUNTIF($R$2:$R$58,5)</f>
        <v>0</v>
      </c>
      <c r="V7">
        <v>2</v>
      </c>
      <c r="W7" s="9" t="s">
        <v>5</v>
      </c>
      <c r="X7" s="9">
        <f>COUNTIF($V$2:$V$58,5)</f>
        <v>4</v>
      </c>
      <c r="Y7" s="21"/>
      <c r="Z7">
        <v>2</v>
      </c>
      <c r="AA7" s="9" t="s">
        <v>5</v>
      </c>
      <c r="AB7" s="9">
        <f>COUNTIF($Z$2:$Z$58,5)</f>
        <v>3</v>
      </c>
      <c r="AM7" s="30" t="s">
        <v>8</v>
      </c>
      <c r="AN7" s="31">
        <f>COUNTIF($G$2:$G$58,0)</f>
        <v>8</v>
      </c>
      <c r="AO7" s="31">
        <f>COUNTIF($N$2:$N$58,0)</f>
        <v>5</v>
      </c>
      <c r="AP7" s="31">
        <f>COUNTIF($R$2:$R$58,0)</f>
        <v>6</v>
      </c>
      <c r="AQ7" s="31">
        <f>COUNTIF($V$2:$V$58,0)</f>
        <v>9</v>
      </c>
      <c r="AR7" s="31">
        <f>COUNTIF($Z$2:$Z$58,0)</f>
        <v>9</v>
      </c>
    </row>
    <row r="8" spans="1:44">
      <c r="A8" s="6">
        <v>7</v>
      </c>
      <c r="B8" s="11">
        <v>0</v>
      </c>
      <c r="C8" s="9" t="s">
        <v>6</v>
      </c>
      <c r="D8" s="37">
        <f t="shared" si="0"/>
        <v>1.7543859649122806E-2</v>
      </c>
      <c r="E8" s="9">
        <f>COUNTIF($B$2:$B$58,6)</f>
        <v>1</v>
      </c>
      <c r="F8" s="21"/>
      <c r="G8" s="10">
        <v>2</v>
      </c>
      <c r="H8" s="9" t="s">
        <v>6</v>
      </c>
      <c r="I8" s="38">
        <f t="shared" si="1"/>
        <v>1.7543859649122806E-2</v>
      </c>
      <c r="J8" s="9">
        <f>COUNTIF($G$2:$G$58,6)</f>
        <v>1</v>
      </c>
      <c r="K8" s="21"/>
      <c r="N8" s="45">
        <v>2</v>
      </c>
      <c r="O8" s="9" t="s">
        <v>6</v>
      </c>
      <c r="P8" s="31">
        <f>COUNTIF($N$2:$N$58,6)</f>
        <v>0</v>
      </c>
      <c r="R8" s="45">
        <v>2</v>
      </c>
      <c r="S8" s="9" t="s">
        <v>6</v>
      </c>
      <c r="T8" s="31">
        <f>COUNTIF($R$2:$R$58,6)</f>
        <v>0</v>
      </c>
      <c r="V8">
        <v>2</v>
      </c>
      <c r="W8" s="9" t="s">
        <v>6</v>
      </c>
      <c r="X8" s="9">
        <f>COUNTIF($V$2:$V$58,6)</f>
        <v>0</v>
      </c>
      <c r="Y8" s="21"/>
      <c r="Z8">
        <v>2</v>
      </c>
      <c r="AA8" s="9" t="s">
        <v>6</v>
      </c>
      <c r="AB8" s="9">
        <f>COUNTIF($Z$2:$Z$58,6)</f>
        <v>1</v>
      </c>
      <c r="AM8" s="9" t="s">
        <v>1</v>
      </c>
      <c r="AN8" s="9">
        <f>COUNTIF($G$2:$G$58,1)</f>
        <v>19</v>
      </c>
      <c r="AO8" s="31">
        <f>COUNTIF($N$2:$N$58,1)</f>
        <v>16</v>
      </c>
      <c r="AP8" s="31">
        <f>COUNTIF($R$2:$R$58,1)</f>
        <v>19</v>
      </c>
      <c r="AQ8" s="9">
        <f>COUNTIF($V$2:$V$58,1)</f>
        <v>17</v>
      </c>
      <c r="AR8" s="9">
        <f>COUNTIF($Z$2:$Z$58,1)</f>
        <v>17</v>
      </c>
    </row>
    <row r="9" spans="1:44">
      <c r="A9" s="6">
        <v>8</v>
      </c>
      <c r="B9" s="11">
        <v>0</v>
      </c>
      <c r="F9" s="22"/>
      <c r="G9" s="10">
        <v>0</v>
      </c>
      <c r="K9" s="20"/>
      <c r="N9" s="45">
        <v>0</v>
      </c>
      <c r="R9" s="45">
        <v>0</v>
      </c>
      <c r="V9">
        <v>0</v>
      </c>
      <c r="Y9" s="22"/>
      <c r="Z9">
        <v>0</v>
      </c>
      <c r="AE9" s="1" t="s">
        <v>62</v>
      </c>
      <c r="AM9" s="9" t="s">
        <v>2</v>
      </c>
      <c r="AN9" s="9">
        <f>COUNTIF($G$2:$G$58,2)</f>
        <v>13</v>
      </c>
      <c r="AO9" s="31">
        <f>COUNTIF($N$2:$N$58,2)</f>
        <v>15</v>
      </c>
      <c r="AP9" s="31">
        <f>COUNTIF($R$2:$R$58,2)</f>
        <v>15</v>
      </c>
      <c r="AQ9" s="9">
        <f>COUNTIF($V$2:$V$58,2)</f>
        <v>14</v>
      </c>
      <c r="AR9" s="9">
        <f>COUNTIF($Z$2:$Z$58,2)</f>
        <v>14</v>
      </c>
    </row>
    <row r="10" spans="1:44">
      <c r="A10" s="6">
        <v>9</v>
      </c>
      <c r="B10" s="11">
        <v>1</v>
      </c>
      <c r="C10" s="11" t="s">
        <v>14</v>
      </c>
      <c r="D10" s="11"/>
      <c r="E10" s="11">
        <f>SUM(E2:E8)</f>
        <v>57</v>
      </c>
      <c r="F10" s="22"/>
      <c r="G10" s="10">
        <v>4</v>
      </c>
      <c r="H10" s="10" t="s">
        <v>10</v>
      </c>
      <c r="I10" s="10"/>
      <c r="J10" s="10">
        <f>SUM(J2:J8)</f>
        <v>57</v>
      </c>
      <c r="K10" s="20"/>
      <c r="N10" s="45">
        <v>3</v>
      </c>
      <c r="O10" s="10" t="s">
        <v>10</v>
      </c>
      <c r="P10" s="11">
        <f>SUM(P2:P8)</f>
        <v>57</v>
      </c>
      <c r="R10" s="45">
        <v>4</v>
      </c>
      <c r="S10" s="10" t="s">
        <v>10</v>
      </c>
      <c r="T10" s="11">
        <f>SUM(T2:T8)</f>
        <v>57</v>
      </c>
      <c r="V10">
        <v>4</v>
      </c>
      <c r="W10" s="10" t="s">
        <v>10</v>
      </c>
      <c r="X10" s="11">
        <f>SUM(X2:X8)</f>
        <v>57</v>
      </c>
      <c r="Y10" s="22"/>
      <c r="Z10">
        <v>4</v>
      </c>
      <c r="AA10" s="11" t="s">
        <v>10</v>
      </c>
      <c r="AB10" s="11">
        <f>SUM(AB2:AB8)</f>
        <v>57</v>
      </c>
      <c r="AM10" s="9" t="s">
        <v>3</v>
      </c>
      <c r="AN10" s="9">
        <f>COUNTIF($G$2:$G$58,3)</f>
        <v>9</v>
      </c>
      <c r="AO10" s="31">
        <f>COUNTIF($N$2:$N$58,3)</f>
        <v>21</v>
      </c>
      <c r="AP10" s="31">
        <f>COUNTIF($R$2:$R$58,3)</f>
        <v>8</v>
      </c>
      <c r="AQ10" s="9">
        <f>COUNTIF($V$2:$V$58,3)</f>
        <v>8</v>
      </c>
      <c r="AR10" s="9">
        <f>COUNTIF($Z$2:$Z$58,3)</f>
        <v>9</v>
      </c>
    </row>
    <row r="11" spans="1:44">
      <c r="A11" s="6">
        <v>10</v>
      </c>
      <c r="B11" s="11">
        <v>4</v>
      </c>
      <c r="C11" s="11" t="s">
        <v>11</v>
      </c>
      <c r="D11" s="11"/>
      <c r="E11" s="11">
        <f>AVERAGE(B2:B58)</f>
        <v>1.9122807017543859</v>
      </c>
      <c r="F11" s="22"/>
      <c r="G11" s="10">
        <v>3</v>
      </c>
      <c r="H11" s="10" t="s">
        <v>11</v>
      </c>
      <c r="I11" s="10"/>
      <c r="J11" s="10">
        <f>AVERAGE(G2:G58)</f>
        <v>1.9122807017543859</v>
      </c>
      <c r="K11" s="20"/>
      <c r="N11" s="45">
        <v>3</v>
      </c>
      <c r="O11" s="10" t="s">
        <v>11</v>
      </c>
      <c r="P11" s="11">
        <f>AVERAGE(N2:N58)</f>
        <v>1.9122807017543859</v>
      </c>
      <c r="R11" s="45">
        <v>3</v>
      </c>
      <c r="S11" s="10" t="s">
        <v>11</v>
      </c>
      <c r="T11" s="11">
        <f>AVERAGE(R2:R58)</f>
        <v>1.9122807017543859</v>
      </c>
      <c r="V11">
        <v>3</v>
      </c>
      <c r="W11" s="10" t="s">
        <v>11</v>
      </c>
      <c r="X11" s="11">
        <f>AVERAGE(V2:V58)</f>
        <v>1.9122807017543859</v>
      </c>
      <c r="Y11" s="22"/>
      <c r="Z11">
        <v>3</v>
      </c>
      <c r="AA11" s="11" t="s">
        <v>11</v>
      </c>
      <c r="AB11" s="11">
        <f>AVERAGE(Z2:Z58)</f>
        <v>1.9122807017543859</v>
      </c>
      <c r="AM11" s="9" t="s">
        <v>4</v>
      </c>
      <c r="AN11" s="9">
        <f>COUNTIF($G$2:$G$58,4)</f>
        <v>4</v>
      </c>
      <c r="AO11" s="31">
        <f>COUNTIF($N$2:$N$58,4)</f>
        <v>0</v>
      </c>
      <c r="AP11" s="31">
        <f>COUNTIF($R$2:$R$58,4)</f>
        <v>9</v>
      </c>
      <c r="AQ11" s="9">
        <f>COUNTIF($V$2:$V$58,4)</f>
        <v>5</v>
      </c>
      <c r="AR11" s="9">
        <f>COUNTIF($Z$2:$Z$58,4)</f>
        <v>4</v>
      </c>
    </row>
    <row r="12" spans="1:44">
      <c r="A12" s="6">
        <v>11</v>
      </c>
      <c r="B12" s="11">
        <v>4</v>
      </c>
      <c r="C12" s="11" t="s">
        <v>15</v>
      </c>
      <c r="D12" s="11"/>
      <c r="E12" s="11">
        <v>0</v>
      </c>
      <c r="F12" s="22"/>
      <c r="G12" s="10">
        <v>1</v>
      </c>
      <c r="H12" s="10" t="s">
        <v>17</v>
      </c>
      <c r="I12" s="10"/>
      <c r="J12" s="10">
        <v>0</v>
      </c>
      <c r="K12" s="20"/>
      <c r="N12" s="45">
        <v>1</v>
      </c>
      <c r="O12" s="10" t="s">
        <v>17</v>
      </c>
      <c r="P12" s="11">
        <v>0</v>
      </c>
      <c r="R12" s="45">
        <v>1</v>
      </c>
      <c r="S12" s="10" t="s">
        <v>17</v>
      </c>
      <c r="T12" s="11">
        <v>0</v>
      </c>
      <c r="V12">
        <v>1</v>
      </c>
      <c r="W12" s="10" t="s">
        <v>17</v>
      </c>
      <c r="X12" s="11">
        <v>0</v>
      </c>
      <c r="Y12" s="22"/>
      <c r="Z12">
        <v>1</v>
      </c>
      <c r="AA12" s="11" t="s">
        <v>17</v>
      </c>
      <c r="AB12" s="11">
        <v>0</v>
      </c>
      <c r="AM12" s="9" t="s">
        <v>5</v>
      </c>
      <c r="AN12" s="9">
        <f>COUNTIF($G$2:$G$58,5)</f>
        <v>3</v>
      </c>
      <c r="AO12" s="31">
        <f>COUNTIF($N$2:$N$58,5)</f>
        <v>0</v>
      </c>
      <c r="AP12" s="31">
        <f>COUNTIF($R$2:$R$58,5)</f>
        <v>0</v>
      </c>
      <c r="AQ12" s="9">
        <f>COUNTIF($V$2:$V$58,5)</f>
        <v>4</v>
      </c>
      <c r="AR12" s="9">
        <f>COUNTIF($Z$2:$Z$58,5)</f>
        <v>3</v>
      </c>
    </row>
    <row r="13" spans="1:44">
      <c r="A13" s="6">
        <v>12</v>
      </c>
      <c r="B13" s="11">
        <v>2</v>
      </c>
      <c r="C13" s="11" t="s">
        <v>16</v>
      </c>
      <c r="D13" s="11"/>
      <c r="E13" s="11">
        <v>6</v>
      </c>
      <c r="F13" s="22"/>
      <c r="G13" s="10">
        <v>1</v>
      </c>
      <c r="H13" s="10" t="s">
        <v>16</v>
      </c>
      <c r="I13" s="10"/>
      <c r="J13" s="10">
        <v>6</v>
      </c>
      <c r="K13" s="20"/>
      <c r="N13" s="45">
        <v>2</v>
      </c>
      <c r="O13" s="10" t="s">
        <v>16</v>
      </c>
      <c r="P13" s="11">
        <v>3</v>
      </c>
      <c r="R13" s="45">
        <v>2</v>
      </c>
      <c r="S13" s="10" t="s">
        <v>16</v>
      </c>
      <c r="T13" s="11">
        <v>4</v>
      </c>
      <c r="V13">
        <v>1</v>
      </c>
      <c r="W13" s="10" t="s">
        <v>16</v>
      </c>
      <c r="X13" s="11">
        <v>5</v>
      </c>
      <c r="Y13" s="22"/>
      <c r="Z13">
        <v>1</v>
      </c>
      <c r="AA13" s="11" t="s">
        <v>18</v>
      </c>
      <c r="AB13" s="11">
        <v>6</v>
      </c>
      <c r="AM13" s="9" t="s">
        <v>6</v>
      </c>
      <c r="AN13" s="9">
        <f>COUNTIF($G$2:$G$58,6)</f>
        <v>1</v>
      </c>
      <c r="AO13" s="31">
        <f>COUNTIF($N$2:$N$58,6)</f>
        <v>0</v>
      </c>
      <c r="AP13" s="31">
        <f>COUNTIF($R$2:$R$58,6)</f>
        <v>0</v>
      </c>
      <c r="AQ13" s="9">
        <f>COUNTIF($V$2:$V$58,6)</f>
        <v>0</v>
      </c>
      <c r="AR13" s="9">
        <f>COUNTIF($Z$2:$Z$58,6)</f>
        <v>1</v>
      </c>
    </row>
    <row r="14" spans="1:44">
      <c r="A14" s="6">
        <v>13</v>
      </c>
      <c r="B14" s="11">
        <v>2</v>
      </c>
      <c r="C14" s="11"/>
      <c r="D14" s="11"/>
      <c r="E14" s="11"/>
      <c r="F14" s="23"/>
      <c r="G14" s="10">
        <v>1</v>
      </c>
      <c r="H14" s="10"/>
      <c r="I14" s="10"/>
      <c r="J14" s="10"/>
      <c r="K14" s="27"/>
      <c r="N14" s="45">
        <v>1</v>
      </c>
      <c r="O14" s="10"/>
      <c r="P14" s="11"/>
      <c r="R14" s="45">
        <v>1</v>
      </c>
      <c r="S14" s="10"/>
      <c r="T14" s="11"/>
      <c r="V14">
        <v>1</v>
      </c>
      <c r="W14" s="10"/>
      <c r="X14" s="11"/>
      <c r="Y14" s="23"/>
      <c r="Z14">
        <v>1</v>
      </c>
      <c r="AA14" s="11"/>
      <c r="AB14" s="11"/>
    </row>
    <row r="15" spans="1:44">
      <c r="A15" s="6">
        <v>14</v>
      </c>
      <c r="B15" s="11">
        <v>3</v>
      </c>
      <c r="C15" s="11" t="s">
        <v>20</v>
      </c>
      <c r="D15" s="11"/>
      <c r="E15" s="85">
        <f>SUM(E2:E5)/E10</f>
        <v>0.8771929824561403</v>
      </c>
      <c r="F15" s="22"/>
      <c r="G15" s="10">
        <v>1</v>
      </c>
      <c r="H15" s="10" t="s">
        <v>19</v>
      </c>
      <c r="I15" s="10"/>
      <c r="J15" s="86">
        <f>SUM(J2:J5)/J10</f>
        <v>0.85964912280701755</v>
      </c>
      <c r="K15" s="20"/>
      <c r="N15" s="45">
        <v>0</v>
      </c>
      <c r="O15" s="10" t="s">
        <v>19</v>
      </c>
      <c r="P15" s="12">
        <f>SUM(P2:P5)/P10</f>
        <v>1</v>
      </c>
      <c r="R15" s="45">
        <v>0</v>
      </c>
      <c r="S15" s="10" t="s">
        <v>19</v>
      </c>
      <c r="T15" s="85">
        <f>SUM(T2:T5)/T10</f>
        <v>0.84210526315789469</v>
      </c>
      <c r="V15">
        <v>0</v>
      </c>
      <c r="W15" s="10" t="s">
        <v>19</v>
      </c>
      <c r="X15" s="85">
        <f>SUM(X2:X5)/X10</f>
        <v>0.84210526315789469</v>
      </c>
      <c r="Y15" s="22"/>
      <c r="Z15">
        <v>0</v>
      </c>
      <c r="AA15" s="10" t="s">
        <v>19</v>
      </c>
      <c r="AB15" s="85">
        <f>SUM(AB2:AB5)/AB10</f>
        <v>0.85964912280701755</v>
      </c>
    </row>
    <row r="16" spans="1:44">
      <c r="A16" s="6">
        <v>15</v>
      </c>
      <c r="B16" s="11">
        <v>2</v>
      </c>
      <c r="C16" s="11"/>
      <c r="D16" s="11"/>
      <c r="E16" s="11"/>
      <c r="F16" s="22"/>
      <c r="G16" s="10">
        <v>2</v>
      </c>
      <c r="H16" s="10"/>
      <c r="I16" s="10"/>
      <c r="J16" s="10"/>
      <c r="K16" s="20"/>
      <c r="N16" s="45">
        <v>2</v>
      </c>
      <c r="O16" s="10"/>
      <c r="P16" s="11"/>
      <c r="R16" s="45">
        <v>2</v>
      </c>
      <c r="S16" s="10"/>
      <c r="T16" s="11"/>
      <c r="V16">
        <v>2</v>
      </c>
      <c r="W16" s="10"/>
      <c r="X16" s="11"/>
      <c r="Y16" s="22"/>
      <c r="Z16">
        <v>2</v>
      </c>
      <c r="AA16" s="11"/>
      <c r="AB16" s="11"/>
    </row>
    <row r="17" spans="1:34">
      <c r="A17" s="6">
        <v>16</v>
      </c>
      <c r="B17" s="11">
        <v>1</v>
      </c>
      <c r="C17" s="19"/>
      <c r="D17" s="19"/>
      <c r="E17" s="19"/>
      <c r="F17" s="24"/>
      <c r="G17" s="10">
        <v>3</v>
      </c>
      <c r="H17" s="19"/>
      <c r="I17" s="19"/>
      <c r="J17" s="19"/>
      <c r="K17" s="22"/>
      <c r="N17" s="45">
        <v>3</v>
      </c>
      <c r="O17" s="19"/>
      <c r="P17" s="19"/>
      <c r="R17" s="45">
        <v>3</v>
      </c>
      <c r="S17" s="19"/>
      <c r="T17" s="19"/>
      <c r="V17">
        <v>3</v>
      </c>
      <c r="W17" s="19"/>
      <c r="X17" s="19"/>
      <c r="Y17" s="22"/>
      <c r="Z17">
        <v>3</v>
      </c>
      <c r="AA17" s="19"/>
      <c r="AB17" s="19"/>
    </row>
    <row r="18" spans="1:34">
      <c r="A18" s="6">
        <v>17</v>
      </c>
      <c r="B18" s="11">
        <v>2</v>
      </c>
      <c r="C18" s="1" t="s">
        <v>22</v>
      </c>
      <c r="D18" s="1"/>
      <c r="E18" s="1" t="s">
        <v>41</v>
      </c>
      <c r="F18" s="22"/>
      <c r="G18" s="10">
        <v>5</v>
      </c>
      <c r="H18" s="1" t="s">
        <v>22</v>
      </c>
      <c r="J18" s="1" t="s">
        <v>23</v>
      </c>
      <c r="K18" s="20"/>
      <c r="N18" s="45">
        <v>3</v>
      </c>
      <c r="O18" s="1" t="s">
        <v>22</v>
      </c>
      <c r="P18" s="1" t="s">
        <v>23</v>
      </c>
      <c r="R18" s="45">
        <v>4</v>
      </c>
      <c r="S18" s="1" t="s">
        <v>22</v>
      </c>
      <c r="T18" s="1" t="s">
        <v>23</v>
      </c>
      <c r="V18">
        <v>5</v>
      </c>
      <c r="W18" s="1" t="s">
        <v>22</v>
      </c>
      <c r="X18" s="1" t="s">
        <v>23</v>
      </c>
      <c r="Z18">
        <v>5</v>
      </c>
      <c r="AA18" s="1" t="s">
        <v>22</v>
      </c>
      <c r="AB18" s="1" t="s">
        <v>23</v>
      </c>
    </row>
    <row r="19" spans="1:34">
      <c r="A19" s="6">
        <v>18</v>
      </c>
      <c r="B19" s="11">
        <v>3</v>
      </c>
      <c r="C19" s="11" t="s">
        <v>21</v>
      </c>
      <c r="D19" s="11"/>
      <c r="E19" s="11" t="s">
        <v>41</v>
      </c>
      <c r="F19" s="22"/>
      <c r="G19" s="10">
        <v>2</v>
      </c>
      <c r="H19" s="11" t="s">
        <v>21</v>
      </c>
      <c r="I19" s="11"/>
      <c r="J19" s="10">
        <v>191</v>
      </c>
      <c r="K19" s="20"/>
      <c r="N19" s="45">
        <v>2</v>
      </c>
      <c r="O19" s="11" t="s">
        <v>21</v>
      </c>
      <c r="P19" s="11">
        <v>235</v>
      </c>
      <c r="R19" s="45">
        <v>2</v>
      </c>
      <c r="S19" s="11" t="s">
        <v>21</v>
      </c>
      <c r="T19" s="11">
        <v>204</v>
      </c>
      <c r="V19">
        <v>2</v>
      </c>
      <c r="W19" s="11" t="s">
        <v>21</v>
      </c>
      <c r="X19" s="11">
        <v>195</v>
      </c>
      <c r="Y19" s="22"/>
      <c r="Z19">
        <v>2</v>
      </c>
      <c r="AA19" s="11" t="s">
        <v>21</v>
      </c>
      <c r="AB19" s="11">
        <v>191</v>
      </c>
    </row>
    <row r="20" spans="1:34">
      <c r="A20" s="6">
        <v>19</v>
      </c>
      <c r="B20" s="11">
        <v>1</v>
      </c>
      <c r="C20" s="11" t="s">
        <v>24</v>
      </c>
      <c r="D20" s="11"/>
      <c r="E20" s="11" t="s">
        <v>42</v>
      </c>
      <c r="F20" s="22"/>
      <c r="G20" s="10">
        <v>0</v>
      </c>
      <c r="H20" s="10" t="s">
        <v>24</v>
      </c>
      <c r="I20" s="10"/>
      <c r="J20" s="40">
        <v>3.3205890655517498</v>
      </c>
      <c r="K20" s="20"/>
      <c r="N20" s="45">
        <v>0</v>
      </c>
      <c r="O20" s="10" t="s">
        <v>24</v>
      </c>
      <c r="P20" s="40">
        <v>47.6955821514129</v>
      </c>
      <c r="R20" s="45">
        <v>0</v>
      </c>
      <c r="S20" s="10" t="s">
        <v>24</v>
      </c>
      <c r="T20" s="40">
        <v>51.658079862594597</v>
      </c>
      <c r="V20">
        <v>0</v>
      </c>
      <c r="W20" s="10" t="s">
        <v>24</v>
      </c>
      <c r="X20" s="40">
        <v>46.143648147583001</v>
      </c>
      <c r="Y20" s="22"/>
      <c r="Z20">
        <v>0</v>
      </c>
      <c r="AA20" s="11" t="s">
        <v>25</v>
      </c>
      <c r="AB20" s="40">
        <v>52.228965997695902</v>
      </c>
    </row>
    <row r="21" spans="1:34">
      <c r="A21" s="6">
        <v>20</v>
      </c>
      <c r="B21" s="11">
        <v>1</v>
      </c>
      <c r="C21" s="11"/>
      <c r="D21" s="11"/>
      <c r="E21" s="11"/>
      <c r="F21" s="22"/>
      <c r="G21" s="10">
        <v>6</v>
      </c>
      <c r="H21" s="10" t="s">
        <v>168</v>
      </c>
      <c r="I21" s="10">
        <v>173</v>
      </c>
      <c r="K21" s="20"/>
      <c r="N21" s="45">
        <v>3</v>
      </c>
      <c r="R21" s="45">
        <v>4</v>
      </c>
      <c r="V21">
        <v>5</v>
      </c>
      <c r="W21" s="10"/>
      <c r="X21" s="11"/>
      <c r="Y21" s="22"/>
      <c r="Z21">
        <v>6</v>
      </c>
      <c r="AA21" s="11"/>
      <c r="AB21" s="11"/>
    </row>
    <row r="22" spans="1:34">
      <c r="A22" s="6">
        <v>21</v>
      </c>
      <c r="B22" s="11">
        <v>1</v>
      </c>
      <c r="C22" s="11"/>
      <c r="D22" s="11"/>
      <c r="E22" s="11"/>
      <c r="F22" s="22"/>
      <c r="G22" s="10">
        <v>2</v>
      </c>
      <c r="H22" s="10"/>
      <c r="I22" s="10"/>
      <c r="J22" s="10"/>
      <c r="K22" s="20"/>
      <c r="N22" s="45">
        <v>2</v>
      </c>
      <c r="R22" s="45">
        <v>2</v>
      </c>
      <c r="V22">
        <v>2</v>
      </c>
      <c r="W22" s="10"/>
      <c r="X22" s="11"/>
      <c r="Y22" s="22"/>
      <c r="Z22">
        <v>2</v>
      </c>
      <c r="AA22" s="11"/>
      <c r="AB22" s="11"/>
    </row>
    <row r="23" spans="1:34">
      <c r="A23" s="6">
        <v>22</v>
      </c>
      <c r="B23" s="11">
        <v>1</v>
      </c>
      <c r="C23" s="11"/>
      <c r="D23" s="11"/>
      <c r="E23" s="11"/>
      <c r="F23" s="22"/>
      <c r="G23" s="10">
        <v>0</v>
      </c>
      <c r="H23" s="10"/>
      <c r="I23" s="10"/>
      <c r="J23" s="10"/>
      <c r="K23" s="20"/>
      <c r="N23" s="45">
        <v>1</v>
      </c>
      <c r="R23" s="45">
        <v>1</v>
      </c>
      <c r="V23">
        <v>0</v>
      </c>
      <c r="W23" s="10"/>
      <c r="X23" s="11"/>
      <c r="Y23" s="22"/>
      <c r="Z23">
        <v>0</v>
      </c>
      <c r="AA23" s="11"/>
      <c r="AB23" s="11"/>
      <c r="AE23" s="35" t="s">
        <v>60</v>
      </c>
      <c r="AF23" s="35"/>
      <c r="AG23" s="35"/>
      <c r="AH23" s="35"/>
    </row>
    <row r="24" spans="1:34">
      <c r="A24" s="6">
        <v>23</v>
      </c>
      <c r="B24" s="11">
        <v>2</v>
      </c>
      <c r="C24" s="11"/>
      <c r="D24" s="11"/>
      <c r="E24" s="11"/>
      <c r="F24" s="22"/>
      <c r="G24" s="10">
        <v>4</v>
      </c>
      <c r="H24" s="10"/>
      <c r="I24" s="10"/>
      <c r="J24" s="10"/>
      <c r="K24" s="20"/>
      <c r="N24" s="45">
        <v>3</v>
      </c>
      <c r="R24" s="45">
        <v>4</v>
      </c>
      <c r="V24">
        <v>4</v>
      </c>
      <c r="W24" s="10"/>
      <c r="X24" s="11"/>
      <c r="Y24" s="22"/>
      <c r="Z24">
        <v>4</v>
      </c>
      <c r="AA24" s="11"/>
      <c r="AB24" s="11"/>
      <c r="AE24" s="1" t="s">
        <v>61</v>
      </c>
    </row>
    <row r="25" spans="1:34">
      <c r="A25" s="6">
        <v>24</v>
      </c>
      <c r="B25" s="11">
        <v>2</v>
      </c>
      <c r="C25" s="11"/>
      <c r="D25" s="11"/>
      <c r="E25" s="11">
        <f>109/57</f>
        <v>1.9122807017543859</v>
      </c>
      <c r="F25" s="22"/>
      <c r="G25" s="10">
        <v>3</v>
      </c>
      <c r="H25" s="10"/>
      <c r="I25" s="10"/>
      <c r="J25" s="10"/>
      <c r="K25" s="20"/>
      <c r="N25" s="45">
        <v>3</v>
      </c>
      <c r="R25" s="45">
        <v>3</v>
      </c>
      <c r="V25">
        <v>3</v>
      </c>
      <c r="W25" s="10"/>
      <c r="X25" s="11"/>
      <c r="Y25" s="22"/>
      <c r="Z25">
        <v>3</v>
      </c>
      <c r="AA25" s="11"/>
      <c r="AB25" s="11"/>
    </row>
    <row r="26" spans="1:34">
      <c r="A26" s="6">
        <v>25</v>
      </c>
      <c r="B26" s="11">
        <v>3</v>
      </c>
      <c r="C26" s="11"/>
      <c r="D26" s="11"/>
      <c r="E26" s="11"/>
      <c r="F26" s="22"/>
      <c r="G26" s="10">
        <v>4</v>
      </c>
      <c r="H26" s="10"/>
      <c r="I26" s="10"/>
      <c r="J26" s="10"/>
      <c r="K26" s="20"/>
      <c r="N26" s="45">
        <v>3</v>
      </c>
      <c r="R26" s="45">
        <v>4</v>
      </c>
      <c r="V26">
        <v>4</v>
      </c>
      <c r="W26" s="10"/>
      <c r="X26" s="11"/>
      <c r="Y26" s="22"/>
      <c r="Z26">
        <v>4</v>
      </c>
      <c r="AA26" s="11"/>
      <c r="AB26" s="11"/>
    </row>
    <row r="27" spans="1:34">
      <c r="A27" s="6">
        <v>26</v>
      </c>
      <c r="B27" s="11">
        <v>2</v>
      </c>
      <c r="C27" s="11"/>
      <c r="D27" s="11"/>
      <c r="E27" s="11"/>
      <c r="F27" s="22"/>
      <c r="G27" s="10">
        <v>2</v>
      </c>
      <c r="H27" s="10"/>
      <c r="I27" s="10"/>
      <c r="J27" s="10"/>
      <c r="K27" s="20"/>
      <c r="N27" s="45">
        <v>2</v>
      </c>
      <c r="R27" s="45">
        <v>2</v>
      </c>
      <c r="V27">
        <v>2</v>
      </c>
      <c r="W27" s="10"/>
      <c r="X27" s="11"/>
      <c r="Y27" s="22"/>
      <c r="Z27">
        <v>2</v>
      </c>
      <c r="AA27" s="11"/>
      <c r="AB27" s="11"/>
    </row>
    <row r="28" spans="1:34">
      <c r="A28" s="6">
        <v>27</v>
      </c>
      <c r="B28" s="11">
        <v>6</v>
      </c>
      <c r="C28" s="11"/>
      <c r="D28" s="11"/>
      <c r="E28" s="11"/>
      <c r="F28" s="22"/>
      <c r="G28" s="10">
        <v>0</v>
      </c>
      <c r="H28" s="10"/>
      <c r="I28" s="10"/>
      <c r="J28" s="10"/>
      <c r="K28" s="20"/>
      <c r="N28" s="45">
        <v>0</v>
      </c>
      <c r="R28" s="45">
        <v>0</v>
      </c>
      <c r="V28">
        <v>0</v>
      </c>
      <c r="W28" s="10"/>
      <c r="X28" s="11"/>
      <c r="Y28" s="22"/>
      <c r="Z28">
        <v>0</v>
      </c>
      <c r="AA28" s="11"/>
      <c r="AB28" s="11"/>
    </row>
    <row r="29" spans="1:34">
      <c r="A29" s="6">
        <v>28</v>
      </c>
      <c r="B29" s="11">
        <v>4</v>
      </c>
      <c r="C29" s="11"/>
      <c r="D29" s="11"/>
      <c r="E29" s="11"/>
      <c r="F29" s="22"/>
      <c r="G29" s="10">
        <v>5</v>
      </c>
      <c r="H29" s="10"/>
      <c r="I29" s="10"/>
      <c r="J29" s="10"/>
      <c r="K29" s="20"/>
      <c r="N29" s="45">
        <v>3</v>
      </c>
      <c r="R29" s="45">
        <v>4</v>
      </c>
      <c r="V29">
        <v>5</v>
      </c>
      <c r="W29" s="10"/>
      <c r="X29" s="11"/>
      <c r="Y29" s="22"/>
      <c r="Z29">
        <v>5</v>
      </c>
      <c r="AA29" s="11"/>
      <c r="AB29" s="11"/>
    </row>
    <row r="30" spans="1:34">
      <c r="A30" s="6">
        <v>29</v>
      </c>
      <c r="B30" s="11">
        <v>3</v>
      </c>
      <c r="C30" s="11"/>
      <c r="D30" s="11"/>
      <c r="E30" s="11"/>
      <c r="F30" s="22"/>
      <c r="G30" s="10">
        <v>4</v>
      </c>
      <c r="H30" s="10"/>
      <c r="I30" s="10"/>
      <c r="J30" s="10"/>
      <c r="K30" s="20"/>
      <c r="N30" s="45">
        <v>3</v>
      </c>
      <c r="R30" s="45">
        <v>4</v>
      </c>
      <c r="V30">
        <v>4</v>
      </c>
      <c r="W30" s="10"/>
      <c r="X30" s="11"/>
      <c r="Y30" s="22"/>
      <c r="Z30">
        <v>4</v>
      </c>
      <c r="AA30" s="11"/>
      <c r="AB30" s="11"/>
    </row>
    <row r="31" spans="1:34">
      <c r="A31" s="6">
        <v>30</v>
      </c>
      <c r="B31" s="11">
        <v>5</v>
      </c>
      <c r="C31" s="11"/>
      <c r="D31" s="11"/>
      <c r="E31" s="11"/>
      <c r="F31" s="22"/>
      <c r="G31" s="10">
        <v>1</v>
      </c>
      <c r="H31" s="10"/>
      <c r="I31" s="10"/>
      <c r="J31" s="10"/>
      <c r="K31" s="20"/>
      <c r="N31" s="45">
        <v>1</v>
      </c>
      <c r="R31" s="45">
        <v>1</v>
      </c>
      <c r="V31">
        <v>1</v>
      </c>
      <c r="W31" s="10"/>
      <c r="X31" s="11"/>
      <c r="Y31" s="22"/>
      <c r="Z31">
        <v>1</v>
      </c>
      <c r="AA31" s="11"/>
      <c r="AB31" s="11"/>
    </row>
    <row r="32" spans="1:34">
      <c r="A32" s="6">
        <v>31</v>
      </c>
      <c r="B32" s="11">
        <v>1</v>
      </c>
      <c r="C32" s="11"/>
      <c r="D32" s="11"/>
      <c r="E32" s="11"/>
      <c r="F32" s="22"/>
      <c r="G32" s="10">
        <v>3</v>
      </c>
      <c r="H32" s="10"/>
      <c r="I32" s="10"/>
      <c r="J32" s="10"/>
      <c r="K32" s="20"/>
      <c r="N32" s="45">
        <v>3</v>
      </c>
      <c r="R32" s="45">
        <v>3</v>
      </c>
      <c r="V32">
        <v>3</v>
      </c>
      <c r="W32" s="10"/>
      <c r="X32" s="11"/>
      <c r="Y32" s="22"/>
      <c r="Z32">
        <v>3</v>
      </c>
      <c r="AA32" s="11"/>
      <c r="AB32" s="11"/>
    </row>
    <row r="33" spans="1:28">
      <c r="A33" s="6">
        <v>32</v>
      </c>
      <c r="B33" s="11">
        <v>3</v>
      </c>
      <c r="C33" s="11"/>
      <c r="D33" s="11"/>
      <c r="E33" s="11"/>
      <c r="F33" s="22"/>
      <c r="G33" s="10">
        <v>1</v>
      </c>
      <c r="H33" s="10"/>
      <c r="I33" s="10"/>
      <c r="J33" s="10"/>
      <c r="K33" s="20"/>
      <c r="N33" s="45">
        <v>1</v>
      </c>
      <c r="R33" s="45">
        <v>1</v>
      </c>
      <c r="V33">
        <v>1</v>
      </c>
      <c r="W33" s="10"/>
      <c r="X33" s="11"/>
      <c r="Y33" s="22"/>
      <c r="Z33">
        <v>1</v>
      </c>
      <c r="AA33" s="11"/>
      <c r="AB33" s="11"/>
    </row>
    <row r="34" spans="1:28">
      <c r="A34" s="6">
        <v>33</v>
      </c>
      <c r="B34" s="11">
        <v>4</v>
      </c>
      <c r="C34" s="11"/>
      <c r="D34" s="11"/>
      <c r="E34" s="11"/>
      <c r="F34" s="22"/>
      <c r="G34" s="10">
        <v>2</v>
      </c>
      <c r="H34" s="10"/>
      <c r="I34" s="10"/>
      <c r="J34" s="10"/>
      <c r="K34" s="20"/>
      <c r="N34" s="45">
        <v>2</v>
      </c>
      <c r="R34" s="45">
        <v>2</v>
      </c>
      <c r="V34">
        <v>2</v>
      </c>
      <c r="W34" s="10"/>
      <c r="X34" s="11"/>
      <c r="Y34" s="22"/>
      <c r="Z34">
        <v>2</v>
      </c>
      <c r="AA34" s="11"/>
      <c r="AB34" s="11"/>
    </row>
    <row r="35" spans="1:28">
      <c r="A35" s="6">
        <v>34</v>
      </c>
      <c r="B35" s="11">
        <v>1</v>
      </c>
      <c r="C35" s="11"/>
      <c r="D35" s="11"/>
      <c r="E35" s="11"/>
      <c r="F35" s="22"/>
      <c r="G35" s="10">
        <v>1</v>
      </c>
      <c r="H35" s="10"/>
      <c r="I35" s="10"/>
      <c r="J35" s="10"/>
      <c r="K35" s="20"/>
      <c r="N35" s="45">
        <v>1</v>
      </c>
      <c r="R35" s="45">
        <v>1</v>
      </c>
      <c r="V35">
        <v>1</v>
      </c>
      <c r="W35" s="10"/>
      <c r="X35" s="11"/>
      <c r="Y35" s="22"/>
      <c r="Z35">
        <v>1</v>
      </c>
      <c r="AA35" s="11"/>
      <c r="AB35" s="11"/>
    </row>
    <row r="36" spans="1:28">
      <c r="A36" s="6">
        <v>35</v>
      </c>
      <c r="B36" s="11">
        <v>2</v>
      </c>
      <c r="C36" s="11"/>
      <c r="D36" s="11"/>
      <c r="E36" s="11"/>
      <c r="F36" s="22"/>
      <c r="G36" s="10">
        <v>3</v>
      </c>
      <c r="H36" s="10"/>
      <c r="I36" s="10"/>
      <c r="J36" s="10"/>
      <c r="K36" s="20"/>
      <c r="N36" s="45">
        <v>3</v>
      </c>
      <c r="R36" s="45">
        <v>4</v>
      </c>
      <c r="V36">
        <v>4</v>
      </c>
      <c r="W36" s="10"/>
      <c r="X36" s="11"/>
      <c r="Y36" s="22"/>
      <c r="Z36">
        <v>3</v>
      </c>
      <c r="AA36" s="11"/>
      <c r="AB36" s="11"/>
    </row>
    <row r="37" spans="1:28">
      <c r="A37" s="6">
        <v>36</v>
      </c>
      <c r="B37" s="11">
        <v>3</v>
      </c>
      <c r="C37" s="11"/>
      <c r="D37" s="11"/>
      <c r="E37" s="11"/>
      <c r="F37" s="22"/>
      <c r="G37" s="10">
        <v>1</v>
      </c>
      <c r="H37" s="10"/>
      <c r="I37" s="10"/>
      <c r="J37" s="10"/>
      <c r="K37" s="20"/>
      <c r="N37" s="45">
        <v>1</v>
      </c>
      <c r="R37" s="45">
        <v>1</v>
      </c>
      <c r="V37">
        <v>1</v>
      </c>
      <c r="W37" s="10"/>
      <c r="X37" s="11"/>
      <c r="Y37" s="22"/>
      <c r="Z37">
        <v>1</v>
      </c>
      <c r="AA37" s="11"/>
      <c r="AB37" s="11"/>
    </row>
    <row r="38" spans="1:28">
      <c r="A38" s="6">
        <v>37</v>
      </c>
      <c r="B38" s="11">
        <v>1</v>
      </c>
      <c r="C38" s="11"/>
      <c r="D38" s="11"/>
      <c r="E38" s="11"/>
      <c r="F38" s="22"/>
      <c r="G38" s="10">
        <v>1</v>
      </c>
      <c r="H38" s="10"/>
      <c r="I38" s="10"/>
      <c r="J38" s="10"/>
      <c r="K38" s="20"/>
      <c r="N38" s="45">
        <v>2</v>
      </c>
      <c r="R38" s="45">
        <v>1</v>
      </c>
      <c r="V38">
        <v>1</v>
      </c>
      <c r="W38" s="10"/>
      <c r="X38" s="11"/>
      <c r="Y38" s="22"/>
      <c r="Z38">
        <v>1</v>
      </c>
      <c r="AA38" s="11"/>
      <c r="AB38" s="11"/>
    </row>
    <row r="39" spans="1:28">
      <c r="A39" s="6">
        <v>38</v>
      </c>
      <c r="B39" s="11">
        <v>2</v>
      </c>
      <c r="C39" s="11"/>
      <c r="D39" s="11"/>
      <c r="E39" s="11"/>
      <c r="F39" s="22"/>
      <c r="G39" s="10">
        <v>1</v>
      </c>
      <c r="H39" s="10"/>
      <c r="I39" s="10"/>
      <c r="J39" s="10"/>
      <c r="K39" s="20"/>
      <c r="N39" s="45">
        <v>2</v>
      </c>
      <c r="R39" s="45">
        <v>1</v>
      </c>
      <c r="V39">
        <v>1</v>
      </c>
      <c r="W39" s="10"/>
      <c r="X39" s="11"/>
      <c r="Y39" s="22"/>
      <c r="Z39">
        <v>1</v>
      </c>
      <c r="AA39" s="11"/>
      <c r="AB39" s="11"/>
    </row>
    <row r="40" spans="1:28">
      <c r="A40" s="6">
        <v>39</v>
      </c>
      <c r="B40" s="11">
        <v>3</v>
      </c>
      <c r="C40" s="11"/>
      <c r="D40" s="11"/>
      <c r="E40" s="11"/>
      <c r="F40" s="22"/>
      <c r="G40" s="10">
        <v>1</v>
      </c>
      <c r="H40" s="10"/>
      <c r="I40" s="10"/>
      <c r="J40" s="10"/>
      <c r="K40" s="20"/>
      <c r="N40" s="45">
        <v>1</v>
      </c>
      <c r="R40" s="45">
        <v>1</v>
      </c>
      <c r="V40">
        <v>1</v>
      </c>
      <c r="W40" s="10"/>
      <c r="X40" s="11"/>
      <c r="Y40" s="22"/>
      <c r="Z40">
        <v>1</v>
      </c>
      <c r="AA40" s="11"/>
      <c r="AB40" s="11"/>
    </row>
    <row r="41" spans="1:28">
      <c r="A41" s="6">
        <v>40</v>
      </c>
      <c r="B41" s="11">
        <v>2</v>
      </c>
      <c r="C41" s="11"/>
      <c r="D41" s="11"/>
      <c r="E41" s="11"/>
      <c r="F41" s="22"/>
      <c r="G41" s="10">
        <v>1</v>
      </c>
      <c r="H41" s="10"/>
      <c r="I41" s="10"/>
      <c r="J41" s="10"/>
      <c r="K41" s="20"/>
      <c r="N41" s="45">
        <v>1</v>
      </c>
      <c r="R41" s="45">
        <v>1</v>
      </c>
      <c r="V41">
        <v>1</v>
      </c>
      <c r="W41" s="10"/>
      <c r="X41" s="11"/>
      <c r="Y41" s="22"/>
      <c r="Z41">
        <v>1</v>
      </c>
      <c r="AA41" s="11"/>
      <c r="AB41" s="11"/>
    </row>
    <row r="42" spans="1:28">
      <c r="A42" s="6">
        <v>41</v>
      </c>
      <c r="B42" s="11">
        <v>2</v>
      </c>
      <c r="C42" s="11"/>
      <c r="D42" s="11"/>
      <c r="E42" s="11"/>
      <c r="F42" s="22"/>
      <c r="G42" s="10">
        <v>2</v>
      </c>
      <c r="H42" s="10"/>
      <c r="I42" s="10"/>
      <c r="J42" s="10"/>
      <c r="K42" s="20"/>
      <c r="N42" s="45">
        <v>3</v>
      </c>
      <c r="R42" s="45">
        <v>2</v>
      </c>
      <c r="V42">
        <v>2</v>
      </c>
      <c r="W42" s="10"/>
      <c r="X42" s="11"/>
      <c r="Y42" s="22"/>
      <c r="Z42">
        <v>2</v>
      </c>
      <c r="AA42" s="11"/>
      <c r="AB42" s="11"/>
    </row>
    <row r="43" spans="1:28">
      <c r="A43" s="6">
        <v>42</v>
      </c>
      <c r="B43" s="11">
        <v>2</v>
      </c>
      <c r="C43" s="11"/>
      <c r="D43" s="11"/>
      <c r="E43" s="11"/>
      <c r="F43" s="22"/>
      <c r="G43" s="10">
        <v>2</v>
      </c>
      <c r="H43" s="10"/>
      <c r="I43" s="10"/>
      <c r="J43" s="10"/>
      <c r="K43" s="20"/>
      <c r="N43" s="45">
        <v>3</v>
      </c>
      <c r="R43" s="45">
        <v>2</v>
      </c>
      <c r="V43">
        <v>2</v>
      </c>
      <c r="W43" s="10"/>
      <c r="X43" s="11"/>
      <c r="Y43" s="22"/>
      <c r="Z43">
        <v>2</v>
      </c>
      <c r="AA43" s="11"/>
      <c r="AB43" s="11"/>
    </row>
    <row r="44" spans="1:28">
      <c r="A44" s="6">
        <v>43</v>
      </c>
      <c r="B44" s="11">
        <v>2</v>
      </c>
      <c r="C44" s="11"/>
      <c r="D44" s="11"/>
      <c r="E44" s="11"/>
      <c r="F44" s="22"/>
      <c r="G44" s="10">
        <v>0</v>
      </c>
      <c r="H44" s="10"/>
      <c r="I44" s="10"/>
      <c r="J44" s="10"/>
      <c r="K44" s="20"/>
      <c r="N44" s="45">
        <v>1</v>
      </c>
      <c r="R44" s="45">
        <v>1</v>
      </c>
      <c r="V44">
        <v>0</v>
      </c>
      <c r="W44" s="10"/>
      <c r="X44" s="11"/>
      <c r="Y44" s="22"/>
      <c r="Z44">
        <v>0</v>
      </c>
      <c r="AA44" s="11"/>
      <c r="AB44" s="11"/>
    </row>
    <row r="45" spans="1:28">
      <c r="A45" s="6">
        <v>44</v>
      </c>
      <c r="B45" s="11">
        <v>3</v>
      </c>
      <c r="C45" s="11"/>
      <c r="D45" s="11"/>
      <c r="E45" s="11"/>
      <c r="F45" s="22"/>
      <c r="G45" s="10">
        <v>3</v>
      </c>
      <c r="H45" s="10"/>
      <c r="I45" s="10"/>
      <c r="J45" s="10"/>
      <c r="K45" s="20"/>
      <c r="N45" s="45">
        <v>3</v>
      </c>
      <c r="R45" s="45">
        <v>3</v>
      </c>
      <c r="V45">
        <v>3</v>
      </c>
      <c r="W45" s="10"/>
      <c r="X45" s="11"/>
      <c r="Y45" s="22"/>
      <c r="Z45">
        <v>3</v>
      </c>
      <c r="AA45" s="11"/>
      <c r="AB45" s="11"/>
    </row>
    <row r="46" spans="1:28">
      <c r="A46" s="6">
        <v>45</v>
      </c>
      <c r="B46" s="11">
        <v>1</v>
      </c>
      <c r="C46" s="11"/>
      <c r="D46" s="11"/>
      <c r="E46" s="11"/>
      <c r="F46" s="22"/>
      <c r="G46" s="10">
        <v>0</v>
      </c>
      <c r="H46" s="10"/>
      <c r="I46" s="10"/>
      <c r="J46" s="10"/>
      <c r="K46" s="20"/>
      <c r="N46" s="45">
        <v>0</v>
      </c>
      <c r="R46" s="45">
        <v>0</v>
      </c>
      <c r="V46">
        <v>0</v>
      </c>
      <c r="W46" s="10"/>
      <c r="X46" s="11"/>
      <c r="Y46" s="22"/>
      <c r="Z46">
        <v>0</v>
      </c>
      <c r="AA46" s="11"/>
      <c r="AB46" s="11"/>
    </row>
    <row r="47" spans="1:28">
      <c r="A47" s="6">
        <v>46</v>
      </c>
      <c r="B47" s="11">
        <v>3</v>
      </c>
      <c r="C47" s="11"/>
      <c r="D47" s="11"/>
      <c r="E47" s="11"/>
      <c r="F47" s="22"/>
      <c r="G47" s="10">
        <v>2</v>
      </c>
      <c r="H47" s="10"/>
      <c r="I47" s="10"/>
      <c r="J47" s="10"/>
      <c r="K47" s="20"/>
      <c r="N47" s="45">
        <v>2</v>
      </c>
      <c r="R47" s="45">
        <v>2</v>
      </c>
      <c r="V47">
        <v>2</v>
      </c>
      <c r="W47" s="10"/>
      <c r="X47" s="11"/>
      <c r="Y47" s="22"/>
      <c r="Z47">
        <v>2</v>
      </c>
      <c r="AA47" s="11"/>
      <c r="AB47" s="11"/>
    </row>
    <row r="48" spans="1:28">
      <c r="A48" s="6">
        <v>47</v>
      </c>
      <c r="B48" s="11">
        <v>2</v>
      </c>
      <c r="C48" s="11"/>
      <c r="D48" s="11"/>
      <c r="E48" s="11"/>
      <c r="F48" s="22"/>
      <c r="G48" s="10">
        <v>1</v>
      </c>
      <c r="H48" s="10"/>
      <c r="I48" s="10"/>
      <c r="J48" s="10"/>
      <c r="K48" s="20"/>
      <c r="N48" s="45">
        <v>2</v>
      </c>
      <c r="R48" s="45">
        <v>1</v>
      </c>
      <c r="V48">
        <v>1</v>
      </c>
      <c r="W48" s="10"/>
      <c r="X48" s="11"/>
      <c r="Y48" s="22"/>
      <c r="Z48">
        <v>1</v>
      </c>
      <c r="AA48" s="11"/>
      <c r="AB48" s="11"/>
    </row>
    <row r="49" spans="1:29">
      <c r="A49" s="6">
        <v>48</v>
      </c>
      <c r="B49" s="11">
        <v>1</v>
      </c>
      <c r="C49" s="11"/>
      <c r="D49" s="11"/>
      <c r="E49" s="11"/>
      <c r="F49" s="22"/>
      <c r="G49" s="10">
        <v>0</v>
      </c>
      <c r="H49" s="10"/>
      <c r="I49" s="10"/>
      <c r="J49" s="10"/>
      <c r="K49" s="20"/>
      <c r="N49" s="45">
        <v>1</v>
      </c>
      <c r="R49" s="45">
        <v>1</v>
      </c>
      <c r="V49">
        <v>0</v>
      </c>
      <c r="W49" s="10"/>
      <c r="X49" s="11"/>
      <c r="Y49" s="22"/>
      <c r="Z49">
        <v>0</v>
      </c>
      <c r="AA49" s="11"/>
      <c r="AB49" s="11"/>
    </row>
    <row r="50" spans="1:29">
      <c r="A50" s="6">
        <v>49</v>
      </c>
      <c r="B50" s="11">
        <v>1</v>
      </c>
      <c r="C50" s="11"/>
      <c r="D50" s="11"/>
      <c r="E50" s="11"/>
      <c r="F50" s="22"/>
      <c r="G50" s="10">
        <v>2</v>
      </c>
      <c r="H50" s="10"/>
      <c r="I50" s="10"/>
      <c r="J50" s="10"/>
      <c r="K50" s="20"/>
      <c r="N50" s="45">
        <v>3</v>
      </c>
      <c r="R50" s="45">
        <v>2</v>
      </c>
      <c r="V50">
        <v>2</v>
      </c>
      <c r="W50" s="10"/>
      <c r="X50" s="11"/>
      <c r="Y50" s="22"/>
      <c r="Z50">
        <v>2</v>
      </c>
      <c r="AA50" s="11"/>
      <c r="AB50" s="11"/>
    </row>
    <row r="51" spans="1:29">
      <c r="A51" s="6">
        <v>50</v>
      </c>
      <c r="B51" s="11">
        <v>3</v>
      </c>
      <c r="C51" s="11"/>
      <c r="D51" s="11"/>
      <c r="E51" s="11"/>
      <c r="F51" s="22"/>
      <c r="G51" s="10">
        <v>1</v>
      </c>
      <c r="H51" s="10"/>
      <c r="I51" s="10"/>
      <c r="J51" s="10"/>
      <c r="K51" s="20"/>
      <c r="N51" s="45">
        <v>1</v>
      </c>
      <c r="R51" s="45">
        <v>1</v>
      </c>
      <c r="V51">
        <v>1</v>
      </c>
      <c r="W51" s="10"/>
      <c r="X51" s="11"/>
      <c r="Y51" s="22"/>
      <c r="Z51">
        <v>1</v>
      </c>
      <c r="AA51" s="11"/>
      <c r="AB51" s="11"/>
    </row>
    <row r="52" spans="1:29">
      <c r="A52" s="6">
        <v>51</v>
      </c>
      <c r="B52" s="11">
        <v>1</v>
      </c>
      <c r="C52" s="11"/>
      <c r="D52" s="11"/>
      <c r="E52" s="11"/>
      <c r="F52" s="22"/>
      <c r="G52" s="10">
        <v>1</v>
      </c>
      <c r="H52" s="10"/>
      <c r="I52" s="10"/>
      <c r="J52" s="10"/>
      <c r="K52" s="20"/>
      <c r="N52" s="45">
        <v>1</v>
      </c>
      <c r="R52" s="45">
        <v>1</v>
      </c>
      <c r="V52">
        <v>1</v>
      </c>
      <c r="W52" s="10"/>
      <c r="X52" s="11"/>
      <c r="Y52" s="22"/>
      <c r="Z52">
        <v>1</v>
      </c>
      <c r="AA52" s="11"/>
      <c r="AB52" s="11"/>
    </row>
    <row r="53" spans="1:29">
      <c r="A53" s="6">
        <v>52</v>
      </c>
      <c r="B53" s="11">
        <v>1</v>
      </c>
      <c r="C53" s="11"/>
      <c r="D53" s="11"/>
      <c r="E53" s="11"/>
      <c r="F53" s="22"/>
      <c r="G53" s="10">
        <v>5</v>
      </c>
      <c r="H53" s="10"/>
      <c r="I53" s="10"/>
      <c r="J53" s="10"/>
      <c r="K53" s="20"/>
      <c r="N53" s="45">
        <v>3</v>
      </c>
      <c r="R53" s="45">
        <v>4</v>
      </c>
      <c r="V53">
        <v>5</v>
      </c>
      <c r="W53" s="10"/>
      <c r="X53" s="11"/>
      <c r="Y53" s="22"/>
      <c r="Z53">
        <v>5</v>
      </c>
      <c r="AA53" s="11"/>
      <c r="AB53" s="11"/>
    </row>
    <row r="54" spans="1:29">
      <c r="A54" s="6">
        <v>53</v>
      </c>
      <c r="B54" s="11">
        <v>4</v>
      </c>
      <c r="C54" s="11"/>
      <c r="D54" s="11"/>
      <c r="E54" s="11"/>
      <c r="F54" s="22"/>
      <c r="G54" s="10">
        <v>1</v>
      </c>
      <c r="H54" s="10"/>
      <c r="I54" s="10"/>
      <c r="J54" s="10"/>
      <c r="K54" s="20"/>
      <c r="N54" s="45">
        <v>2</v>
      </c>
      <c r="R54" s="45">
        <v>2</v>
      </c>
      <c r="V54">
        <v>2</v>
      </c>
      <c r="W54" s="10"/>
      <c r="X54" s="11"/>
      <c r="Y54" s="22"/>
      <c r="Z54">
        <v>2</v>
      </c>
      <c r="AA54" s="11"/>
      <c r="AB54" s="11"/>
    </row>
    <row r="55" spans="1:29">
      <c r="A55" s="6">
        <v>54</v>
      </c>
      <c r="B55" s="11">
        <v>1</v>
      </c>
      <c r="C55" s="11"/>
      <c r="D55" s="11"/>
      <c r="E55" s="11"/>
      <c r="F55" s="22"/>
      <c r="G55" s="10">
        <v>1</v>
      </c>
      <c r="H55" s="10"/>
      <c r="I55" s="10"/>
      <c r="J55" s="10"/>
      <c r="K55" s="20"/>
      <c r="N55" s="45">
        <v>1</v>
      </c>
      <c r="R55" s="45">
        <v>1</v>
      </c>
      <c r="V55">
        <v>1</v>
      </c>
      <c r="W55" s="10"/>
      <c r="X55" s="11"/>
      <c r="Y55" s="22"/>
      <c r="Z55">
        <v>1</v>
      </c>
      <c r="AA55" s="11"/>
      <c r="AB55" s="11"/>
    </row>
    <row r="56" spans="1:29">
      <c r="A56" s="6">
        <v>55</v>
      </c>
      <c r="B56" s="11">
        <v>1</v>
      </c>
      <c r="C56" s="11"/>
      <c r="D56" s="11"/>
      <c r="E56" s="11"/>
      <c r="F56" s="22"/>
      <c r="G56" s="10">
        <v>0</v>
      </c>
      <c r="H56" s="10"/>
      <c r="I56" s="10"/>
      <c r="J56" s="10"/>
      <c r="K56" s="20"/>
      <c r="N56" s="45">
        <v>1</v>
      </c>
      <c r="R56" s="45">
        <v>0</v>
      </c>
      <c r="V56">
        <v>0</v>
      </c>
      <c r="W56" s="10"/>
      <c r="X56" s="11"/>
      <c r="Y56" s="22"/>
      <c r="Z56">
        <v>0</v>
      </c>
      <c r="AA56" s="11"/>
      <c r="AB56" s="11"/>
    </row>
    <row r="57" spans="1:29">
      <c r="A57" s="6">
        <v>56</v>
      </c>
      <c r="B57" s="11">
        <v>3</v>
      </c>
      <c r="C57" s="11"/>
      <c r="D57" s="11"/>
      <c r="E57" s="11"/>
      <c r="F57" s="22"/>
      <c r="G57" s="10">
        <v>3</v>
      </c>
      <c r="H57" s="10"/>
      <c r="I57" s="10"/>
      <c r="J57" s="10"/>
      <c r="K57" s="20"/>
      <c r="N57" s="45">
        <v>3</v>
      </c>
      <c r="R57" s="45">
        <v>3</v>
      </c>
      <c r="V57">
        <v>3</v>
      </c>
      <c r="W57" s="10"/>
      <c r="X57" s="11"/>
      <c r="Y57" s="22"/>
      <c r="Z57">
        <v>3</v>
      </c>
      <c r="AA57" s="11"/>
      <c r="AB57" s="11"/>
    </row>
    <row r="58" spans="1:29">
      <c r="A58" s="6">
        <v>57</v>
      </c>
      <c r="B58" s="11">
        <v>1</v>
      </c>
      <c r="C58" s="11"/>
      <c r="D58" s="11"/>
      <c r="E58" s="11"/>
      <c r="F58" s="22"/>
      <c r="G58" s="10">
        <v>3</v>
      </c>
      <c r="H58" s="10"/>
      <c r="I58" s="10"/>
      <c r="J58" s="10"/>
      <c r="K58" s="20"/>
      <c r="N58" s="45">
        <v>3</v>
      </c>
      <c r="R58" s="45">
        <v>3</v>
      </c>
      <c r="V58">
        <v>3</v>
      </c>
      <c r="W58" s="10"/>
      <c r="X58" s="11"/>
      <c r="Y58" s="22"/>
      <c r="Z58">
        <v>3</v>
      </c>
      <c r="AA58" s="11"/>
      <c r="AB58" s="11"/>
    </row>
    <row r="59" spans="1:29" s="5" customFormat="1">
      <c r="A59" s="4"/>
      <c r="B59" s="5">
        <f>SUM(B2:B58)</f>
        <v>109</v>
      </c>
      <c r="F59" s="25"/>
      <c r="K59" s="25"/>
      <c r="M59" s="25"/>
      <c r="N59" s="46"/>
      <c r="Q59" s="25"/>
      <c r="R59" s="46"/>
      <c r="U59" s="25"/>
      <c r="Y59" s="25"/>
      <c r="AC59" s="25"/>
    </row>
    <row r="60" spans="1:29" s="5" customFormat="1">
      <c r="A60" s="4"/>
      <c r="F60" s="25"/>
      <c r="K60" s="25"/>
      <c r="M60" s="25"/>
      <c r="N60" s="46"/>
      <c r="Q60" s="25"/>
      <c r="R60" s="46"/>
      <c r="U60" s="25"/>
      <c r="Y60" s="25"/>
      <c r="AC60" s="25"/>
    </row>
    <row r="61" spans="1:29" s="5" customFormat="1">
      <c r="A61" s="4"/>
      <c r="F61" s="25"/>
      <c r="K61" s="25"/>
      <c r="M61" s="25"/>
      <c r="N61" s="46"/>
      <c r="Q61" s="25"/>
      <c r="R61" s="46"/>
      <c r="U61" s="25"/>
      <c r="Y61" s="25"/>
      <c r="AC61" s="25"/>
    </row>
    <row r="62" spans="1:29" s="5" customFormat="1">
      <c r="A62" s="4"/>
      <c r="F62" s="25"/>
      <c r="K62" s="25"/>
      <c r="M62" s="25"/>
      <c r="N62" s="46"/>
      <c r="Q62" s="25"/>
      <c r="R62" s="46"/>
      <c r="U62" s="25"/>
      <c r="Y62" s="25"/>
      <c r="AC62" s="25"/>
    </row>
    <row r="63" spans="1:29" s="5" customFormat="1">
      <c r="A63" s="4"/>
      <c r="F63" s="25"/>
      <c r="K63" s="25"/>
      <c r="M63" s="25"/>
      <c r="N63" s="46"/>
      <c r="Q63" s="25"/>
      <c r="R63" s="46"/>
      <c r="U63" s="25"/>
      <c r="Y63" s="25"/>
      <c r="AC63" s="25"/>
    </row>
    <row r="64" spans="1:29" s="5" customFormat="1">
      <c r="A64" s="4"/>
      <c r="F64" s="25"/>
      <c r="K64" s="25"/>
      <c r="M64" s="25"/>
      <c r="N64" s="46"/>
      <c r="Q64" s="25"/>
      <c r="R64" s="46"/>
      <c r="U64" s="25"/>
      <c r="Y64" s="25"/>
      <c r="AC64" s="25"/>
    </row>
    <row r="65" spans="1:29" s="5" customFormat="1">
      <c r="A65" s="4"/>
      <c r="F65" s="25"/>
      <c r="K65" s="25"/>
      <c r="M65" s="25"/>
      <c r="N65" s="46"/>
      <c r="Q65" s="25"/>
      <c r="R65" s="46"/>
      <c r="U65" s="25"/>
      <c r="Y65" s="25"/>
      <c r="AC65" s="25"/>
    </row>
    <row r="66" spans="1:29" s="5" customFormat="1">
      <c r="A66" s="4"/>
      <c r="F66" s="25"/>
      <c r="K66" s="25"/>
      <c r="M66" s="25"/>
      <c r="N66" s="46"/>
      <c r="Q66" s="25"/>
      <c r="R66" s="46"/>
      <c r="U66" s="25"/>
      <c r="Y66" s="25"/>
      <c r="AC66" s="25"/>
    </row>
    <row r="67" spans="1:29" s="5" customFormat="1">
      <c r="A67" s="4"/>
      <c r="F67" s="25"/>
      <c r="K67" s="25"/>
      <c r="M67" s="25"/>
      <c r="N67" s="46"/>
      <c r="Q67" s="25"/>
      <c r="R67" s="46"/>
      <c r="U67" s="25"/>
      <c r="Y67" s="25"/>
      <c r="AC67" s="25"/>
    </row>
    <row r="68" spans="1:29" s="5" customFormat="1">
      <c r="A68" s="4"/>
      <c r="F68" s="25"/>
      <c r="K68" s="25"/>
      <c r="M68" s="25"/>
      <c r="N68" s="46"/>
      <c r="Q68" s="25"/>
      <c r="R68" s="46"/>
      <c r="U68" s="25"/>
      <c r="Y68" s="25"/>
      <c r="AC68" s="25"/>
    </row>
    <row r="69" spans="1:29" s="5" customFormat="1">
      <c r="A69" s="4"/>
      <c r="F69" s="25"/>
      <c r="K69" s="25"/>
      <c r="M69" s="25"/>
      <c r="N69" s="46"/>
      <c r="Q69" s="25"/>
      <c r="R69" s="46"/>
      <c r="U69" s="25"/>
      <c r="Y69" s="25"/>
      <c r="AC69" s="25"/>
    </row>
    <row r="70" spans="1:29" s="5" customFormat="1">
      <c r="A70" s="4"/>
      <c r="F70" s="25"/>
      <c r="K70" s="25"/>
      <c r="M70" s="25"/>
      <c r="N70" s="46"/>
      <c r="Q70" s="25"/>
      <c r="R70" s="46"/>
      <c r="U70" s="25"/>
      <c r="Y70" s="25"/>
      <c r="AC70" s="25"/>
    </row>
    <row r="71" spans="1:29" s="5" customFormat="1">
      <c r="A71" s="4"/>
      <c r="F71" s="25"/>
      <c r="K71" s="25"/>
      <c r="M71" s="25"/>
      <c r="N71" s="46"/>
      <c r="Q71" s="25"/>
      <c r="R71" s="46"/>
      <c r="U71" s="25"/>
      <c r="Y71" s="25"/>
      <c r="AC71" s="25"/>
    </row>
    <row r="72" spans="1:29" s="5" customFormat="1">
      <c r="A72" s="4"/>
      <c r="F72" s="25"/>
      <c r="K72" s="25"/>
      <c r="M72" s="25"/>
      <c r="N72" s="46"/>
      <c r="Q72" s="25"/>
      <c r="R72" s="46"/>
      <c r="U72" s="25"/>
      <c r="Y72" s="25"/>
      <c r="AC72" s="25"/>
    </row>
    <row r="73" spans="1:29" s="5" customFormat="1">
      <c r="A73" s="4"/>
      <c r="F73" s="25"/>
      <c r="K73" s="25"/>
      <c r="M73" s="25"/>
      <c r="N73" s="46"/>
      <c r="Q73" s="25"/>
      <c r="R73" s="46"/>
      <c r="U73" s="25"/>
      <c r="Y73" s="25"/>
      <c r="AC73" s="25"/>
    </row>
    <row r="74" spans="1:29" s="5" customFormat="1">
      <c r="A74" s="4"/>
      <c r="F74" s="25"/>
      <c r="K74" s="25"/>
      <c r="M74" s="25"/>
      <c r="N74" s="46"/>
      <c r="Q74" s="25"/>
      <c r="R74" s="46"/>
      <c r="U74" s="25"/>
      <c r="Y74" s="25"/>
      <c r="AC74" s="25"/>
    </row>
    <row r="75" spans="1:29" s="5" customFormat="1">
      <c r="A75" s="4"/>
      <c r="F75" s="25"/>
      <c r="K75" s="25"/>
      <c r="M75" s="25"/>
      <c r="N75" s="46"/>
      <c r="Q75" s="25"/>
      <c r="R75" s="46"/>
      <c r="U75" s="25"/>
      <c r="Y75" s="25"/>
      <c r="AC75" s="25"/>
    </row>
    <row r="76" spans="1:29" s="5" customFormat="1">
      <c r="A76" s="4"/>
      <c r="F76" s="25"/>
      <c r="K76" s="25"/>
      <c r="M76" s="25"/>
      <c r="N76" s="46"/>
      <c r="Q76" s="25"/>
      <c r="R76" s="46"/>
      <c r="U76" s="25"/>
      <c r="Y76" s="25"/>
      <c r="AC76" s="25"/>
    </row>
    <row r="77" spans="1:29" s="5" customFormat="1">
      <c r="A77" s="4"/>
      <c r="F77" s="25"/>
      <c r="K77" s="25"/>
      <c r="M77" s="25"/>
      <c r="N77" s="46"/>
      <c r="Q77" s="25"/>
      <c r="R77" s="46"/>
      <c r="U77" s="25"/>
      <c r="Y77" s="25"/>
      <c r="AC77" s="25"/>
    </row>
    <row r="78" spans="1:29" s="5" customFormat="1">
      <c r="A78" s="4"/>
      <c r="F78" s="25"/>
      <c r="K78" s="25"/>
      <c r="M78" s="25"/>
      <c r="N78" s="46"/>
      <c r="Q78" s="25"/>
      <c r="R78" s="46"/>
      <c r="U78" s="25"/>
      <c r="Y78" s="25"/>
      <c r="AC78" s="25"/>
    </row>
    <row r="79" spans="1:29" s="5" customFormat="1">
      <c r="A79" s="4"/>
      <c r="F79" s="25"/>
      <c r="K79" s="25"/>
      <c r="M79" s="25"/>
      <c r="N79" s="46"/>
      <c r="Q79" s="25"/>
      <c r="R79" s="46"/>
      <c r="U79" s="25"/>
      <c r="Y79" s="25"/>
      <c r="AC79" s="25"/>
    </row>
    <row r="80" spans="1:29" s="5" customFormat="1">
      <c r="A80" s="4"/>
      <c r="F80" s="25"/>
      <c r="K80" s="25"/>
      <c r="M80" s="25"/>
      <c r="N80" s="46"/>
      <c r="Q80" s="25"/>
      <c r="R80" s="46"/>
      <c r="U80" s="25"/>
      <c r="Y80" s="25"/>
      <c r="AC80" s="25"/>
    </row>
    <row r="81" spans="1:29" s="5" customFormat="1">
      <c r="A81" s="4"/>
      <c r="F81" s="25"/>
      <c r="K81" s="25"/>
      <c r="M81" s="25"/>
      <c r="N81" s="46"/>
      <c r="Q81" s="25"/>
      <c r="R81" s="46"/>
      <c r="U81" s="25"/>
      <c r="Y81" s="25"/>
      <c r="AC81" s="25"/>
    </row>
    <row r="82" spans="1:29" s="5" customFormat="1">
      <c r="A82" s="4"/>
      <c r="F82" s="25"/>
      <c r="K82" s="25"/>
      <c r="M82" s="25"/>
      <c r="N82" s="46"/>
      <c r="Q82" s="25"/>
      <c r="R82" s="46"/>
      <c r="U82" s="25"/>
      <c r="Y82" s="25"/>
      <c r="AC82" s="25"/>
    </row>
    <row r="83" spans="1:29" s="5" customFormat="1">
      <c r="A83" s="4"/>
      <c r="F83" s="25"/>
      <c r="K83" s="25"/>
      <c r="M83" s="25"/>
      <c r="N83" s="46"/>
      <c r="Q83" s="25"/>
      <c r="R83" s="46"/>
      <c r="U83" s="25"/>
      <c r="Y83" s="25"/>
      <c r="AC83" s="25"/>
    </row>
    <row r="84" spans="1:29" s="5" customFormat="1">
      <c r="A84" s="4"/>
      <c r="F84" s="25"/>
      <c r="K84" s="25"/>
      <c r="M84" s="25"/>
      <c r="N84" s="46"/>
      <c r="Q84" s="25"/>
      <c r="R84" s="46"/>
      <c r="U84" s="25"/>
      <c r="Y84" s="25"/>
      <c r="AC84" s="25"/>
    </row>
    <row r="85" spans="1:29" s="5" customFormat="1">
      <c r="A85" s="4"/>
      <c r="F85" s="25"/>
      <c r="K85" s="25"/>
      <c r="M85" s="25"/>
      <c r="N85" s="46"/>
      <c r="Q85" s="25"/>
      <c r="R85" s="46"/>
      <c r="U85" s="25"/>
      <c r="Y85" s="25"/>
      <c r="AC85" s="25"/>
    </row>
    <row r="86" spans="1:29" s="5" customFormat="1">
      <c r="A86" s="4"/>
      <c r="F86" s="25"/>
      <c r="K86" s="25"/>
      <c r="M86" s="25"/>
      <c r="N86" s="46"/>
      <c r="Q86" s="25"/>
      <c r="R86" s="46"/>
      <c r="U86" s="25"/>
      <c r="Y86" s="25"/>
      <c r="AC86" s="25"/>
    </row>
    <row r="87" spans="1:29" s="5" customFormat="1">
      <c r="A87" s="4"/>
      <c r="F87" s="25"/>
      <c r="K87" s="25"/>
      <c r="M87" s="25"/>
      <c r="N87" s="46"/>
      <c r="Q87" s="25"/>
      <c r="R87" s="46"/>
      <c r="U87" s="25"/>
      <c r="Y87" s="25"/>
      <c r="AC87" s="25"/>
    </row>
    <row r="88" spans="1:29" s="5" customFormat="1">
      <c r="A88" s="4"/>
      <c r="F88" s="25"/>
      <c r="K88" s="25"/>
      <c r="M88" s="25"/>
      <c r="N88" s="46"/>
      <c r="Q88" s="25"/>
      <c r="R88" s="46"/>
      <c r="U88" s="25"/>
      <c r="Y88" s="25"/>
      <c r="AC88" s="25"/>
    </row>
    <row r="89" spans="1:29" s="5" customFormat="1">
      <c r="A89" s="4"/>
      <c r="F89" s="25"/>
      <c r="K89" s="25"/>
      <c r="M89" s="25"/>
      <c r="N89" s="46"/>
      <c r="Q89" s="25"/>
      <c r="R89" s="46"/>
      <c r="U89" s="25"/>
      <c r="Y89" s="25"/>
      <c r="AC89" s="25"/>
    </row>
    <row r="90" spans="1:29" s="5" customFormat="1">
      <c r="A90" s="4"/>
      <c r="F90" s="25"/>
      <c r="K90" s="25"/>
      <c r="M90" s="25"/>
      <c r="N90" s="46"/>
      <c r="Q90" s="25"/>
      <c r="R90" s="46"/>
      <c r="U90" s="25"/>
      <c r="Y90" s="25"/>
      <c r="AC90" s="25"/>
    </row>
    <row r="91" spans="1:29" s="5" customFormat="1">
      <c r="A91" s="4"/>
      <c r="F91" s="25"/>
      <c r="K91" s="25"/>
      <c r="M91" s="25"/>
      <c r="N91" s="46"/>
      <c r="Q91" s="25"/>
      <c r="R91" s="46"/>
      <c r="U91" s="25"/>
      <c r="Y91" s="25"/>
      <c r="AC91" s="25"/>
    </row>
    <row r="92" spans="1:29" s="5" customFormat="1">
      <c r="A92" s="4"/>
      <c r="F92" s="25"/>
      <c r="K92" s="25"/>
      <c r="M92" s="25"/>
      <c r="N92" s="46"/>
      <c r="Q92" s="25"/>
      <c r="R92" s="46"/>
      <c r="U92" s="25"/>
      <c r="Y92" s="25"/>
      <c r="AC92" s="25"/>
    </row>
    <row r="93" spans="1:29" s="5" customFormat="1">
      <c r="A93" s="4"/>
      <c r="F93" s="25"/>
      <c r="K93" s="25"/>
      <c r="M93" s="25"/>
      <c r="N93" s="46"/>
      <c r="Q93" s="25"/>
      <c r="R93" s="46"/>
      <c r="U93" s="25"/>
      <c r="Y93" s="25"/>
      <c r="AC93" s="25"/>
    </row>
    <row r="94" spans="1:29" s="5" customFormat="1">
      <c r="A94" s="4"/>
      <c r="F94" s="25"/>
      <c r="K94" s="25"/>
      <c r="M94" s="25"/>
      <c r="N94" s="46"/>
      <c r="Q94" s="25"/>
      <c r="R94" s="46"/>
      <c r="U94" s="25"/>
      <c r="Y94" s="25"/>
      <c r="AC94" s="25"/>
    </row>
    <row r="95" spans="1:29" s="5" customFormat="1">
      <c r="A95" s="4"/>
      <c r="F95" s="25"/>
      <c r="K95" s="25"/>
      <c r="M95" s="25"/>
      <c r="N95" s="46"/>
      <c r="Q95" s="25"/>
      <c r="R95" s="46"/>
      <c r="U95" s="25"/>
      <c r="Y95" s="25"/>
      <c r="AC95" s="25"/>
    </row>
    <row r="96" spans="1:29" s="5" customFormat="1">
      <c r="A96" s="4"/>
      <c r="F96" s="25"/>
      <c r="K96" s="25"/>
      <c r="M96" s="25"/>
      <c r="N96" s="46"/>
      <c r="Q96" s="25"/>
      <c r="R96" s="46"/>
      <c r="U96" s="25"/>
      <c r="Y96" s="25"/>
      <c r="AC96" s="25"/>
    </row>
    <row r="97" spans="1:29" s="5" customFormat="1">
      <c r="A97" s="4"/>
      <c r="F97" s="25"/>
      <c r="K97" s="25"/>
      <c r="M97" s="25"/>
      <c r="N97" s="46"/>
      <c r="Q97" s="25"/>
      <c r="R97" s="46"/>
      <c r="U97" s="25"/>
      <c r="Y97" s="25"/>
      <c r="AC97" s="25"/>
    </row>
    <row r="98" spans="1:29" s="5" customFormat="1">
      <c r="A98" s="4"/>
      <c r="F98" s="25"/>
      <c r="K98" s="25"/>
      <c r="M98" s="25"/>
      <c r="N98" s="46"/>
      <c r="Q98" s="25"/>
      <c r="R98" s="46"/>
      <c r="U98" s="25"/>
      <c r="Y98" s="25"/>
      <c r="AC98" s="25"/>
    </row>
    <row r="99" spans="1:29" s="5" customFormat="1">
      <c r="A99" s="4"/>
      <c r="F99" s="25"/>
      <c r="K99" s="25"/>
      <c r="M99" s="25"/>
      <c r="N99" s="46"/>
      <c r="Q99" s="25"/>
      <c r="R99" s="46"/>
      <c r="U99" s="25"/>
      <c r="Y99" s="25"/>
      <c r="AC99" s="25"/>
    </row>
    <row r="100" spans="1:29" s="5" customFormat="1">
      <c r="A100" s="4"/>
      <c r="F100" s="25"/>
      <c r="K100" s="25"/>
      <c r="M100" s="25"/>
      <c r="N100" s="46"/>
      <c r="Q100" s="25"/>
      <c r="R100" s="46"/>
      <c r="U100" s="25"/>
      <c r="Y100" s="25"/>
      <c r="AC100" s="25"/>
    </row>
    <row r="101" spans="1:29" s="5" customFormat="1">
      <c r="A101" s="4"/>
      <c r="F101" s="25"/>
      <c r="K101" s="25"/>
      <c r="M101" s="25"/>
      <c r="N101" s="46"/>
      <c r="Q101" s="25"/>
      <c r="R101" s="46"/>
      <c r="U101" s="25"/>
      <c r="Y101" s="25"/>
      <c r="AC101" s="25"/>
    </row>
    <row r="102" spans="1:29" s="5" customFormat="1">
      <c r="A102" s="4"/>
      <c r="F102" s="25"/>
      <c r="K102" s="25"/>
      <c r="M102" s="25"/>
      <c r="N102" s="46"/>
      <c r="Q102" s="25"/>
      <c r="R102" s="46"/>
      <c r="U102" s="25"/>
      <c r="Y102" s="25"/>
      <c r="AC102" s="25"/>
    </row>
    <row r="103" spans="1:29" s="5" customFormat="1">
      <c r="A103" s="4"/>
      <c r="F103" s="25"/>
      <c r="K103" s="25"/>
      <c r="M103" s="25"/>
      <c r="N103" s="46"/>
      <c r="Q103" s="25"/>
      <c r="R103" s="46"/>
      <c r="U103" s="25"/>
      <c r="Y103" s="25"/>
      <c r="AC103" s="25"/>
    </row>
    <row r="104" spans="1:29" s="5" customFormat="1">
      <c r="A104" s="4"/>
      <c r="F104" s="25"/>
      <c r="K104" s="25"/>
      <c r="M104" s="25"/>
      <c r="N104" s="46"/>
      <c r="Q104" s="25"/>
      <c r="R104" s="46"/>
      <c r="U104" s="25"/>
      <c r="Y104" s="25"/>
      <c r="AC104" s="25"/>
    </row>
    <row r="105" spans="1:29" s="5" customFormat="1">
      <c r="A105" s="4"/>
      <c r="F105" s="25"/>
      <c r="K105" s="25"/>
      <c r="M105" s="25"/>
      <c r="N105" s="46"/>
      <c r="Q105" s="25"/>
      <c r="R105" s="46"/>
      <c r="U105" s="25"/>
      <c r="Y105" s="25"/>
      <c r="AC105" s="25"/>
    </row>
    <row r="106" spans="1:29" s="5" customFormat="1">
      <c r="A106" s="4"/>
      <c r="F106" s="25"/>
      <c r="K106" s="25"/>
      <c r="M106" s="25"/>
      <c r="N106" s="46"/>
      <c r="Q106" s="25"/>
      <c r="R106" s="46"/>
      <c r="U106" s="25"/>
      <c r="Y106" s="25"/>
      <c r="AC106" s="25"/>
    </row>
    <row r="107" spans="1:29" s="5" customFormat="1">
      <c r="A107" s="4"/>
      <c r="F107" s="25"/>
      <c r="K107" s="25"/>
      <c r="M107" s="25"/>
      <c r="N107" s="46"/>
      <c r="Q107" s="25"/>
      <c r="R107" s="46"/>
      <c r="U107" s="25"/>
      <c r="Y107" s="25"/>
      <c r="AC107" s="25"/>
    </row>
    <row r="108" spans="1:29" s="5" customFormat="1">
      <c r="A108" s="4"/>
      <c r="F108" s="25"/>
      <c r="K108" s="25"/>
      <c r="M108" s="25"/>
      <c r="N108" s="46"/>
      <c r="Q108" s="25"/>
      <c r="R108" s="46"/>
      <c r="U108" s="25"/>
      <c r="Y108" s="25"/>
      <c r="AC108" s="25"/>
    </row>
    <row r="109" spans="1:29" s="5" customFormat="1">
      <c r="A109" s="4"/>
      <c r="F109" s="25"/>
      <c r="K109" s="25"/>
      <c r="M109" s="25"/>
      <c r="N109" s="46"/>
      <c r="Q109" s="25"/>
      <c r="R109" s="46"/>
      <c r="U109" s="25"/>
      <c r="Y109" s="25"/>
      <c r="AC109" s="25"/>
    </row>
    <row r="110" spans="1:29" s="5" customFormat="1">
      <c r="A110" s="4"/>
      <c r="F110" s="25"/>
      <c r="K110" s="25"/>
      <c r="M110" s="25"/>
      <c r="N110" s="46"/>
      <c r="Q110" s="25"/>
      <c r="R110" s="46"/>
      <c r="U110" s="25"/>
      <c r="Y110" s="25"/>
      <c r="AC110" s="25"/>
    </row>
    <row r="111" spans="1:29" s="5" customFormat="1">
      <c r="A111" s="4"/>
      <c r="F111" s="25"/>
      <c r="K111" s="25"/>
      <c r="M111" s="25"/>
      <c r="N111" s="46"/>
      <c r="Q111" s="25"/>
      <c r="R111" s="46"/>
      <c r="U111" s="25"/>
      <c r="Y111" s="25"/>
      <c r="AC111" s="25"/>
    </row>
    <row r="112" spans="1:29" s="5" customFormat="1">
      <c r="A112" s="4"/>
      <c r="F112" s="25"/>
      <c r="K112" s="25"/>
      <c r="M112" s="25"/>
      <c r="N112" s="46"/>
      <c r="Q112" s="25"/>
      <c r="R112" s="46"/>
      <c r="U112" s="25"/>
      <c r="Y112" s="25"/>
      <c r="AC112" s="25"/>
    </row>
    <row r="113" spans="1:29" s="5" customFormat="1">
      <c r="A113" s="4"/>
      <c r="F113" s="25"/>
      <c r="K113" s="25"/>
      <c r="M113" s="25"/>
      <c r="N113" s="46"/>
      <c r="Q113" s="25"/>
      <c r="R113" s="46"/>
      <c r="U113" s="25"/>
      <c r="Y113" s="25"/>
      <c r="AC113" s="25"/>
    </row>
    <row r="114" spans="1:29" s="5" customFormat="1">
      <c r="A114" s="4"/>
      <c r="F114" s="25"/>
      <c r="K114" s="25"/>
      <c r="M114" s="25"/>
      <c r="N114" s="46"/>
      <c r="Q114" s="25"/>
      <c r="R114" s="46"/>
      <c r="U114" s="25"/>
      <c r="Y114" s="25"/>
      <c r="AC114" s="25"/>
    </row>
    <row r="115" spans="1:29" s="5" customFormat="1">
      <c r="A115" s="4"/>
      <c r="F115" s="25"/>
      <c r="K115" s="25"/>
      <c r="M115" s="25"/>
      <c r="N115" s="46"/>
      <c r="Q115" s="25"/>
      <c r="R115" s="46"/>
      <c r="U115" s="25"/>
      <c r="Y115" s="25"/>
      <c r="AC115" s="25"/>
    </row>
    <row r="116" spans="1:29" s="5" customFormat="1">
      <c r="A116" s="4"/>
      <c r="F116" s="25"/>
      <c r="K116" s="25"/>
      <c r="M116" s="25"/>
      <c r="N116" s="46"/>
      <c r="Q116" s="25"/>
      <c r="R116" s="46"/>
      <c r="U116" s="25"/>
      <c r="Y116" s="25"/>
      <c r="AC116" s="25"/>
    </row>
    <row r="117" spans="1:29" s="5" customFormat="1">
      <c r="A117" s="4"/>
      <c r="F117" s="25"/>
      <c r="K117" s="25"/>
      <c r="M117" s="25"/>
      <c r="N117" s="46"/>
      <c r="Q117" s="25"/>
      <c r="R117" s="46"/>
      <c r="U117" s="25"/>
      <c r="Y117" s="25"/>
      <c r="AC117" s="25"/>
    </row>
    <row r="118" spans="1:29" s="5" customFormat="1">
      <c r="A118" s="4"/>
      <c r="F118" s="25"/>
      <c r="K118" s="25"/>
      <c r="M118" s="25"/>
      <c r="N118" s="46"/>
      <c r="Q118" s="25"/>
      <c r="R118" s="46"/>
      <c r="U118" s="25"/>
      <c r="Y118" s="25"/>
      <c r="AC118" s="25"/>
    </row>
    <row r="119" spans="1:29" s="5" customFormat="1">
      <c r="A119" s="4"/>
      <c r="F119" s="25"/>
      <c r="K119" s="25"/>
      <c r="M119" s="25"/>
      <c r="N119" s="46"/>
      <c r="Q119" s="25"/>
      <c r="R119" s="46"/>
      <c r="U119" s="25"/>
      <c r="Y119" s="25"/>
      <c r="AC119" s="25"/>
    </row>
    <row r="120" spans="1:29" s="5" customFormat="1">
      <c r="A120" s="4"/>
      <c r="F120" s="25"/>
      <c r="K120" s="25"/>
      <c r="M120" s="25"/>
      <c r="N120" s="46"/>
      <c r="Q120" s="25"/>
      <c r="R120" s="46"/>
      <c r="U120" s="25"/>
      <c r="Y120" s="25"/>
      <c r="AC120" s="25"/>
    </row>
    <row r="121" spans="1:29" s="5" customFormat="1">
      <c r="A121" s="4"/>
      <c r="F121" s="25"/>
      <c r="K121" s="25"/>
      <c r="M121" s="25"/>
      <c r="N121" s="46"/>
      <c r="Q121" s="25"/>
      <c r="R121" s="46"/>
      <c r="U121" s="25"/>
      <c r="Y121" s="25"/>
      <c r="AC121" s="25"/>
    </row>
    <row r="122" spans="1:29" s="5" customFormat="1">
      <c r="A122" s="4"/>
      <c r="F122" s="25"/>
      <c r="K122" s="25"/>
      <c r="M122" s="25"/>
      <c r="N122" s="46"/>
      <c r="Q122" s="25"/>
      <c r="R122" s="46"/>
      <c r="U122" s="25"/>
      <c r="Y122" s="25"/>
      <c r="AC122" s="25"/>
    </row>
    <row r="123" spans="1:29" s="5" customFormat="1">
      <c r="A123" s="4"/>
      <c r="F123" s="25"/>
      <c r="K123" s="25"/>
      <c r="M123" s="25"/>
      <c r="N123" s="46"/>
      <c r="Q123" s="25"/>
      <c r="R123" s="46"/>
      <c r="U123" s="25"/>
      <c r="Y123" s="25"/>
      <c r="AC123" s="25"/>
    </row>
    <row r="124" spans="1:29" s="5" customFormat="1">
      <c r="A124" s="4"/>
      <c r="F124" s="25"/>
      <c r="K124" s="25"/>
      <c r="M124" s="25"/>
      <c r="N124" s="46"/>
      <c r="Q124" s="25"/>
      <c r="R124" s="46"/>
      <c r="U124" s="25"/>
      <c r="Y124" s="25"/>
      <c r="AC124" s="25"/>
    </row>
    <row r="125" spans="1:29" s="5" customFormat="1">
      <c r="A125" s="4"/>
      <c r="F125" s="25"/>
      <c r="K125" s="25"/>
      <c r="M125" s="25"/>
      <c r="N125" s="46"/>
      <c r="Q125" s="25"/>
      <c r="R125" s="46"/>
      <c r="U125" s="25"/>
      <c r="Y125" s="25"/>
      <c r="AC125" s="25"/>
    </row>
    <row r="126" spans="1:29" s="5" customFormat="1">
      <c r="A126" s="4"/>
      <c r="F126" s="25"/>
      <c r="K126" s="25"/>
      <c r="M126" s="25"/>
      <c r="N126" s="46"/>
      <c r="Q126" s="25"/>
      <c r="R126" s="46"/>
      <c r="U126" s="25"/>
      <c r="Y126" s="25"/>
      <c r="AC126" s="25"/>
    </row>
    <row r="127" spans="1:29" s="5" customFormat="1">
      <c r="A127" s="4"/>
      <c r="F127" s="25"/>
      <c r="K127" s="25"/>
      <c r="M127" s="25"/>
      <c r="N127" s="46"/>
      <c r="Q127" s="25"/>
      <c r="R127" s="46"/>
      <c r="U127" s="25"/>
      <c r="Y127" s="25"/>
      <c r="AC127" s="25"/>
    </row>
    <row r="128" spans="1:29" s="5" customFormat="1">
      <c r="A128" s="4"/>
      <c r="F128" s="25"/>
      <c r="K128" s="25"/>
      <c r="M128" s="25"/>
      <c r="N128" s="46"/>
      <c r="Q128" s="25"/>
      <c r="R128" s="46"/>
      <c r="U128" s="25"/>
      <c r="Y128" s="25"/>
      <c r="AC128" s="25"/>
    </row>
    <row r="129" spans="1:29" s="5" customFormat="1">
      <c r="A129" s="4"/>
      <c r="F129" s="25"/>
      <c r="K129" s="25"/>
      <c r="M129" s="25"/>
      <c r="N129" s="46"/>
      <c r="Q129" s="25"/>
      <c r="R129" s="46"/>
      <c r="U129" s="25"/>
      <c r="Y129" s="25"/>
      <c r="AC129" s="25"/>
    </row>
    <row r="130" spans="1:29" s="5" customFormat="1">
      <c r="A130" s="4"/>
      <c r="F130" s="25"/>
      <c r="K130" s="25"/>
      <c r="M130" s="25"/>
      <c r="N130" s="46"/>
      <c r="Q130" s="25"/>
      <c r="R130" s="46"/>
      <c r="U130" s="25"/>
      <c r="Y130" s="25"/>
      <c r="AC130" s="25"/>
    </row>
    <row r="131" spans="1:29" s="5" customFormat="1">
      <c r="A131" s="4"/>
      <c r="F131" s="25"/>
      <c r="K131" s="25"/>
      <c r="M131" s="25"/>
      <c r="N131" s="46"/>
      <c r="Q131" s="25"/>
      <c r="R131" s="46"/>
      <c r="U131" s="25"/>
      <c r="Y131" s="25"/>
      <c r="AC131" s="25"/>
    </row>
    <row r="132" spans="1:29" s="5" customFormat="1">
      <c r="A132" s="4"/>
      <c r="F132" s="25"/>
      <c r="K132" s="25"/>
      <c r="M132" s="25"/>
      <c r="N132" s="46"/>
      <c r="Q132" s="25"/>
      <c r="R132" s="46"/>
      <c r="U132" s="25"/>
      <c r="Y132" s="25"/>
      <c r="AC132" s="25"/>
    </row>
    <row r="133" spans="1:29" s="5" customFormat="1">
      <c r="A133" s="4"/>
      <c r="F133" s="25"/>
      <c r="K133" s="25"/>
      <c r="M133" s="25"/>
      <c r="N133" s="46"/>
      <c r="Q133" s="25"/>
      <c r="R133" s="46"/>
      <c r="U133" s="25"/>
      <c r="Y133" s="25"/>
      <c r="AC133" s="25"/>
    </row>
    <row r="134" spans="1:29" s="5" customFormat="1">
      <c r="A134" s="4"/>
      <c r="F134" s="25"/>
      <c r="K134" s="25"/>
      <c r="M134" s="25"/>
      <c r="N134" s="46"/>
      <c r="Q134" s="25"/>
      <c r="R134" s="46"/>
      <c r="U134" s="25"/>
      <c r="Y134" s="25"/>
      <c r="AC134" s="25"/>
    </row>
    <row r="135" spans="1:29" s="5" customFormat="1">
      <c r="A135" s="4"/>
      <c r="F135" s="25"/>
      <c r="K135" s="25"/>
      <c r="M135" s="25"/>
      <c r="N135" s="46"/>
      <c r="Q135" s="25"/>
      <c r="R135" s="46"/>
      <c r="U135" s="25"/>
      <c r="Y135" s="25"/>
      <c r="AC135" s="25"/>
    </row>
    <row r="136" spans="1:29" s="5" customFormat="1">
      <c r="A136" s="4"/>
      <c r="F136" s="25"/>
      <c r="K136" s="25"/>
      <c r="M136" s="25"/>
      <c r="N136" s="46"/>
      <c r="Q136" s="25"/>
      <c r="R136" s="46"/>
      <c r="U136" s="25"/>
      <c r="Y136" s="25"/>
      <c r="AC136" s="25"/>
    </row>
    <row r="137" spans="1:29" s="5" customFormat="1">
      <c r="A137" s="4"/>
      <c r="F137" s="25"/>
      <c r="K137" s="25"/>
      <c r="M137" s="25"/>
      <c r="N137" s="46"/>
      <c r="Q137" s="25"/>
      <c r="R137" s="46"/>
      <c r="U137" s="25"/>
      <c r="Y137" s="25"/>
      <c r="AC137" s="25"/>
    </row>
    <row r="138" spans="1:29" s="5" customFormat="1">
      <c r="A138" s="4"/>
      <c r="F138" s="25"/>
      <c r="K138" s="25"/>
      <c r="M138" s="25"/>
      <c r="N138" s="46"/>
      <c r="Q138" s="25"/>
      <c r="R138" s="46"/>
      <c r="U138" s="25"/>
      <c r="Y138" s="25"/>
      <c r="AC138" s="25"/>
    </row>
    <row r="139" spans="1:29" s="5" customFormat="1">
      <c r="A139" s="4"/>
      <c r="F139" s="25"/>
      <c r="K139" s="25"/>
      <c r="M139" s="25"/>
      <c r="N139" s="46"/>
      <c r="Q139" s="25"/>
      <c r="R139" s="46"/>
      <c r="U139" s="25"/>
      <c r="Y139" s="25"/>
      <c r="AC139" s="25"/>
    </row>
    <row r="140" spans="1:29" s="5" customFormat="1">
      <c r="A140" s="4"/>
      <c r="F140" s="25"/>
      <c r="K140" s="25"/>
      <c r="M140" s="25"/>
      <c r="N140" s="46"/>
      <c r="Q140" s="25"/>
      <c r="R140" s="46"/>
      <c r="U140" s="25"/>
      <c r="Y140" s="25"/>
      <c r="AC140" s="25"/>
    </row>
    <row r="141" spans="1:29" s="5" customFormat="1">
      <c r="A141" s="4"/>
      <c r="F141" s="25"/>
      <c r="K141" s="25"/>
      <c r="M141" s="25"/>
      <c r="N141" s="46"/>
      <c r="Q141" s="25"/>
      <c r="R141" s="46"/>
      <c r="U141" s="25"/>
      <c r="Y141" s="25"/>
      <c r="AC141" s="25"/>
    </row>
    <row r="142" spans="1:29" s="5" customFormat="1">
      <c r="A142" s="4"/>
      <c r="F142" s="25"/>
      <c r="K142" s="25"/>
      <c r="M142" s="25"/>
      <c r="N142" s="46"/>
      <c r="Q142" s="25"/>
      <c r="R142" s="46"/>
      <c r="U142" s="25"/>
      <c r="Y142" s="25"/>
      <c r="AC142" s="25"/>
    </row>
    <row r="143" spans="1:29" s="5" customFormat="1">
      <c r="A143" s="4"/>
      <c r="F143" s="25"/>
      <c r="K143" s="25"/>
      <c r="M143" s="25"/>
      <c r="N143" s="46"/>
      <c r="Q143" s="25"/>
      <c r="R143" s="46"/>
      <c r="U143" s="25"/>
      <c r="Y143" s="25"/>
      <c r="AC143" s="25"/>
    </row>
    <row r="144" spans="1:29" s="5" customFormat="1">
      <c r="A144" s="4"/>
      <c r="F144" s="25"/>
      <c r="K144" s="25"/>
      <c r="M144" s="25"/>
      <c r="N144" s="46"/>
      <c r="Q144" s="25"/>
      <c r="R144" s="46"/>
      <c r="U144" s="25"/>
      <c r="Y144" s="25"/>
      <c r="AC144" s="25"/>
    </row>
    <row r="145" spans="1:29" s="5" customFormat="1">
      <c r="A145" s="4"/>
      <c r="F145" s="25"/>
      <c r="K145" s="25"/>
      <c r="M145" s="25"/>
      <c r="N145" s="46"/>
      <c r="Q145" s="25"/>
      <c r="R145" s="46"/>
      <c r="U145" s="25"/>
      <c r="Y145" s="25"/>
      <c r="AC145" s="25"/>
    </row>
    <row r="146" spans="1:29" s="5" customFormat="1">
      <c r="A146" s="4"/>
      <c r="F146" s="25"/>
      <c r="K146" s="25"/>
      <c r="M146" s="25"/>
      <c r="N146" s="46"/>
      <c r="Q146" s="25"/>
      <c r="R146" s="46"/>
      <c r="U146" s="25"/>
      <c r="Y146" s="25"/>
      <c r="AC146" s="25"/>
    </row>
    <row r="147" spans="1:29" s="5" customFormat="1">
      <c r="A147" s="4"/>
      <c r="F147" s="25"/>
      <c r="K147" s="25"/>
      <c r="M147" s="25"/>
      <c r="N147" s="46"/>
      <c r="Q147" s="25"/>
      <c r="R147" s="46"/>
      <c r="U147" s="25"/>
      <c r="Y147" s="25"/>
      <c r="AC147" s="25"/>
    </row>
    <row r="148" spans="1:29" s="5" customFormat="1">
      <c r="A148" s="4"/>
      <c r="F148" s="25"/>
      <c r="K148" s="25"/>
      <c r="M148" s="25"/>
      <c r="N148" s="46"/>
      <c r="Q148" s="25"/>
      <c r="R148" s="46"/>
      <c r="U148" s="25"/>
      <c r="Y148" s="25"/>
      <c r="AC148" s="25"/>
    </row>
    <row r="149" spans="1:29" s="5" customFormat="1">
      <c r="A149" s="4"/>
      <c r="F149" s="25"/>
      <c r="K149" s="25"/>
      <c r="M149" s="25"/>
      <c r="N149" s="46"/>
      <c r="Q149" s="25"/>
      <c r="R149" s="46"/>
      <c r="U149" s="25"/>
      <c r="Y149" s="25"/>
      <c r="AC149" s="25"/>
    </row>
    <row r="150" spans="1:29" s="5" customFormat="1">
      <c r="A150" s="4"/>
      <c r="F150" s="25"/>
      <c r="K150" s="25"/>
      <c r="M150" s="25"/>
      <c r="N150" s="46"/>
      <c r="Q150" s="25"/>
      <c r="R150" s="46"/>
      <c r="U150" s="25"/>
      <c r="Y150" s="25"/>
      <c r="AC150" s="25"/>
    </row>
    <row r="151" spans="1:29" s="5" customFormat="1">
      <c r="A151" s="4"/>
      <c r="F151" s="25"/>
      <c r="K151" s="25"/>
      <c r="M151" s="25"/>
      <c r="N151" s="46"/>
      <c r="Q151" s="25"/>
      <c r="R151" s="46"/>
      <c r="U151" s="25"/>
      <c r="Y151" s="25"/>
      <c r="AC151" s="25"/>
    </row>
    <row r="152" spans="1:29" s="5" customFormat="1">
      <c r="A152" s="4"/>
      <c r="F152" s="25"/>
      <c r="K152" s="25"/>
      <c r="M152" s="25"/>
      <c r="N152" s="46"/>
      <c r="Q152" s="25"/>
      <c r="R152" s="46"/>
      <c r="U152" s="25"/>
      <c r="Y152" s="25"/>
      <c r="AC152" s="25"/>
    </row>
    <row r="153" spans="1:29" s="5" customFormat="1">
      <c r="A153" s="4"/>
      <c r="F153" s="25"/>
      <c r="K153" s="25"/>
      <c r="M153" s="25"/>
      <c r="N153" s="46"/>
      <c r="Q153" s="25"/>
      <c r="R153" s="46"/>
      <c r="U153" s="25"/>
      <c r="Y153" s="25"/>
      <c r="AC153" s="25"/>
    </row>
    <row r="154" spans="1:29" s="5" customFormat="1">
      <c r="A154" s="4"/>
      <c r="F154" s="25"/>
      <c r="K154" s="25"/>
      <c r="M154" s="25"/>
      <c r="N154" s="46"/>
      <c r="Q154" s="25"/>
      <c r="R154" s="46"/>
      <c r="U154" s="25"/>
      <c r="Y154" s="25"/>
      <c r="AC154" s="25"/>
    </row>
    <row r="155" spans="1:29" s="5" customFormat="1">
      <c r="A155" s="4"/>
      <c r="F155" s="25"/>
      <c r="K155" s="25"/>
      <c r="M155" s="25"/>
      <c r="N155" s="46"/>
      <c r="Q155" s="25"/>
      <c r="R155" s="46"/>
      <c r="U155" s="25"/>
      <c r="Y155" s="25"/>
      <c r="AC155" s="25"/>
    </row>
    <row r="156" spans="1:29" s="5" customFormat="1">
      <c r="A156" s="4"/>
      <c r="F156" s="25"/>
      <c r="K156" s="25"/>
      <c r="M156" s="25"/>
      <c r="N156" s="46"/>
      <c r="Q156" s="25"/>
      <c r="R156" s="46"/>
      <c r="U156" s="25"/>
      <c r="Y156" s="25"/>
      <c r="AC156" s="25"/>
    </row>
    <row r="157" spans="1:29" s="5" customFormat="1">
      <c r="A157" s="4"/>
      <c r="F157" s="25"/>
      <c r="K157" s="25"/>
      <c r="M157" s="25"/>
      <c r="N157" s="46"/>
      <c r="Q157" s="25"/>
      <c r="R157" s="46"/>
      <c r="U157" s="25"/>
      <c r="Y157" s="25"/>
      <c r="AC157" s="25"/>
    </row>
    <row r="158" spans="1:29" s="5" customFormat="1">
      <c r="A158" s="4"/>
      <c r="F158" s="25"/>
      <c r="K158" s="25"/>
      <c r="M158" s="25"/>
      <c r="N158" s="46"/>
      <c r="Q158" s="25"/>
      <c r="R158" s="46"/>
      <c r="U158" s="25"/>
      <c r="Y158" s="25"/>
      <c r="AC158" s="25"/>
    </row>
    <row r="159" spans="1:29" s="5" customFormat="1">
      <c r="A159" s="4"/>
      <c r="F159" s="25"/>
      <c r="K159" s="25"/>
      <c r="M159" s="25"/>
      <c r="N159" s="46"/>
      <c r="Q159" s="25"/>
      <c r="R159" s="46"/>
      <c r="U159" s="25"/>
      <c r="Y159" s="25"/>
      <c r="AC159" s="25"/>
    </row>
    <row r="160" spans="1:29" s="5" customFormat="1">
      <c r="A160" s="4"/>
      <c r="F160" s="25"/>
      <c r="K160" s="25"/>
      <c r="M160" s="25"/>
      <c r="N160" s="46"/>
      <c r="Q160" s="25"/>
      <c r="R160" s="46"/>
      <c r="U160" s="25"/>
      <c r="Y160" s="25"/>
      <c r="AC160" s="25"/>
    </row>
    <row r="161" spans="1:29" s="5" customFormat="1">
      <c r="A161" s="4"/>
      <c r="F161" s="25"/>
      <c r="K161" s="25"/>
      <c r="M161" s="25"/>
      <c r="N161" s="46"/>
      <c r="Q161" s="25"/>
      <c r="R161" s="46"/>
      <c r="U161" s="25"/>
      <c r="Y161" s="25"/>
      <c r="AC161" s="25"/>
    </row>
    <row r="162" spans="1:29" s="5" customFormat="1">
      <c r="A162" s="4"/>
      <c r="F162" s="25"/>
      <c r="K162" s="25"/>
      <c r="M162" s="25"/>
      <c r="N162" s="46"/>
      <c r="Q162" s="25"/>
      <c r="R162" s="46"/>
      <c r="U162" s="25"/>
      <c r="Y162" s="25"/>
      <c r="AC162" s="25"/>
    </row>
    <row r="163" spans="1:29" s="5" customFormat="1">
      <c r="A163" s="4"/>
      <c r="F163" s="25"/>
      <c r="K163" s="25"/>
      <c r="M163" s="25"/>
      <c r="N163" s="46"/>
      <c r="Q163" s="25"/>
      <c r="R163" s="46"/>
      <c r="U163" s="25"/>
      <c r="Y163" s="25"/>
      <c r="AC163" s="25"/>
    </row>
    <row r="164" spans="1:29" s="5" customFormat="1">
      <c r="A164" s="4"/>
      <c r="F164" s="25"/>
      <c r="K164" s="25"/>
      <c r="M164" s="25"/>
      <c r="N164" s="46"/>
      <c r="Q164" s="25"/>
      <c r="R164" s="46"/>
      <c r="U164" s="25"/>
      <c r="Y164" s="25"/>
      <c r="AC164" s="25"/>
    </row>
    <row r="165" spans="1:29" s="5" customFormat="1">
      <c r="A165" s="4"/>
      <c r="F165" s="25"/>
      <c r="K165" s="25"/>
      <c r="M165" s="25"/>
      <c r="N165" s="46"/>
      <c r="Q165" s="25"/>
      <c r="R165" s="46"/>
      <c r="U165" s="25"/>
      <c r="Y165" s="25"/>
      <c r="AC165" s="25"/>
    </row>
    <row r="166" spans="1:29" s="5" customFormat="1">
      <c r="A166" s="4"/>
      <c r="F166" s="25"/>
      <c r="K166" s="25"/>
      <c r="M166" s="25"/>
      <c r="N166" s="46"/>
      <c r="Q166" s="25"/>
      <c r="R166" s="46"/>
      <c r="U166" s="25"/>
      <c r="Y166" s="25"/>
      <c r="AC166" s="25"/>
    </row>
    <row r="167" spans="1:29" s="5" customFormat="1">
      <c r="A167" s="4"/>
      <c r="F167" s="25"/>
      <c r="K167" s="25"/>
      <c r="M167" s="25"/>
      <c r="N167" s="46"/>
      <c r="Q167" s="25"/>
      <c r="R167" s="46"/>
      <c r="U167" s="25"/>
      <c r="Y167" s="25"/>
      <c r="AC167" s="25"/>
    </row>
    <row r="168" spans="1:29" s="5" customFormat="1">
      <c r="A168" s="4"/>
      <c r="F168" s="25"/>
      <c r="K168" s="25"/>
      <c r="M168" s="25"/>
      <c r="N168" s="46"/>
      <c r="Q168" s="25"/>
      <c r="R168" s="46"/>
      <c r="U168" s="25"/>
      <c r="Y168" s="25"/>
      <c r="AC168" s="25"/>
    </row>
    <row r="169" spans="1:29" s="5" customFormat="1">
      <c r="A169" s="4"/>
      <c r="F169" s="25"/>
      <c r="K169" s="25"/>
      <c r="M169" s="25"/>
      <c r="N169" s="46"/>
      <c r="Q169" s="25"/>
      <c r="R169" s="46"/>
      <c r="U169" s="25"/>
      <c r="Y169" s="25"/>
      <c r="AC169" s="25"/>
    </row>
    <row r="170" spans="1:29" s="5" customFormat="1">
      <c r="A170" s="4"/>
      <c r="F170" s="25"/>
      <c r="K170" s="25"/>
      <c r="M170" s="25"/>
      <c r="N170" s="46"/>
      <c r="Q170" s="25"/>
      <c r="R170" s="46"/>
      <c r="U170" s="25"/>
      <c r="Y170" s="25"/>
      <c r="AC170" s="25"/>
    </row>
    <row r="171" spans="1:29" s="5" customFormat="1">
      <c r="A171" s="4"/>
      <c r="F171" s="25"/>
      <c r="K171" s="25"/>
      <c r="M171" s="25"/>
      <c r="N171" s="46"/>
      <c r="Q171" s="25"/>
      <c r="R171" s="46"/>
      <c r="U171" s="25"/>
      <c r="Y171" s="25"/>
      <c r="AC171" s="25"/>
    </row>
    <row r="172" spans="1:29" s="5" customFormat="1">
      <c r="A172" s="4"/>
      <c r="F172" s="25"/>
      <c r="K172" s="25"/>
      <c r="M172" s="25"/>
      <c r="N172" s="46"/>
      <c r="Q172" s="25"/>
      <c r="R172" s="46"/>
      <c r="U172" s="25"/>
      <c r="Y172" s="25"/>
      <c r="AC172" s="25"/>
    </row>
    <row r="173" spans="1:29" s="5" customFormat="1">
      <c r="A173" s="4"/>
      <c r="F173" s="25"/>
      <c r="K173" s="25"/>
      <c r="M173" s="25"/>
      <c r="N173" s="46"/>
      <c r="Q173" s="25"/>
      <c r="R173" s="46"/>
      <c r="U173" s="25"/>
      <c r="Y173" s="25"/>
      <c r="AC173" s="25"/>
    </row>
    <row r="174" spans="1:29" s="5" customFormat="1">
      <c r="A174" s="4"/>
      <c r="F174" s="25"/>
      <c r="K174" s="25"/>
      <c r="M174" s="25"/>
      <c r="N174" s="46"/>
      <c r="Q174" s="25"/>
      <c r="R174" s="46"/>
      <c r="U174" s="25"/>
      <c r="Y174" s="25"/>
      <c r="AC174" s="25"/>
    </row>
    <row r="175" spans="1:29" s="5" customFormat="1">
      <c r="A175" s="4"/>
      <c r="F175" s="25"/>
      <c r="K175" s="25"/>
      <c r="M175" s="25"/>
      <c r="N175" s="46"/>
      <c r="Q175" s="25"/>
      <c r="R175" s="46"/>
      <c r="U175" s="25"/>
      <c r="Y175" s="25"/>
      <c r="AC175" s="25"/>
    </row>
    <row r="176" spans="1:29" s="5" customFormat="1">
      <c r="A176" s="4"/>
      <c r="F176" s="25"/>
      <c r="K176" s="25"/>
      <c r="M176" s="25"/>
      <c r="N176" s="46"/>
      <c r="Q176" s="25"/>
      <c r="R176" s="46"/>
      <c r="U176" s="25"/>
      <c r="Y176" s="25"/>
      <c r="AC176" s="25"/>
    </row>
    <row r="177" spans="1:29" s="5" customFormat="1">
      <c r="A177" s="4"/>
      <c r="F177" s="25"/>
      <c r="K177" s="25"/>
      <c r="M177" s="25"/>
      <c r="N177" s="46"/>
      <c r="Q177" s="25"/>
      <c r="R177" s="46"/>
      <c r="U177" s="25"/>
      <c r="Y177" s="25"/>
      <c r="AC177" s="25"/>
    </row>
    <row r="178" spans="1:29" s="5" customFormat="1">
      <c r="A178" s="4"/>
      <c r="F178" s="25"/>
      <c r="K178" s="25"/>
      <c r="M178" s="25"/>
      <c r="N178" s="46"/>
      <c r="Q178" s="25"/>
      <c r="R178" s="46"/>
      <c r="U178" s="25"/>
      <c r="Y178" s="25"/>
      <c r="AC178" s="25"/>
    </row>
    <row r="179" spans="1:29" s="5" customFormat="1">
      <c r="A179" s="4"/>
      <c r="F179" s="25"/>
      <c r="K179" s="25"/>
      <c r="M179" s="25"/>
      <c r="N179" s="46"/>
      <c r="Q179" s="25"/>
      <c r="R179" s="46"/>
      <c r="U179" s="25"/>
      <c r="Y179" s="25"/>
      <c r="AC179" s="25"/>
    </row>
    <row r="180" spans="1:29" s="5" customFormat="1">
      <c r="A180" s="4"/>
      <c r="F180" s="25"/>
      <c r="K180" s="25"/>
      <c r="M180" s="25"/>
      <c r="N180" s="46"/>
      <c r="Q180" s="25"/>
      <c r="R180" s="46"/>
      <c r="U180" s="25"/>
      <c r="Y180" s="25"/>
      <c r="AC180" s="25"/>
    </row>
    <row r="181" spans="1:29" s="5" customFormat="1">
      <c r="A181" s="4"/>
      <c r="F181" s="25"/>
      <c r="K181" s="25"/>
      <c r="M181" s="25"/>
      <c r="N181" s="46"/>
      <c r="Q181" s="25"/>
      <c r="R181" s="46"/>
      <c r="U181" s="25"/>
      <c r="Y181" s="25"/>
      <c r="AC181" s="25"/>
    </row>
    <row r="182" spans="1:29" s="5" customFormat="1">
      <c r="A182" s="4"/>
      <c r="F182" s="25"/>
      <c r="K182" s="25"/>
      <c r="M182" s="25"/>
      <c r="N182" s="46"/>
      <c r="Q182" s="25"/>
      <c r="R182" s="46"/>
      <c r="U182" s="25"/>
      <c r="Y182" s="25"/>
      <c r="AC182" s="25"/>
    </row>
    <row r="183" spans="1:29" s="5" customFormat="1">
      <c r="A183" s="4"/>
      <c r="F183" s="25"/>
      <c r="K183" s="25"/>
      <c r="M183" s="25"/>
      <c r="N183" s="46"/>
      <c r="Q183" s="25"/>
      <c r="R183" s="46"/>
      <c r="U183" s="25"/>
      <c r="Y183" s="25"/>
      <c r="AC183" s="25"/>
    </row>
    <row r="184" spans="1:29" s="5" customFormat="1">
      <c r="A184" s="4"/>
      <c r="F184" s="25"/>
      <c r="K184" s="25"/>
      <c r="M184" s="25"/>
      <c r="N184" s="46"/>
      <c r="Q184" s="25"/>
      <c r="R184" s="46"/>
      <c r="U184" s="25"/>
      <c r="Y184" s="25"/>
      <c r="AC184" s="25"/>
    </row>
    <row r="185" spans="1:29" s="5" customFormat="1">
      <c r="A185" s="4"/>
      <c r="F185" s="25"/>
      <c r="K185" s="25"/>
      <c r="M185" s="25"/>
      <c r="N185" s="46"/>
      <c r="Q185" s="25"/>
      <c r="R185" s="46"/>
      <c r="U185" s="25"/>
      <c r="Y185" s="25"/>
      <c r="AC185" s="25"/>
    </row>
    <row r="186" spans="1:29" s="5" customFormat="1">
      <c r="A186" s="4"/>
      <c r="F186" s="25"/>
      <c r="K186" s="25"/>
      <c r="M186" s="25"/>
      <c r="N186" s="46"/>
      <c r="Q186" s="25"/>
      <c r="R186" s="46"/>
      <c r="U186" s="25"/>
      <c r="Y186" s="25"/>
      <c r="AC186" s="25"/>
    </row>
    <row r="187" spans="1:29" s="5" customFormat="1">
      <c r="A187" s="4"/>
      <c r="F187" s="25"/>
      <c r="K187" s="25"/>
      <c r="M187" s="25"/>
      <c r="N187" s="46"/>
      <c r="Q187" s="25"/>
      <c r="R187" s="46"/>
      <c r="U187" s="25"/>
      <c r="Y187" s="25"/>
      <c r="AC187" s="25"/>
    </row>
    <row r="188" spans="1:29" s="5" customFormat="1">
      <c r="A188" s="4"/>
      <c r="F188" s="25"/>
      <c r="K188" s="25"/>
      <c r="M188" s="25"/>
      <c r="N188" s="46"/>
      <c r="Q188" s="25"/>
      <c r="R188" s="46"/>
      <c r="U188" s="25"/>
      <c r="Y188" s="25"/>
      <c r="AC188" s="25"/>
    </row>
    <row r="189" spans="1:29" s="5" customFormat="1">
      <c r="A189" s="4"/>
      <c r="F189" s="25"/>
      <c r="K189" s="25"/>
      <c r="M189" s="25"/>
      <c r="N189" s="46"/>
      <c r="Q189" s="25"/>
      <c r="R189" s="46"/>
      <c r="U189" s="25"/>
      <c r="Y189" s="25"/>
      <c r="AC189" s="25"/>
    </row>
    <row r="190" spans="1:29" s="5" customFormat="1">
      <c r="A190" s="4"/>
      <c r="F190" s="25"/>
      <c r="K190" s="25"/>
      <c r="M190" s="25"/>
      <c r="N190" s="46"/>
      <c r="Q190" s="25"/>
      <c r="R190" s="46"/>
      <c r="U190" s="25"/>
      <c r="Y190" s="25"/>
      <c r="AC190" s="25"/>
    </row>
    <row r="191" spans="1:29" s="5" customFormat="1">
      <c r="A191" s="4"/>
      <c r="F191" s="25"/>
      <c r="K191" s="25"/>
      <c r="M191" s="25"/>
      <c r="N191" s="46"/>
      <c r="Q191" s="25"/>
      <c r="R191" s="46"/>
      <c r="U191" s="25"/>
      <c r="Y191" s="25"/>
      <c r="AC191" s="25"/>
    </row>
    <row r="192" spans="1:29" s="5" customFormat="1">
      <c r="A192" s="4"/>
      <c r="F192" s="25"/>
      <c r="K192" s="25"/>
      <c r="M192" s="25"/>
      <c r="N192" s="46"/>
      <c r="Q192" s="25"/>
      <c r="R192" s="46"/>
      <c r="U192" s="25"/>
      <c r="Y192" s="25"/>
      <c r="AC192" s="25"/>
    </row>
    <row r="193" spans="1:29" s="5" customFormat="1">
      <c r="A193" s="4"/>
      <c r="F193" s="25"/>
      <c r="K193" s="25"/>
      <c r="M193" s="25"/>
      <c r="N193" s="46"/>
      <c r="Q193" s="25"/>
      <c r="R193" s="46"/>
      <c r="U193" s="25"/>
      <c r="Y193" s="25"/>
      <c r="AC193" s="25"/>
    </row>
    <row r="194" spans="1:29" s="5" customFormat="1">
      <c r="A194" s="4"/>
      <c r="F194" s="25"/>
      <c r="K194" s="25"/>
      <c r="M194" s="25"/>
      <c r="N194" s="46"/>
      <c r="Q194" s="25"/>
      <c r="R194" s="46"/>
      <c r="U194" s="25"/>
      <c r="Y194" s="25"/>
      <c r="AC194" s="25"/>
    </row>
    <row r="195" spans="1:29" s="5" customFormat="1">
      <c r="A195" s="4"/>
      <c r="F195" s="25"/>
      <c r="K195" s="25"/>
      <c r="M195" s="25"/>
      <c r="N195" s="46"/>
      <c r="Q195" s="25"/>
      <c r="R195" s="46"/>
      <c r="U195" s="25"/>
      <c r="Y195" s="25"/>
      <c r="AC195" s="25"/>
    </row>
    <row r="196" spans="1:29" s="5" customFormat="1">
      <c r="A196" s="4"/>
      <c r="F196" s="25"/>
      <c r="K196" s="25"/>
      <c r="M196" s="25"/>
      <c r="N196" s="46"/>
      <c r="Q196" s="25"/>
      <c r="R196" s="46"/>
      <c r="U196" s="25"/>
      <c r="Y196" s="25"/>
      <c r="AC196" s="25"/>
    </row>
    <row r="197" spans="1:29" s="5" customFormat="1">
      <c r="A197" s="4"/>
      <c r="F197" s="25"/>
      <c r="K197" s="25"/>
      <c r="M197" s="25"/>
      <c r="N197" s="46"/>
      <c r="Q197" s="25"/>
      <c r="R197" s="46"/>
      <c r="U197" s="25"/>
      <c r="Y197" s="25"/>
      <c r="AC197" s="25"/>
    </row>
    <row r="198" spans="1:29" s="5" customFormat="1">
      <c r="A198" s="4"/>
      <c r="F198" s="25"/>
      <c r="K198" s="25"/>
      <c r="M198" s="25"/>
      <c r="N198" s="46"/>
      <c r="Q198" s="25"/>
      <c r="R198" s="46"/>
      <c r="U198" s="25"/>
      <c r="Y198" s="25"/>
      <c r="AC198" s="25"/>
    </row>
    <row r="199" spans="1:29" s="5" customFormat="1">
      <c r="A199" s="4"/>
      <c r="F199" s="25"/>
      <c r="K199" s="25"/>
      <c r="M199" s="25"/>
      <c r="N199" s="46"/>
      <c r="Q199" s="25"/>
      <c r="R199" s="46"/>
      <c r="U199" s="25"/>
      <c r="Y199" s="25"/>
      <c r="AC199" s="25"/>
    </row>
    <row r="200" spans="1:29" s="5" customFormat="1">
      <c r="A200" s="4"/>
      <c r="F200" s="25"/>
      <c r="K200" s="25"/>
      <c r="M200" s="25"/>
      <c r="N200" s="46"/>
      <c r="Q200" s="25"/>
      <c r="R200" s="46"/>
      <c r="U200" s="25"/>
      <c r="Y200" s="25"/>
      <c r="AC200" s="25"/>
    </row>
    <row r="201" spans="1:29" s="5" customFormat="1">
      <c r="A201" s="4"/>
      <c r="F201" s="25"/>
      <c r="K201" s="25"/>
      <c r="M201" s="25"/>
      <c r="N201" s="46"/>
      <c r="Q201" s="25"/>
      <c r="R201" s="46"/>
      <c r="U201" s="25"/>
      <c r="Y201" s="25"/>
      <c r="AC201" s="25"/>
    </row>
    <row r="202" spans="1:29" s="5" customFormat="1">
      <c r="A202" s="4"/>
      <c r="F202" s="25"/>
      <c r="K202" s="25"/>
      <c r="M202" s="25"/>
      <c r="N202" s="46"/>
      <c r="Q202" s="25"/>
      <c r="R202" s="46"/>
      <c r="U202" s="25"/>
      <c r="Y202" s="25"/>
      <c r="AC202" s="25"/>
    </row>
    <row r="203" spans="1:29" s="5" customFormat="1">
      <c r="A203" s="4"/>
      <c r="F203" s="25"/>
      <c r="K203" s="25"/>
      <c r="M203" s="25"/>
      <c r="N203" s="46"/>
      <c r="Q203" s="25"/>
      <c r="R203" s="46"/>
      <c r="U203" s="25"/>
      <c r="Y203" s="25"/>
      <c r="AC203" s="25"/>
    </row>
    <row r="204" spans="1:29" s="5" customFormat="1">
      <c r="A204" s="4"/>
      <c r="F204" s="25"/>
      <c r="K204" s="25"/>
      <c r="M204" s="25"/>
      <c r="N204" s="46"/>
      <c r="Q204" s="25"/>
      <c r="R204" s="46"/>
      <c r="U204" s="25"/>
      <c r="Y204" s="25"/>
      <c r="AC204" s="25"/>
    </row>
    <row r="205" spans="1:29" s="5" customFormat="1">
      <c r="A205" s="4"/>
      <c r="F205" s="25"/>
      <c r="K205" s="25"/>
      <c r="M205" s="25"/>
      <c r="N205" s="46"/>
      <c r="Q205" s="25"/>
      <c r="R205" s="46"/>
      <c r="U205" s="25"/>
      <c r="Y205" s="25"/>
      <c r="AC205" s="25"/>
    </row>
    <row r="206" spans="1:29" s="5" customFormat="1">
      <c r="A206" s="4"/>
      <c r="F206" s="25"/>
      <c r="K206" s="25"/>
      <c r="M206" s="25"/>
      <c r="N206" s="46"/>
      <c r="Q206" s="25"/>
      <c r="R206" s="46"/>
      <c r="U206" s="25"/>
      <c r="Y206" s="25"/>
      <c r="AC206" s="25"/>
    </row>
    <row r="207" spans="1:29" s="5" customFormat="1">
      <c r="A207" s="4"/>
      <c r="F207" s="25"/>
      <c r="K207" s="25"/>
      <c r="M207" s="25"/>
      <c r="N207" s="46"/>
      <c r="Q207" s="25"/>
      <c r="R207" s="46"/>
      <c r="U207" s="25"/>
      <c r="Y207" s="25"/>
      <c r="AC207" s="25"/>
    </row>
    <row r="208" spans="1:29" s="5" customFormat="1">
      <c r="A208" s="4"/>
      <c r="F208" s="25"/>
      <c r="K208" s="25"/>
      <c r="M208" s="25"/>
      <c r="N208" s="46"/>
      <c r="Q208" s="25"/>
      <c r="R208" s="46"/>
      <c r="U208" s="25"/>
      <c r="Y208" s="25"/>
      <c r="AC208" s="25"/>
    </row>
    <row r="209" spans="1:29" s="5" customFormat="1">
      <c r="A209" s="4"/>
      <c r="F209" s="25"/>
      <c r="K209" s="25"/>
      <c r="M209" s="25"/>
      <c r="N209" s="46"/>
      <c r="Q209" s="25"/>
      <c r="R209" s="46"/>
      <c r="U209" s="25"/>
      <c r="Y209" s="25"/>
      <c r="AC209" s="25"/>
    </row>
    <row r="210" spans="1:29" s="5" customFormat="1">
      <c r="A210" s="4"/>
      <c r="F210" s="25"/>
      <c r="K210" s="25"/>
      <c r="M210" s="25"/>
      <c r="N210" s="46"/>
      <c r="Q210" s="25"/>
      <c r="R210" s="46"/>
      <c r="U210" s="25"/>
      <c r="Y210" s="25"/>
      <c r="AC210" s="25"/>
    </row>
    <row r="211" spans="1:29" s="5" customFormat="1">
      <c r="A211" s="4"/>
      <c r="F211" s="25"/>
      <c r="K211" s="25"/>
      <c r="M211" s="25"/>
      <c r="N211" s="46"/>
      <c r="Q211" s="25"/>
      <c r="R211" s="46"/>
      <c r="U211" s="25"/>
      <c r="Y211" s="25"/>
      <c r="AC211" s="25"/>
    </row>
    <row r="212" spans="1:29" s="5" customFormat="1">
      <c r="A212" s="4"/>
      <c r="F212" s="25"/>
      <c r="K212" s="25"/>
      <c r="M212" s="25"/>
      <c r="N212" s="46"/>
      <c r="Q212" s="25"/>
      <c r="R212" s="46"/>
      <c r="U212" s="25"/>
      <c r="Y212" s="25"/>
      <c r="AC212" s="25"/>
    </row>
    <row r="213" spans="1:29" s="5" customFormat="1">
      <c r="A213" s="4"/>
      <c r="F213" s="25"/>
      <c r="K213" s="25"/>
      <c r="M213" s="25"/>
      <c r="N213" s="46"/>
      <c r="Q213" s="25"/>
      <c r="R213" s="46"/>
      <c r="U213" s="25"/>
      <c r="Y213" s="25"/>
      <c r="AC213" s="25"/>
    </row>
    <row r="214" spans="1:29" s="5" customFormat="1">
      <c r="A214" s="4"/>
      <c r="F214" s="25"/>
      <c r="K214" s="25"/>
      <c r="M214" s="25"/>
      <c r="N214" s="46"/>
      <c r="Q214" s="25"/>
      <c r="R214" s="46"/>
      <c r="U214" s="25"/>
      <c r="Y214" s="25"/>
      <c r="AC214" s="25"/>
    </row>
    <row r="215" spans="1:29" s="5" customFormat="1">
      <c r="A215" s="4"/>
      <c r="F215" s="25"/>
      <c r="K215" s="25"/>
      <c r="M215" s="25"/>
      <c r="N215" s="46"/>
      <c r="Q215" s="25"/>
      <c r="R215" s="46"/>
      <c r="U215" s="25"/>
      <c r="Y215" s="25"/>
      <c r="AC215" s="25"/>
    </row>
    <row r="216" spans="1:29" s="5" customFormat="1">
      <c r="A216" s="4"/>
      <c r="F216" s="25"/>
      <c r="K216" s="25"/>
      <c r="M216" s="25"/>
      <c r="N216" s="46"/>
      <c r="Q216" s="25"/>
      <c r="R216" s="46"/>
      <c r="U216" s="25"/>
      <c r="Y216" s="25"/>
      <c r="AC216" s="25"/>
    </row>
    <row r="217" spans="1:29" s="5" customFormat="1">
      <c r="A217" s="4"/>
      <c r="F217" s="25"/>
      <c r="K217" s="25"/>
      <c r="M217" s="25"/>
      <c r="N217" s="46"/>
      <c r="Q217" s="25"/>
      <c r="R217" s="46"/>
      <c r="U217" s="25"/>
      <c r="Y217" s="25"/>
      <c r="AC217" s="25"/>
    </row>
    <row r="218" spans="1:29" s="5" customFormat="1">
      <c r="A218" s="4"/>
      <c r="F218" s="25"/>
      <c r="K218" s="25"/>
      <c r="M218" s="25"/>
      <c r="N218" s="46"/>
      <c r="Q218" s="25"/>
      <c r="R218" s="46"/>
      <c r="U218" s="25"/>
      <c r="Y218" s="25"/>
      <c r="AC218" s="25"/>
    </row>
    <row r="219" spans="1:29" s="5" customFormat="1">
      <c r="A219" s="4"/>
      <c r="F219" s="25"/>
      <c r="K219" s="25"/>
      <c r="M219" s="25"/>
      <c r="N219" s="46"/>
      <c r="Q219" s="25"/>
      <c r="R219" s="46"/>
      <c r="U219" s="25"/>
      <c r="Y219" s="25"/>
      <c r="AC219" s="25"/>
    </row>
    <row r="220" spans="1:29" s="5" customFormat="1">
      <c r="A220" s="4"/>
      <c r="F220" s="25"/>
      <c r="K220" s="25"/>
      <c r="M220" s="25"/>
      <c r="N220" s="46"/>
      <c r="Q220" s="25"/>
      <c r="R220" s="46"/>
      <c r="U220" s="25"/>
      <c r="Y220" s="25"/>
      <c r="AC220" s="25"/>
    </row>
    <row r="221" spans="1:29" s="5" customFormat="1">
      <c r="A221" s="4"/>
      <c r="F221" s="25"/>
      <c r="K221" s="25"/>
      <c r="M221" s="25"/>
      <c r="N221" s="46"/>
      <c r="Q221" s="25"/>
      <c r="R221" s="46"/>
      <c r="U221" s="25"/>
      <c r="Y221" s="25"/>
      <c r="AC221" s="25"/>
    </row>
    <row r="222" spans="1:29" s="5" customFormat="1">
      <c r="A222" s="4"/>
      <c r="F222" s="25"/>
      <c r="K222" s="25"/>
      <c r="M222" s="25"/>
      <c r="N222" s="46"/>
      <c r="Q222" s="25"/>
      <c r="R222" s="46"/>
      <c r="U222" s="25"/>
      <c r="Y222" s="25"/>
      <c r="AC222" s="25"/>
    </row>
    <row r="223" spans="1:29" s="5" customFormat="1">
      <c r="A223" s="4"/>
      <c r="F223" s="25"/>
      <c r="K223" s="25"/>
      <c r="M223" s="25"/>
      <c r="N223" s="46"/>
      <c r="Q223" s="25"/>
      <c r="R223" s="46"/>
      <c r="U223" s="25"/>
      <c r="Y223" s="25"/>
      <c r="AC223" s="25"/>
    </row>
    <row r="224" spans="1:29" s="5" customFormat="1">
      <c r="A224" s="4"/>
      <c r="F224" s="25"/>
      <c r="K224" s="25"/>
      <c r="M224" s="25"/>
      <c r="N224" s="46"/>
      <c r="Q224" s="25"/>
      <c r="R224" s="46"/>
      <c r="U224" s="25"/>
      <c r="Y224" s="25"/>
      <c r="AC224" s="25"/>
    </row>
    <row r="225" spans="1:29" s="5" customFormat="1">
      <c r="A225" s="4"/>
      <c r="F225" s="25"/>
      <c r="K225" s="25"/>
      <c r="M225" s="25"/>
      <c r="N225" s="46"/>
      <c r="Q225" s="25"/>
      <c r="R225" s="46"/>
      <c r="U225" s="25"/>
      <c r="Y225" s="25"/>
      <c r="AC225" s="25"/>
    </row>
    <row r="226" spans="1:29" s="5" customFormat="1">
      <c r="A226" s="4"/>
      <c r="F226" s="25"/>
      <c r="K226" s="25"/>
      <c r="M226" s="25"/>
      <c r="N226" s="46"/>
      <c r="Q226" s="25"/>
      <c r="R226" s="46"/>
      <c r="U226" s="25"/>
      <c r="Y226" s="25"/>
      <c r="AC226" s="25"/>
    </row>
    <row r="227" spans="1:29" s="5" customFormat="1">
      <c r="A227" s="4"/>
      <c r="F227" s="25"/>
      <c r="K227" s="25"/>
      <c r="M227" s="25"/>
      <c r="N227" s="46"/>
      <c r="Q227" s="25"/>
      <c r="R227" s="46"/>
      <c r="U227" s="25"/>
      <c r="Y227" s="25"/>
      <c r="AC227" s="25"/>
    </row>
    <row r="228" spans="1:29" s="5" customFormat="1">
      <c r="A228" s="4"/>
      <c r="F228" s="25"/>
      <c r="K228" s="25"/>
      <c r="M228" s="25"/>
      <c r="N228" s="46"/>
      <c r="Q228" s="25"/>
      <c r="R228" s="46"/>
      <c r="U228" s="25"/>
      <c r="Y228" s="25"/>
      <c r="AC228" s="25"/>
    </row>
    <row r="229" spans="1:29" s="5" customFormat="1">
      <c r="A229" s="4"/>
      <c r="F229" s="25"/>
      <c r="K229" s="25"/>
      <c r="M229" s="25"/>
      <c r="N229" s="46"/>
      <c r="Q229" s="25"/>
      <c r="R229" s="46"/>
      <c r="U229" s="25"/>
      <c r="Y229" s="25"/>
      <c r="AC229" s="25"/>
    </row>
    <row r="230" spans="1:29" s="5" customFormat="1">
      <c r="A230" s="4"/>
      <c r="F230" s="25"/>
      <c r="K230" s="25"/>
      <c r="M230" s="25"/>
      <c r="N230" s="46"/>
      <c r="Q230" s="25"/>
      <c r="R230" s="46"/>
      <c r="U230" s="25"/>
      <c r="Y230" s="25"/>
      <c r="AC230" s="25"/>
    </row>
    <row r="231" spans="1:29" s="5" customFormat="1">
      <c r="A231" s="4"/>
      <c r="F231" s="25"/>
      <c r="K231" s="25"/>
      <c r="M231" s="25"/>
      <c r="N231" s="46"/>
      <c r="Q231" s="25"/>
      <c r="R231" s="46"/>
      <c r="U231" s="25"/>
      <c r="Y231" s="25"/>
      <c r="AC231" s="25"/>
    </row>
    <row r="232" spans="1:29" s="5" customFormat="1">
      <c r="A232" s="4"/>
      <c r="F232" s="25"/>
      <c r="K232" s="25"/>
      <c r="M232" s="25"/>
      <c r="N232" s="46"/>
      <c r="Q232" s="25"/>
      <c r="R232" s="46"/>
      <c r="U232" s="25"/>
      <c r="Y232" s="25"/>
      <c r="AC232" s="25"/>
    </row>
    <row r="233" spans="1:29" s="5" customFormat="1">
      <c r="A233" s="4"/>
      <c r="F233" s="25"/>
      <c r="K233" s="25"/>
      <c r="M233" s="25"/>
      <c r="N233" s="46"/>
      <c r="Q233" s="25"/>
      <c r="R233" s="46"/>
      <c r="U233" s="25"/>
      <c r="Y233" s="25"/>
      <c r="AC233" s="25"/>
    </row>
    <row r="234" spans="1:29" s="5" customFormat="1">
      <c r="A234" s="4"/>
      <c r="F234" s="25"/>
      <c r="K234" s="25"/>
      <c r="M234" s="25"/>
      <c r="N234" s="46"/>
      <c r="Q234" s="25"/>
      <c r="R234" s="46"/>
      <c r="U234" s="25"/>
      <c r="Y234" s="25"/>
      <c r="AC234" s="25"/>
    </row>
    <row r="235" spans="1:29" s="5" customFormat="1">
      <c r="A235" s="4"/>
      <c r="F235" s="25"/>
      <c r="K235" s="25"/>
      <c r="M235" s="25"/>
      <c r="N235" s="46"/>
      <c r="Q235" s="25"/>
      <c r="R235" s="46"/>
      <c r="U235" s="25"/>
      <c r="Y235" s="25"/>
      <c r="AC235" s="25"/>
    </row>
    <row r="236" spans="1:29" s="5" customFormat="1">
      <c r="A236" s="4"/>
      <c r="F236" s="25"/>
      <c r="K236" s="25"/>
      <c r="M236" s="25"/>
      <c r="N236" s="46"/>
      <c r="Q236" s="25"/>
      <c r="R236" s="46"/>
      <c r="U236" s="25"/>
      <c r="Y236" s="25"/>
      <c r="AC236" s="25"/>
    </row>
    <row r="237" spans="1:29" s="5" customFormat="1">
      <c r="A237" s="4"/>
      <c r="F237" s="25"/>
      <c r="K237" s="25"/>
      <c r="M237" s="25"/>
      <c r="N237" s="46"/>
      <c r="Q237" s="25"/>
      <c r="R237" s="46"/>
      <c r="U237" s="25"/>
      <c r="Y237" s="25"/>
      <c r="AC237" s="25"/>
    </row>
    <row r="238" spans="1:29" s="5" customFormat="1">
      <c r="A238" s="4"/>
      <c r="F238" s="25"/>
      <c r="K238" s="25"/>
      <c r="M238" s="25"/>
      <c r="N238" s="46"/>
      <c r="Q238" s="25"/>
      <c r="R238" s="46"/>
      <c r="U238" s="25"/>
      <c r="Y238" s="25"/>
      <c r="AC238" s="25"/>
    </row>
    <row r="239" spans="1:29" s="5" customFormat="1">
      <c r="A239" s="4"/>
      <c r="F239" s="25"/>
      <c r="K239" s="25"/>
      <c r="M239" s="25"/>
      <c r="N239" s="46"/>
      <c r="Q239" s="25"/>
      <c r="R239" s="46"/>
      <c r="U239" s="25"/>
      <c r="Y239" s="25"/>
      <c r="AC239" s="25"/>
    </row>
    <row r="240" spans="1:29" s="5" customFormat="1">
      <c r="A240" s="4"/>
      <c r="F240" s="25"/>
      <c r="K240" s="25"/>
      <c r="M240" s="25"/>
      <c r="N240" s="46"/>
      <c r="Q240" s="25"/>
      <c r="R240" s="46"/>
      <c r="U240" s="25"/>
      <c r="Y240" s="25"/>
      <c r="AC240" s="25"/>
    </row>
    <row r="241" spans="1:29" s="5" customFormat="1">
      <c r="A241" s="4"/>
      <c r="F241" s="25"/>
      <c r="K241" s="25"/>
      <c r="M241" s="25"/>
      <c r="N241" s="46"/>
      <c r="Q241" s="25"/>
      <c r="R241" s="46"/>
      <c r="U241" s="25"/>
      <c r="Y241" s="25"/>
      <c r="AC241" s="25"/>
    </row>
    <row r="242" spans="1:29" s="5" customFormat="1">
      <c r="A242" s="4"/>
      <c r="F242" s="25"/>
      <c r="K242" s="25"/>
      <c r="M242" s="25"/>
      <c r="N242" s="46"/>
      <c r="Q242" s="25"/>
      <c r="R242" s="46"/>
      <c r="U242" s="25"/>
      <c r="Y242" s="25"/>
      <c r="AC242" s="25"/>
    </row>
    <row r="243" spans="1:29" s="5" customFormat="1">
      <c r="A243" s="4"/>
      <c r="F243" s="25"/>
      <c r="K243" s="25"/>
      <c r="M243" s="25"/>
      <c r="N243" s="46"/>
      <c r="Q243" s="25"/>
      <c r="R243" s="46"/>
      <c r="U243" s="25"/>
      <c r="Y243" s="25"/>
      <c r="AC243" s="25"/>
    </row>
    <row r="244" spans="1:29" s="5" customFormat="1">
      <c r="A244" s="4"/>
      <c r="F244" s="25"/>
      <c r="K244" s="25"/>
      <c r="M244" s="25"/>
      <c r="N244" s="46"/>
      <c r="Q244" s="25"/>
      <c r="R244" s="46"/>
      <c r="U244" s="25"/>
      <c r="Y244" s="25"/>
      <c r="AC244" s="25"/>
    </row>
    <row r="245" spans="1:29" s="5" customFormat="1">
      <c r="A245" s="4"/>
      <c r="F245" s="25"/>
      <c r="K245" s="25"/>
      <c r="M245" s="25"/>
      <c r="N245" s="46"/>
      <c r="Q245" s="25"/>
      <c r="R245" s="46"/>
      <c r="U245" s="25"/>
      <c r="Y245" s="25"/>
      <c r="AC245" s="25"/>
    </row>
    <row r="246" spans="1:29" s="5" customFormat="1">
      <c r="A246" s="4"/>
      <c r="F246" s="25"/>
      <c r="K246" s="25"/>
      <c r="M246" s="25"/>
      <c r="N246" s="46"/>
      <c r="Q246" s="25"/>
      <c r="R246" s="46"/>
      <c r="U246" s="25"/>
      <c r="Y246" s="25"/>
      <c r="AC246" s="25"/>
    </row>
    <row r="247" spans="1:29" s="5" customFormat="1">
      <c r="A247" s="4"/>
      <c r="F247" s="25"/>
      <c r="K247" s="25"/>
      <c r="M247" s="25"/>
      <c r="N247" s="46"/>
      <c r="Q247" s="25"/>
      <c r="R247" s="46"/>
      <c r="U247" s="25"/>
      <c r="Y247" s="25"/>
      <c r="AC247" s="25"/>
    </row>
    <row r="248" spans="1:29" s="5" customFormat="1">
      <c r="A248" s="4"/>
      <c r="F248" s="25"/>
      <c r="K248" s="25"/>
      <c r="M248" s="25"/>
      <c r="N248" s="46"/>
      <c r="Q248" s="25"/>
      <c r="R248" s="46"/>
      <c r="U248" s="25"/>
      <c r="Y248" s="25"/>
      <c r="AC248" s="25"/>
    </row>
    <row r="249" spans="1:29" s="5" customFormat="1">
      <c r="A249" s="4"/>
      <c r="F249" s="25"/>
      <c r="K249" s="25"/>
      <c r="M249" s="25"/>
      <c r="N249" s="46"/>
      <c r="Q249" s="25"/>
      <c r="R249" s="46"/>
      <c r="U249" s="25"/>
      <c r="Y249" s="25"/>
      <c r="AC249" s="25"/>
    </row>
    <row r="250" spans="1:29" s="5" customFormat="1">
      <c r="A250" s="4"/>
      <c r="F250" s="25"/>
      <c r="K250" s="25"/>
      <c r="M250" s="25"/>
      <c r="N250" s="46"/>
      <c r="Q250" s="25"/>
      <c r="R250" s="46"/>
      <c r="U250" s="25"/>
      <c r="Y250" s="25"/>
      <c r="AC250" s="25"/>
    </row>
    <row r="251" spans="1:29" s="5" customFormat="1">
      <c r="A251" s="4"/>
      <c r="F251" s="25"/>
      <c r="K251" s="25"/>
      <c r="M251" s="25"/>
      <c r="N251" s="46"/>
      <c r="Q251" s="25"/>
      <c r="R251" s="46"/>
      <c r="U251" s="25"/>
      <c r="Y251" s="25"/>
      <c r="AC251" s="25"/>
    </row>
    <row r="252" spans="1:29" s="5" customFormat="1">
      <c r="A252" s="4"/>
      <c r="F252" s="25"/>
      <c r="K252" s="25"/>
      <c r="M252" s="25"/>
      <c r="N252" s="46"/>
      <c r="Q252" s="25"/>
      <c r="R252" s="46"/>
      <c r="U252" s="25"/>
      <c r="Y252" s="25"/>
      <c r="AC252" s="25"/>
    </row>
    <row r="253" spans="1:29" s="5" customFormat="1">
      <c r="A253" s="4"/>
      <c r="F253" s="25"/>
      <c r="K253" s="25"/>
      <c r="M253" s="25"/>
      <c r="N253" s="46"/>
      <c r="Q253" s="25"/>
      <c r="R253" s="46"/>
      <c r="U253" s="25"/>
      <c r="Y253" s="25"/>
      <c r="AC253" s="25"/>
    </row>
    <row r="254" spans="1:29" s="5" customFormat="1">
      <c r="A254" s="4"/>
      <c r="F254" s="25"/>
      <c r="K254" s="25"/>
      <c r="M254" s="25"/>
      <c r="N254" s="46"/>
      <c r="Q254" s="25"/>
      <c r="R254" s="46"/>
      <c r="U254" s="25"/>
      <c r="Y254" s="25"/>
      <c r="AC254" s="25"/>
    </row>
    <row r="255" spans="1:29" s="5" customFormat="1">
      <c r="A255" s="4"/>
      <c r="F255" s="25"/>
      <c r="K255" s="25"/>
      <c r="M255" s="25"/>
      <c r="N255" s="46"/>
      <c r="Q255" s="25"/>
      <c r="R255" s="46"/>
      <c r="U255" s="25"/>
      <c r="Y255" s="25"/>
      <c r="AC255" s="25"/>
    </row>
    <row r="256" spans="1:29" s="5" customFormat="1">
      <c r="A256" s="4"/>
      <c r="F256" s="25"/>
      <c r="K256" s="25"/>
      <c r="M256" s="25"/>
      <c r="N256" s="46"/>
      <c r="Q256" s="25"/>
      <c r="R256" s="46"/>
      <c r="U256" s="25"/>
      <c r="Y256" s="25"/>
      <c r="AC256" s="25"/>
    </row>
    <row r="257" spans="1:29" s="5" customFormat="1">
      <c r="A257" s="4"/>
      <c r="F257" s="25"/>
      <c r="K257" s="25"/>
      <c r="M257" s="25"/>
      <c r="N257" s="46"/>
      <c r="Q257" s="25"/>
      <c r="R257" s="46"/>
      <c r="U257" s="25"/>
      <c r="Y257" s="25"/>
      <c r="AC257" s="25"/>
    </row>
    <row r="258" spans="1:29" s="5" customFormat="1">
      <c r="A258" s="4"/>
      <c r="F258" s="25"/>
      <c r="K258" s="25"/>
      <c r="M258" s="25"/>
      <c r="N258" s="46"/>
      <c r="Q258" s="25"/>
      <c r="R258" s="46"/>
      <c r="U258" s="25"/>
      <c r="Y258" s="25"/>
      <c r="AC258" s="25"/>
    </row>
    <row r="259" spans="1:29" s="5" customFormat="1">
      <c r="A259" s="4"/>
      <c r="F259" s="25"/>
      <c r="K259" s="25"/>
      <c r="M259" s="25"/>
      <c r="N259" s="46"/>
      <c r="Q259" s="25"/>
      <c r="R259" s="46"/>
      <c r="U259" s="25"/>
      <c r="Y259" s="25"/>
      <c r="AC259" s="25"/>
    </row>
    <row r="260" spans="1:29" s="5" customFormat="1">
      <c r="A260" s="4"/>
      <c r="F260" s="25"/>
      <c r="K260" s="25"/>
      <c r="M260" s="25"/>
      <c r="N260" s="46"/>
      <c r="Q260" s="25"/>
      <c r="R260" s="46"/>
      <c r="U260" s="25"/>
      <c r="Y260" s="25"/>
      <c r="AC260" s="25"/>
    </row>
    <row r="261" spans="1:29" s="5" customFormat="1">
      <c r="A261" s="4"/>
      <c r="F261" s="25"/>
      <c r="K261" s="25"/>
      <c r="M261" s="25"/>
      <c r="N261" s="46"/>
      <c r="Q261" s="25"/>
      <c r="R261" s="46"/>
      <c r="U261" s="25"/>
      <c r="Y261" s="25"/>
      <c r="AC261" s="25"/>
    </row>
    <row r="262" spans="1:29" s="5" customFormat="1">
      <c r="A262" s="4"/>
      <c r="F262" s="25"/>
      <c r="K262" s="25"/>
      <c r="M262" s="25"/>
      <c r="N262" s="46"/>
      <c r="Q262" s="25"/>
      <c r="R262" s="46"/>
      <c r="U262" s="25"/>
      <c r="Y262" s="25"/>
      <c r="AC262" s="25"/>
    </row>
    <row r="263" spans="1:29" s="5" customFormat="1">
      <c r="A263" s="4"/>
      <c r="F263" s="25"/>
      <c r="K263" s="25"/>
      <c r="M263" s="25"/>
      <c r="N263" s="46"/>
      <c r="Q263" s="25"/>
      <c r="R263" s="46"/>
      <c r="U263" s="25"/>
      <c r="Y263" s="25"/>
      <c r="AC263" s="25"/>
    </row>
    <row r="264" spans="1:29" s="5" customFormat="1">
      <c r="A264" s="4"/>
      <c r="F264" s="25"/>
      <c r="K264" s="25"/>
      <c r="M264" s="25"/>
      <c r="N264" s="46"/>
      <c r="Q264" s="25"/>
      <c r="R264" s="46"/>
      <c r="U264" s="25"/>
      <c r="Y264" s="25"/>
      <c r="AC264" s="25"/>
    </row>
    <row r="265" spans="1:29" s="5" customFormat="1">
      <c r="A265" s="4"/>
      <c r="F265" s="25"/>
      <c r="K265" s="25"/>
      <c r="M265" s="25"/>
      <c r="N265" s="46"/>
      <c r="Q265" s="25"/>
      <c r="R265" s="46"/>
      <c r="U265" s="25"/>
      <c r="Y265" s="25"/>
      <c r="AC265" s="25"/>
    </row>
    <row r="266" spans="1:29" s="5" customFormat="1">
      <c r="A266" s="4"/>
      <c r="F266" s="25"/>
      <c r="K266" s="25"/>
      <c r="M266" s="25"/>
      <c r="N266" s="46"/>
      <c r="Q266" s="25"/>
      <c r="R266" s="46"/>
      <c r="U266" s="25"/>
      <c r="Y266" s="25"/>
      <c r="AC266" s="25"/>
    </row>
    <row r="267" spans="1:29" s="5" customFormat="1">
      <c r="A267" s="4"/>
      <c r="F267" s="25"/>
      <c r="K267" s="25"/>
      <c r="M267" s="25"/>
      <c r="N267" s="46"/>
      <c r="Q267" s="25"/>
      <c r="R267" s="46"/>
      <c r="U267" s="25"/>
      <c r="Y267" s="25"/>
      <c r="AC267" s="25"/>
    </row>
    <row r="268" spans="1:29" s="5" customFormat="1">
      <c r="A268" s="4"/>
      <c r="F268" s="25"/>
      <c r="K268" s="25"/>
      <c r="M268" s="25"/>
      <c r="N268" s="46"/>
      <c r="Q268" s="25"/>
      <c r="R268" s="46"/>
      <c r="U268" s="25"/>
      <c r="Y268" s="25"/>
      <c r="AC268" s="25"/>
    </row>
    <row r="269" spans="1:29" s="5" customFormat="1">
      <c r="A269" s="4"/>
      <c r="F269" s="25"/>
      <c r="K269" s="25"/>
      <c r="M269" s="25"/>
      <c r="N269" s="46"/>
      <c r="Q269" s="25"/>
      <c r="R269" s="46"/>
      <c r="U269" s="25"/>
      <c r="Y269" s="25"/>
      <c r="AC269" s="25"/>
    </row>
    <row r="270" spans="1:29" s="5" customFormat="1">
      <c r="A270" s="4"/>
      <c r="F270" s="25"/>
      <c r="K270" s="25"/>
      <c r="M270" s="25"/>
      <c r="N270" s="46"/>
      <c r="Q270" s="25"/>
      <c r="R270" s="46"/>
      <c r="U270" s="25"/>
      <c r="Y270" s="25"/>
      <c r="AC270" s="25"/>
    </row>
    <row r="271" spans="1:29" s="5" customFormat="1">
      <c r="A271" s="4"/>
      <c r="F271" s="25"/>
      <c r="K271" s="25"/>
      <c r="M271" s="25"/>
      <c r="N271" s="46"/>
      <c r="Q271" s="25"/>
      <c r="R271" s="46"/>
      <c r="U271" s="25"/>
      <c r="Y271" s="25"/>
      <c r="AC271" s="25"/>
    </row>
    <row r="272" spans="1:29" s="5" customFormat="1">
      <c r="A272" s="4"/>
      <c r="F272" s="25"/>
      <c r="K272" s="25"/>
      <c r="M272" s="25"/>
      <c r="N272" s="46"/>
      <c r="Q272" s="25"/>
      <c r="R272" s="46"/>
      <c r="U272" s="25"/>
      <c r="Y272" s="25"/>
      <c r="AC272" s="25"/>
    </row>
    <row r="273" spans="1:29" s="5" customFormat="1">
      <c r="A273" s="4"/>
      <c r="F273" s="25"/>
      <c r="K273" s="25"/>
      <c r="M273" s="25"/>
      <c r="N273" s="46"/>
      <c r="Q273" s="25"/>
      <c r="R273" s="46"/>
      <c r="U273" s="25"/>
      <c r="Y273" s="25"/>
      <c r="AC273" s="25"/>
    </row>
    <row r="274" spans="1:29" s="5" customFormat="1">
      <c r="A274" s="4"/>
      <c r="F274" s="25"/>
      <c r="K274" s="25"/>
      <c r="M274" s="25"/>
      <c r="N274" s="46"/>
      <c r="Q274" s="25"/>
      <c r="R274" s="46"/>
      <c r="U274" s="25"/>
      <c r="Y274" s="25"/>
      <c r="AC274" s="25"/>
    </row>
    <row r="275" spans="1:29" s="5" customFormat="1">
      <c r="A275" s="4"/>
      <c r="F275" s="25"/>
      <c r="K275" s="25"/>
      <c r="M275" s="25"/>
      <c r="N275" s="46"/>
      <c r="Q275" s="25"/>
      <c r="R275" s="46"/>
      <c r="U275" s="25"/>
      <c r="Y275" s="25"/>
      <c r="AC275" s="25"/>
    </row>
    <row r="276" spans="1:29" s="5" customFormat="1">
      <c r="A276" s="4"/>
      <c r="F276" s="25"/>
      <c r="K276" s="25"/>
      <c r="M276" s="25"/>
      <c r="N276" s="46"/>
      <c r="Q276" s="25"/>
      <c r="R276" s="46"/>
      <c r="U276" s="25"/>
      <c r="Y276" s="25"/>
      <c r="AC276" s="25"/>
    </row>
    <row r="277" spans="1:29" s="5" customFormat="1">
      <c r="A277" s="4"/>
      <c r="F277" s="25"/>
      <c r="K277" s="25"/>
      <c r="M277" s="25"/>
      <c r="N277" s="46"/>
      <c r="Q277" s="25"/>
      <c r="R277" s="46"/>
      <c r="U277" s="25"/>
      <c r="Y277" s="25"/>
      <c r="AC277" s="25"/>
    </row>
    <row r="278" spans="1:29" s="5" customFormat="1">
      <c r="A278" s="4"/>
      <c r="F278" s="25"/>
      <c r="K278" s="25"/>
      <c r="M278" s="25"/>
      <c r="N278" s="46"/>
      <c r="Q278" s="25"/>
      <c r="R278" s="46"/>
      <c r="U278" s="25"/>
      <c r="Y278" s="25"/>
      <c r="AC278" s="25"/>
    </row>
    <row r="279" spans="1:29" s="5" customFormat="1">
      <c r="A279" s="4"/>
      <c r="F279" s="25"/>
      <c r="K279" s="25"/>
      <c r="M279" s="25"/>
      <c r="N279" s="46"/>
      <c r="Q279" s="25"/>
      <c r="R279" s="46"/>
      <c r="U279" s="25"/>
      <c r="Y279" s="25"/>
      <c r="AC279" s="25"/>
    </row>
    <row r="280" spans="1:29" s="5" customFormat="1">
      <c r="A280" s="4"/>
      <c r="F280" s="25"/>
      <c r="K280" s="25"/>
      <c r="M280" s="25"/>
      <c r="N280" s="46"/>
      <c r="Q280" s="25"/>
      <c r="R280" s="46"/>
      <c r="U280" s="25"/>
      <c r="Y280" s="25"/>
      <c r="AC280" s="25"/>
    </row>
    <row r="281" spans="1:29" s="5" customFormat="1">
      <c r="A281" s="4"/>
      <c r="F281" s="25"/>
      <c r="K281" s="25"/>
      <c r="M281" s="25"/>
      <c r="N281" s="46"/>
      <c r="Q281" s="25"/>
      <c r="R281" s="46"/>
      <c r="U281" s="25"/>
      <c r="Y281" s="25"/>
      <c r="AC281" s="25"/>
    </row>
    <row r="282" spans="1:29" s="5" customFormat="1">
      <c r="A282" s="4"/>
      <c r="F282" s="25"/>
      <c r="K282" s="25"/>
      <c r="M282" s="25"/>
      <c r="N282" s="46"/>
      <c r="Q282" s="25"/>
      <c r="R282" s="46"/>
      <c r="U282" s="25"/>
      <c r="Y282" s="25"/>
      <c r="AC282" s="25"/>
    </row>
    <row r="283" spans="1:29" s="5" customFormat="1">
      <c r="A283" s="4"/>
      <c r="F283" s="25"/>
      <c r="K283" s="25"/>
      <c r="M283" s="25"/>
      <c r="N283" s="46"/>
      <c r="Q283" s="25"/>
      <c r="R283" s="46"/>
      <c r="U283" s="25"/>
      <c r="Y283" s="25"/>
      <c r="AC283" s="25"/>
    </row>
    <row r="284" spans="1:29" s="5" customFormat="1">
      <c r="A284" s="4"/>
      <c r="F284" s="25"/>
      <c r="K284" s="25"/>
      <c r="M284" s="25"/>
      <c r="N284" s="46"/>
      <c r="Q284" s="25"/>
      <c r="R284" s="46"/>
      <c r="U284" s="25"/>
      <c r="Y284" s="25"/>
      <c r="AC284" s="25"/>
    </row>
    <row r="285" spans="1:29" s="5" customFormat="1">
      <c r="A285" s="4"/>
      <c r="F285" s="25"/>
      <c r="K285" s="25"/>
      <c r="M285" s="25"/>
      <c r="N285" s="46"/>
      <c r="Q285" s="25"/>
      <c r="R285" s="46"/>
      <c r="U285" s="25"/>
      <c r="Y285" s="25"/>
      <c r="AC285" s="25"/>
    </row>
    <row r="286" spans="1:29" s="5" customFormat="1">
      <c r="A286" s="4"/>
      <c r="F286" s="25"/>
      <c r="K286" s="25"/>
      <c r="M286" s="25"/>
      <c r="N286" s="46"/>
      <c r="Q286" s="25"/>
      <c r="R286" s="46"/>
      <c r="U286" s="25"/>
      <c r="Y286" s="25"/>
      <c r="AC286" s="25"/>
    </row>
    <row r="287" spans="1:29" s="5" customFormat="1">
      <c r="A287" s="4"/>
      <c r="F287" s="25"/>
      <c r="K287" s="25"/>
      <c r="M287" s="25"/>
      <c r="N287" s="46"/>
      <c r="Q287" s="25"/>
      <c r="R287" s="46"/>
      <c r="U287" s="25"/>
      <c r="Y287" s="25"/>
      <c r="AC287" s="25"/>
    </row>
    <row r="288" spans="1:29" s="5" customFormat="1">
      <c r="A288" s="4"/>
      <c r="F288" s="25"/>
      <c r="K288" s="25"/>
      <c r="M288" s="25"/>
      <c r="N288" s="46"/>
      <c r="Q288" s="25"/>
      <c r="R288" s="46"/>
      <c r="U288" s="25"/>
      <c r="Y288" s="25"/>
      <c r="AC288" s="25"/>
    </row>
    <row r="289" spans="1:29" s="5" customFormat="1">
      <c r="A289" s="4"/>
      <c r="F289" s="25"/>
      <c r="K289" s="25"/>
      <c r="M289" s="25"/>
      <c r="N289" s="46"/>
      <c r="Q289" s="25"/>
      <c r="R289" s="46"/>
      <c r="U289" s="25"/>
      <c r="Y289" s="25"/>
      <c r="AC289" s="25"/>
    </row>
    <row r="290" spans="1:29" s="5" customFormat="1">
      <c r="A290" s="4"/>
      <c r="F290" s="25"/>
      <c r="K290" s="25"/>
      <c r="M290" s="25"/>
      <c r="N290" s="46"/>
      <c r="Q290" s="25"/>
      <c r="R290" s="46"/>
      <c r="U290" s="25"/>
      <c r="Y290" s="25"/>
      <c r="AC290" s="25"/>
    </row>
    <row r="291" spans="1:29" s="5" customFormat="1">
      <c r="A291" s="4"/>
      <c r="F291" s="25"/>
      <c r="K291" s="25"/>
      <c r="M291" s="25"/>
      <c r="N291" s="46"/>
      <c r="Q291" s="25"/>
      <c r="R291" s="46"/>
      <c r="U291" s="25"/>
      <c r="Y291" s="25"/>
      <c r="AC291" s="25"/>
    </row>
    <row r="292" spans="1:29" s="5" customFormat="1">
      <c r="A292" s="4"/>
      <c r="F292" s="25"/>
      <c r="K292" s="25"/>
      <c r="M292" s="25"/>
      <c r="N292" s="46"/>
      <c r="Q292" s="25"/>
      <c r="R292" s="46"/>
      <c r="U292" s="25"/>
      <c r="Y292" s="25"/>
      <c r="AC292" s="25"/>
    </row>
    <row r="293" spans="1:29" s="5" customFormat="1">
      <c r="A293" s="4"/>
      <c r="F293" s="25"/>
      <c r="K293" s="25"/>
      <c r="M293" s="25"/>
      <c r="N293" s="46"/>
      <c r="Q293" s="25"/>
      <c r="R293" s="46"/>
      <c r="U293" s="25"/>
      <c r="Y293" s="25"/>
      <c r="AC293" s="25"/>
    </row>
    <row r="294" spans="1:29" s="5" customFormat="1">
      <c r="A294" s="4"/>
      <c r="F294" s="25"/>
      <c r="K294" s="25"/>
      <c r="M294" s="25"/>
      <c r="N294" s="46"/>
      <c r="Q294" s="25"/>
      <c r="R294" s="46"/>
      <c r="U294" s="25"/>
      <c r="Y294" s="25"/>
      <c r="AC294" s="25"/>
    </row>
    <row r="295" spans="1:29" s="5" customFormat="1">
      <c r="A295" s="4"/>
      <c r="F295" s="25"/>
      <c r="K295" s="25"/>
      <c r="M295" s="25"/>
      <c r="N295" s="46"/>
      <c r="Q295" s="25"/>
      <c r="R295" s="46"/>
      <c r="U295" s="25"/>
      <c r="Y295" s="25"/>
      <c r="AC295" s="25"/>
    </row>
    <row r="296" spans="1:29" s="5" customFormat="1">
      <c r="A296" s="4"/>
      <c r="F296" s="25"/>
      <c r="K296" s="25"/>
      <c r="M296" s="25"/>
      <c r="N296" s="46"/>
      <c r="Q296" s="25"/>
      <c r="R296" s="46"/>
      <c r="U296" s="25"/>
      <c r="Y296" s="25"/>
      <c r="AC296" s="25"/>
    </row>
    <row r="297" spans="1:29" s="5" customFormat="1">
      <c r="A297" s="4"/>
      <c r="F297" s="25"/>
      <c r="K297" s="25"/>
      <c r="M297" s="25"/>
      <c r="N297" s="46"/>
      <c r="Q297" s="25"/>
      <c r="R297" s="46"/>
      <c r="U297" s="25"/>
      <c r="Y297" s="25"/>
      <c r="AC297" s="25"/>
    </row>
    <row r="298" spans="1:29" s="5" customFormat="1">
      <c r="A298" s="4"/>
      <c r="F298" s="25"/>
      <c r="K298" s="25"/>
      <c r="M298" s="25"/>
      <c r="N298" s="46"/>
      <c r="Q298" s="25"/>
      <c r="R298" s="46"/>
      <c r="U298" s="25"/>
      <c r="Y298" s="25"/>
      <c r="AC298" s="25"/>
    </row>
    <row r="299" spans="1:29" s="5" customFormat="1">
      <c r="A299" s="4"/>
      <c r="F299" s="25"/>
      <c r="K299" s="25"/>
      <c r="M299" s="25"/>
      <c r="N299" s="46"/>
      <c r="Q299" s="25"/>
      <c r="R299" s="46"/>
      <c r="U299" s="25"/>
      <c r="Y299" s="25"/>
      <c r="AC299" s="25"/>
    </row>
    <row r="300" spans="1:29" s="5" customFormat="1">
      <c r="A300" s="4"/>
      <c r="F300" s="25"/>
      <c r="K300" s="25"/>
      <c r="M300" s="25"/>
      <c r="N300" s="46"/>
      <c r="Q300" s="25"/>
      <c r="R300" s="46"/>
      <c r="U300" s="25"/>
      <c r="Y300" s="25"/>
      <c r="AC300" s="25"/>
    </row>
    <row r="301" spans="1:29" s="5" customFormat="1">
      <c r="A301" s="4"/>
      <c r="F301" s="25"/>
      <c r="K301" s="25"/>
      <c r="M301" s="25"/>
      <c r="N301" s="46"/>
      <c r="Q301" s="25"/>
      <c r="R301" s="46"/>
      <c r="U301" s="25"/>
      <c r="Y301" s="25"/>
      <c r="AC301" s="25"/>
    </row>
    <row r="302" spans="1:29" s="5" customFormat="1">
      <c r="A302" s="4"/>
      <c r="F302" s="25"/>
      <c r="K302" s="25"/>
      <c r="M302" s="25"/>
      <c r="N302" s="46"/>
      <c r="Q302" s="25"/>
      <c r="R302" s="46"/>
      <c r="U302" s="25"/>
      <c r="Y302" s="25"/>
      <c r="AC302" s="25"/>
    </row>
    <row r="303" spans="1:29" s="5" customFormat="1">
      <c r="A303" s="4"/>
      <c r="F303" s="25"/>
      <c r="K303" s="25"/>
      <c r="M303" s="25"/>
      <c r="N303" s="46"/>
      <c r="Q303" s="25"/>
      <c r="R303" s="46"/>
      <c r="U303" s="25"/>
      <c r="Y303" s="25"/>
      <c r="AC303" s="25"/>
    </row>
    <row r="304" spans="1:29" s="5" customFormat="1">
      <c r="A304" s="4"/>
      <c r="F304" s="25"/>
      <c r="K304" s="25"/>
      <c r="M304" s="25"/>
      <c r="N304" s="46"/>
      <c r="Q304" s="25"/>
      <c r="R304" s="46"/>
      <c r="U304" s="25"/>
      <c r="Y304" s="25"/>
      <c r="AC304" s="25"/>
    </row>
    <row r="305" spans="1:29" s="5" customFormat="1">
      <c r="A305" s="4"/>
      <c r="F305" s="25"/>
      <c r="K305" s="25"/>
      <c r="M305" s="25"/>
      <c r="N305" s="46"/>
      <c r="Q305" s="25"/>
      <c r="R305" s="46"/>
      <c r="U305" s="25"/>
      <c r="Y305" s="25"/>
      <c r="AC305" s="25"/>
    </row>
    <row r="306" spans="1:29" s="5" customFormat="1">
      <c r="A306" s="4"/>
      <c r="F306" s="25"/>
      <c r="K306" s="25"/>
      <c r="M306" s="25"/>
      <c r="N306" s="46"/>
      <c r="Q306" s="25"/>
      <c r="R306" s="46"/>
      <c r="U306" s="25"/>
      <c r="Y306" s="25"/>
      <c r="AC306" s="25"/>
    </row>
    <row r="307" spans="1:29" s="5" customFormat="1">
      <c r="A307" s="4"/>
      <c r="F307" s="25"/>
      <c r="K307" s="25"/>
      <c r="M307" s="25"/>
      <c r="N307" s="46"/>
      <c r="Q307" s="25"/>
      <c r="R307" s="46"/>
      <c r="U307" s="25"/>
      <c r="Y307" s="25"/>
      <c r="AC307" s="25"/>
    </row>
    <row r="308" spans="1:29" s="5" customFormat="1">
      <c r="A308" s="4"/>
      <c r="F308" s="25"/>
      <c r="K308" s="25"/>
      <c r="M308" s="25"/>
      <c r="N308" s="46"/>
      <c r="Q308" s="25"/>
      <c r="R308" s="46"/>
      <c r="U308" s="25"/>
      <c r="Y308" s="25"/>
      <c r="AC308" s="25"/>
    </row>
    <row r="309" spans="1:29" s="5" customFormat="1">
      <c r="A309" s="4"/>
      <c r="F309" s="25"/>
      <c r="K309" s="25"/>
      <c r="M309" s="25"/>
      <c r="N309" s="46"/>
      <c r="Q309" s="25"/>
      <c r="R309" s="46"/>
      <c r="U309" s="25"/>
      <c r="Y309" s="25"/>
      <c r="AC309" s="25"/>
    </row>
    <row r="310" spans="1:29" s="5" customFormat="1">
      <c r="A310" s="4"/>
      <c r="F310" s="25"/>
      <c r="K310" s="25"/>
      <c r="M310" s="25"/>
      <c r="N310" s="46"/>
      <c r="Q310" s="25"/>
      <c r="R310" s="46"/>
      <c r="U310" s="25"/>
      <c r="Y310" s="25"/>
      <c r="AC310" s="25"/>
    </row>
    <row r="311" spans="1:29" s="5" customFormat="1">
      <c r="A311" s="4"/>
      <c r="F311" s="25"/>
      <c r="K311" s="25"/>
      <c r="M311" s="25"/>
      <c r="N311" s="46"/>
      <c r="Q311" s="25"/>
      <c r="R311" s="46"/>
      <c r="U311" s="25"/>
      <c r="Y311" s="25"/>
      <c r="AC311" s="25"/>
    </row>
    <row r="312" spans="1:29" s="5" customFormat="1">
      <c r="A312" s="4"/>
      <c r="F312" s="25"/>
      <c r="K312" s="25"/>
      <c r="M312" s="25"/>
      <c r="N312" s="46"/>
      <c r="Q312" s="25"/>
      <c r="R312" s="46"/>
      <c r="U312" s="25"/>
      <c r="Y312" s="25"/>
      <c r="AC312" s="25"/>
    </row>
    <row r="313" spans="1:29" s="5" customFormat="1">
      <c r="A313" s="4"/>
      <c r="F313" s="25"/>
      <c r="K313" s="25"/>
      <c r="M313" s="25"/>
      <c r="N313" s="46"/>
      <c r="Q313" s="25"/>
      <c r="R313" s="46"/>
      <c r="U313" s="25"/>
      <c r="Y313" s="25"/>
      <c r="AC313" s="25"/>
    </row>
    <row r="314" spans="1:29" s="5" customFormat="1">
      <c r="A314" s="4"/>
      <c r="F314" s="25"/>
      <c r="K314" s="25"/>
      <c r="M314" s="25"/>
      <c r="N314" s="46"/>
      <c r="Q314" s="25"/>
      <c r="R314" s="46"/>
      <c r="U314" s="25"/>
      <c r="Y314" s="25"/>
      <c r="AC314" s="25"/>
    </row>
    <row r="315" spans="1:29" s="5" customFormat="1">
      <c r="A315" s="4"/>
      <c r="F315" s="25"/>
      <c r="K315" s="25"/>
      <c r="M315" s="25"/>
      <c r="N315" s="46"/>
      <c r="Q315" s="25"/>
      <c r="R315" s="46"/>
      <c r="U315" s="25"/>
      <c r="Y315" s="25"/>
      <c r="AC315" s="25"/>
    </row>
    <row r="316" spans="1:29" s="5" customFormat="1">
      <c r="A316" s="4"/>
      <c r="F316" s="25"/>
      <c r="K316" s="25"/>
      <c r="M316" s="25"/>
      <c r="N316" s="46"/>
      <c r="Q316" s="25"/>
      <c r="R316" s="46"/>
      <c r="U316" s="25"/>
      <c r="Y316" s="25"/>
      <c r="AC316" s="25"/>
    </row>
    <row r="317" spans="1:29" s="5" customFormat="1">
      <c r="A317" s="4"/>
      <c r="F317" s="25"/>
      <c r="K317" s="25"/>
      <c r="M317" s="25"/>
      <c r="N317" s="46"/>
      <c r="Q317" s="25"/>
      <c r="R317" s="46"/>
      <c r="U317" s="25"/>
      <c r="Y317" s="25"/>
      <c r="AC317" s="25"/>
    </row>
    <row r="318" spans="1:29" s="5" customFormat="1">
      <c r="A318" s="4"/>
      <c r="F318" s="25"/>
      <c r="K318" s="25"/>
      <c r="M318" s="25"/>
      <c r="N318" s="46"/>
      <c r="Q318" s="25"/>
      <c r="R318" s="46"/>
      <c r="U318" s="25"/>
      <c r="Y318" s="25"/>
      <c r="AC318" s="25"/>
    </row>
    <row r="319" spans="1:29" s="5" customFormat="1">
      <c r="A319" s="4"/>
      <c r="F319" s="25"/>
      <c r="K319" s="25"/>
      <c r="M319" s="25"/>
      <c r="N319" s="46"/>
      <c r="Q319" s="25"/>
      <c r="R319" s="46"/>
      <c r="U319" s="25"/>
      <c r="Y319" s="25"/>
      <c r="AC319" s="25"/>
    </row>
    <row r="320" spans="1:29" s="5" customFormat="1">
      <c r="A320" s="4"/>
      <c r="F320" s="25"/>
      <c r="K320" s="25"/>
      <c r="M320" s="25"/>
      <c r="N320" s="46"/>
      <c r="Q320" s="25"/>
      <c r="R320" s="46"/>
      <c r="U320" s="25"/>
      <c r="Y320" s="25"/>
      <c r="AC320" s="25"/>
    </row>
    <row r="321" spans="1:29" s="5" customFormat="1">
      <c r="A321" s="4"/>
      <c r="F321" s="25"/>
      <c r="K321" s="25"/>
      <c r="M321" s="25"/>
      <c r="N321" s="46"/>
      <c r="Q321" s="25"/>
      <c r="R321" s="46"/>
      <c r="U321" s="25"/>
      <c r="Y321" s="25"/>
      <c r="AC321" s="25"/>
    </row>
    <row r="322" spans="1:29" s="5" customFormat="1">
      <c r="A322" s="4"/>
      <c r="F322" s="25"/>
      <c r="K322" s="25"/>
      <c r="M322" s="25"/>
      <c r="N322" s="46"/>
      <c r="Q322" s="25"/>
      <c r="R322" s="46"/>
      <c r="U322" s="25"/>
      <c r="Y322" s="25"/>
      <c r="AC322" s="25"/>
    </row>
    <row r="323" spans="1:29" s="5" customFormat="1">
      <c r="A323" s="4"/>
      <c r="F323" s="25"/>
      <c r="K323" s="25"/>
      <c r="M323" s="25"/>
      <c r="N323" s="46"/>
      <c r="Q323" s="25"/>
      <c r="R323" s="46"/>
      <c r="U323" s="25"/>
      <c r="Y323" s="25"/>
      <c r="AC323" s="25"/>
    </row>
    <row r="324" spans="1:29" s="5" customFormat="1">
      <c r="A324" s="4"/>
      <c r="F324" s="25"/>
      <c r="K324" s="25"/>
      <c r="M324" s="25"/>
      <c r="N324" s="46"/>
      <c r="Q324" s="25"/>
      <c r="R324" s="46"/>
      <c r="U324" s="25"/>
      <c r="Y324" s="25"/>
      <c r="AC324" s="25"/>
    </row>
    <row r="325" spans="1:29" s="5" customFormat="1">
      <c r="A325" s="4"/>
      <c r="F325" s="25"/>
      <c r="K325" s="25"/>
      <c r="M325" s="25"/>
      <c r="N325" s="46"/>
      <c r="Q325" s="25"/>
      <c r="R325" s="46"/>
      <c r="U325" s="25"/>
      <c r="Y325" s="25"/>
      <c r="AC325" s="25"/>
    </row>
    <row r="326" spans="1:29" s="5" customFormat="1">
      <c r="A326" s="4"/>
      <c r="F326" s="25"/>
      <c r="K326" s="25"/>
      <c r="M326" s="25"/>
      <c r="N326" s="46"/>
      <c r="Q326" s="25"/>
      <c r="R326" s="46"/>
      <c r="U326" s="25"/>
      <c r="Y326" s="25"/>
      <c r="AC326" s="25"/>
    </row>
    <row r="327" spans="1:29" s="5" customFormat="1">
      <c r="A327" s="4"/>
      <c r="F327" s="25"/>
      <c r="K327" s="25"/>
      <c r="M327" s="25"/>
      <c r="N327" s="46"/>
      <c r="Q327" s="25"/>
      <c r="R327" s="46"/>
      <c r="U327" s="25"/>
      <c r="Y327" s="25"/>
      <c r="AC327" s="25"/>
    </row>
    <row r="328" spans="1:29" s="5" customFormat="1">
      <c r="A328" s="4"/>
      <c r="F328" s="25"/>
      <c r="K328" s="25"/>
      <c r="M328" s="25"/>
      <c r="N328" s="46"/>
      <c r="Q328" s="25"/>
      <c r="R328" s="46"/>
      <c r="U328" s="25"/>
      <c r="Y328" s="25"/>
      <c r="AC328" s="25"/>
    </row>
    <row r="329" spans="1:29" s="5" customFormat="1">
      <c r="A329" s="4"/>
      <c r="F329" s="25"/>
      <c r="K329" s="25"/>
      <c r="M329" s="25"/>
      <c r="N329" s="46"/>
      <c r="Q329" s="25"/>
      <c r="R329" s="46"/>
      <c r="U329" s="25"/>
      <c r="Y329" s="25"/>
      <c r="AC329" s="25"/>
    </row>
    <row r="330" spans="1:29" s="5" customFormat="1">
      <c r="A330" s="4"/>
      <c r="F330" s="25"/>
      <c r="K330" s="25"/>
      <c r="M330" s="25"/>
      <c r="N330" s="46"/>
      <c r="Q330" s="25"/>
      <c r="R330" s="46"/>
      <c r="U330" s="25"/>
      <c r="Y330" s="25"/>
      <c r="AC330" s="25"/>
    </row>
    <row r="331" spans="1:29" s="5" customFormat="1">
      <c r="A331" s="4"/>
      <c r="F331" s="25"/>
      <c r="K331" s="25"/>
      <c r="M331" s="25"/>
      <c r="N331" s="46"/>
      <c r="Q331" s="25"/>
      <c r="R331" s="46"/>
      <c r="U331" s="25"/>
      <c r="Y331" s="25"/>
      <c r="AC331" s="25"/>
    </row>
    <row r="332" spans="1:29" s="5" customFormat="1">
      <c r="A332" s="4"/>
      <c r="F332" s="25"/>
      <c r="K332" s="25"/>
      <c r="M332" s="25"/>
      <c r="N332" s="46"/>
      <c r="Q332" s="25"/>
      <c r="R332" s="46"/>
      <c r="U332" s="25"/>
      <c r="Y332" s="25"/>
      <c r="AC332" s="25"/>
    </row>
    <row r="333" spans="1:29" s="5" customFormat="1">
      <c r="A333" s="4"/>
      <c r="F333" s="25"/>
      <c r="K333" s="25"/>
      <c r="M333" s="25"/>
      <c r="N333" s="46"/>
      <c r="Q333" s="25"/>
      <c r="R333" s="46"/>
      <c r="U333" s="25"/>
      <c r="Y333" s="25"/>
      <c r="AC333" s="25"/>
    </row>
    <row r="334" spans="1:29" s="5" customFormat="1">
      <c r="A334" s="4"/>
      <c r="F334" s="25"/>
      <c r="K334" s="25"/>
      <c r="M334" s="25"/>
      <c r="N334" s="46"/>
      <c r="Q334" s="25"/>
      <c r="R334" s="46"/>
      <c r="U334" s="25"/>
      <c r="Y334" s="25"/>
      <c r="AC334" s="25"/>
    </row>
    <row r="335" spans="1:29" s="5" customFormat="1">
      <c r="A335" s="4"/>
      <c r="F335" s="25"/>
      <c r="K335" s="25"/>
      <c r="M335" s="25"/>
      <c r="N335" s="46"/>
      <c r="Q335" s="25"/>
      <c r="R335" s="46"/>
      <c r="U335" s="25"/>
      <c r="Y335" s="25"/>
      <c r="AC335" s="25"/>
    </row>
    <row r="336" spans="1:29" s="5" customFormat="1">
      <c r="A336" s="4"/>
      <c r="F336" s="25"/>
      <c r="K336" s="25"/>
      <c r="M336" s="25"/>
      <c r="N336" s="46"/>
      <c r="Q336" s="25"/>
      <c r="R336" s="46"/>
      <c r="U336" s="25"/>
      <c r="Y336" s="25"/>
      <c r="AC336" s="25"/>
    </row>
    <row r="337" spans="1:29" s="5" customFormat="1">
      <c r="A337" s="4"/>
      <c r="F337" s="25"/>
      <c r="K337" s="25"/>
      <c r="M337" s="25"/>
      <c r="N337" s="46"/>
      <c r="Q337" s="25"/>
      <c r="R337" s="46"/>
      <c r="U337" s="25"/>
      <c r="Y337" s="25"/>
      <c r="AC337" s="25"/>
    </row>
    <row r="338" spans="1:29" s="5" customFormat="1">
      <c r="A338" s="4"/>
      <c r="F338" s="25"/>
      <c r="K338" s="25"/>
      <c r="M338" s="25"/>
      <c r="N338" s="46"/>
      <c r="Q338" s="25"/>
      <c r="R338" s="46"/>
      <c r="U338" s="25"/>
      <c r="Y338" s="25"/>
      <c r="AC338" s="25"/>
    </row>
    <row r="339" spans="1:29" s="5" customFormat="1">
      <c r="A339" s="4"/>
      <c r="F339" s="25"/>
      <c r="K339" s="25"/>
      <c r="M339" s="25"/>
      <c r="N339" s="46"/>
      <c r="Q339" s="25"/>
      <c r="R339" s="46"/>
      <c r="U339" s="25"/>
      <c r="Y339" s="25"/>
      <c r="AC339" s="25"/>
    </row>
    <row r="340" spans="1:29" s="5" customFormat="1">
      <c r="A340" s="4"/>
      <c r="F340" s="25"/>
      <c r="K340" s="25"/>
      <c r="M340" s="25"/>
      <c r="N340" s="46"/>
      <c r="Q340" s="25"/>
      <c r="R340" s="46"/>
      <c r="U340" s="25"/>
      <c r="Y340" s="25"/>
      <c r="AC340" s="25"/>
    </row>
    <row r="341" spans="1:29" s="5" customFormat="1">
      <c r="A341" s="4"/>
      <c r="F341" s="25"/>
      <c r="K341" s="25"/>
      <c r="M341" s="25"/>
      <c r="N341" s="46"/>
      <c r="Q341" s="25"/>
      <c r="R341" s="46"/>
      <c r="U341" s="25"/>
      <c r="Y341" s="25"/>
      <c r="AC341" s="25"/>
    </row>
    <row r="342" spans="1:29" s="5" customFormat="1">
      <c r="A342" s="4"/>
      <c r="F342" s="25"/>
      <c r="K342" s="25"/>
      <c r="M342" s="25"/>
      <c r="N342" s="46"/>
      <c r="Q342" s="25"/>
      <c r="R342" s="46"/>
      <c r="U342" s="25"/>
      <c r="Y342" s="25"/>
      <c r="AC342" s="25"/>
    </row>
    <row r="343" spans="1:29" s="5" customFormat="1">
      <c r="A343" s="4"/>
      <c r="F343" s="25"/>
      <c r="K343" s="25"/>
      <c r="M343" s="25"/>
      <c r="N343" s="46"/>
      <c r="Q343" s="25"/>
      <c r="R343" s="46"/>
      <c r="U343" s="25"/>
      <c r="Y343" s="25"/>
      <c r="AC343" s="25"/>
    </row>
    <row r="344" spans="1:29" s="5" customFormat="1">
      <c r="A344" s="4"/>
      <c r="F344" s="25"/>
      <c r="K344" s="25"/>
      <c r="M344" s="25"/>
      <c r="N344" s="46"/>
      <c r="Q344" s="25"/>
      <c r="R344" s="46"/>
      <c r="U344" s="25"/>
      <c r="Y344" s="25"/>
      <c r="AC344" s="25"/>
    </row>
    <row r="345" spans="1:29" s="5" customFormat="1">
      <c r="A345" s="4"/>
      <c r="F345" s="25"/>
      <c r="K345" s="25"/>
      <c r="M345" s="25"/>
      <c r="N345" s="46"/>
      <c r="Q345" s="25"/>
      <c r="R345" s="46"/>
      <c r="U345" s="25"/>
      <c r="Y345" s="25"/>
      <c r="AC345" s="25"/>
    </row>
    <row r="346" spans="1:29" s="5" customFormat="1">
      <c r="A346" s="4"/>
      <c r="F346" s="25"/>
      <c r="K346" s="25"/>
      <c r="M346" s="25"/>
      <c r="N346" s="46"/>
      <c r="Q346" s="25"/>
      <c r="R346" s="46"/>
      <c r="U346" s="25"/>
      <c r="Y346" s="25"/>
      <c r="AC346" s="25"/>
    </row>
    <row r="347" spans="1:29" s="5" customFormat="1">
      <c r="A347" s="4"/>
      <c r="F347" s="25"/>
      <c r="K347" s="25"/>
      <c r="M347" s="25"/>
      <c r="N347" s="46"/>
      <c r="Q347" s="25"/>
      <c r="R347" s="46"/>
      <c r="U347" s="25"/>
      <c r="Y347" s="25"/>
      <c r="AC347" s="25"/>
    </row>
    <row r="348" spans="1:29" s="5" customFormat="1">
      <c r="A348" s="4"/>
      <c r="F348" s="25"/>
      <c r="K348" s="25"/>
      <c r="M348" s="25"/>
      <c r="N348" s="46"/>
      <c r="Q348" s="25"/>
      <c r="R348" s="46"/>
      <c r="U348" s="25"/>
      <c r="Y348" s="25"/>
      <c r="AC348" s="25"/>
    </row>
    <row r="349" spans="1:29" s="5" customFormat="1">
      <c r="A349" s="4"/>
      <c r="F349" s="25"/>
      <c r="K349" s="25"/>
      <c r="M349" s="25"/>
      <c r="N349" s="46"/>
      <c r="Q349" s="25"/>
      <c r="R349" s="46"/>
      <c r="U349" s="25"/>
      <c r="Y349" s="25"/>
      <c r="AC349" s="25"/>
    </row>
    <row r="350" spans="1:29" s="5" customFormat="1">
      <c r="A350" s="4"/>
      <c r="F350" s="25"/>
      <c r="K350" s="25"/>
      <c r="M350" s="25"/>
      <c r="N350" s="46"/>
      <c r="Q350" s="25"/>
      <c r="R350" s="46"/>
      <c r="U350" s="25"/>
      <c r="Y350" s="25"/>
      <c r="AC350" s="25"/>
    </row>
    <row r="351" spans="1:29" s="5" customFormat="1">
      <c r="A351" s="4"/>
      <c r="F351" s="25"/>
      <c r="K351" s="25"/>
      <c r="M351" s="25"/>
      <c r="N351" s="46"/>
      <c r="Q351" s="25"/>
      <c r="R351" s="46"/>
      <c r="U351" s="25"/>
      <c r="Y351" s="25"/>
      <c r="AC351" s="25"/>
    </row>
    <row r="352" spans="1:29" s="5" customFormat="1">
      <c r="A352" s="4"/>
      <c r="F352" s="25"/>
      <c r="K352" s="25"/>
      <c r="M352" s="25"/>
      <c r="N352" s="46"/>
      <c r="Q352" s="25"/>
      <c r="R352" s="46"/>
      <c r="U352" s="25"/>
      <c r="Y352" s="25"/>
      <c r="AC352" s="25"/>
    </row>
    <row r="353" spans="1:29" s="5" customFormat="1">
      <c r="A353" s="4"/>
      <c r="F353" s="25"/>
      <c r="K353" s="25"/>
      <c r="M353" s="25"/>
      <c r="N353" s="46"/>
      <c r="Q353" s="25"/>
      <c r="R353" s="46"/>
      <c r="U353" s="25"/>
      <c r="Y353" s="25"/>
      <c r="AC353" s="25"/>
    </row>
    <row r="354" spans="1:29" s="5" customFormat="1">
      <c r="A354" s="4"/>
      <c r="F354" s="25"/>
      <c r="K354" s="25"/>
      <c r="M354" s="25"/>
      <c r="N354" s="46"/>
      <c r="Q354" s="25"/>
      <c r="R354" s="46"/>
      <c r="U354" s="25"/>
      <c r="Y354" s="25"/>
      <c r="AC354" s="25"/>
    </row>
    <row r="355" spans="1:29" s="5" customFormat="1">
      <c r="A355" s="4"/>
      <c r="F355" s="25"/>
      <c r="K355" s="25"/>
      <c r="M355" s="25"/>
      <c r="N355" s="46"/>
      <c r="Q355" s="25"/>
      <c r="R355" s="46"/>
      <c r="U355" s="25"/>
      <c r="Y355" s="25"/>
      <c r="AC355" s="25"/>
    </row>
    <row r="356" spans="1:29" s="5" customFormat="1">
      <c r="A356" s="4"/>
      <c r="F356" s="25"/>
      <c r="K356" s="25"/>
      <c r="M356" s="25"/>
      <c r="N356" s="46"/>
      <c r="Q356" s="25"/>
      <c r="R356" s="46"/>
      <c r="U356" s="25"/>
      <c r="Y356" s="25"/>
      <c r="AC356" s="25"/>
    </row>
    <row r="357" spans="1:29" s="5" customFormat="1">
      <c r="A357" s="4"/>
      <c r="F357" s="25"/>
      <c r="K357" s="25"/>
      <c r="M357" s="25"/>
      <c r="N357" s="46"/>
      <c r="Q357" s="25"/>
      <c r="R357" s="46"/>
      <c r="U357" s="25"/>
      <c r="Y357" s="25"/>
      <c r="AC357" s="25"/>
    </row>
    <row r="358" spans="1:29" s="5" customFormat="1">
      <c r="A358" s="4"/>
      <c r="F358" s="25"/>
      <c r="K358" s="25"/>
      <c r="M358" s="25"/>
      <c r="N358" s="46"/>
      <c r="Q358" s="25"/>
      <c r="R358" s="46"/>
      <c r="U358" s="25"/>
      <c r="Y358" s="25"/>
      <c r="AC358" s="25"/>
    </row>
    <row r="359" spans="1:29" s="5" customFormat="1">
      <c r="A359" s="4"/>
      <c r="F359" s="25"/>
      <c r="K359" s="25"/>
      <c r="M359" s="25"/>
      <c r="N359" s="46"/>
      <c r="Q359" s="25"/>
      <c r="R359" s="46"/>
      <c r="U359" s="25"/>
      <c r="Y359" s="25"/>
      <c r="AC359" s="25"/>
    </row>
    <row r="360" spans="1:29" s="5" customFormat="1">
      <c r="A360" s="4"/>
      <c r="F360" s="25"/>
      <c r="K360" s="25"/>
      <c r="M360" s="25"/>
      <c r="N360" s="46"/>
      <c r="Q360" s="25"/>
      <c r="R360" s="46"/>
      <c r="U360" s="25"/>
      <c r="Y360" s="25"/>
      <c r="AC360" s="25"/>
    </row>
    <row r="361" spans="1:29" s="5" customFormat="1">
      <c r="A361" s="4"/>
      <c r="F361" s="25"/>
      <c r="K361" s="25"/>
      <c r="M361" s="25"/>
      <c r="N361" s="46"/>
      <c r="Q361" s="25"/>
      <c r="R361" s="46"/>
      <c r="U361" s="25"/>
      <c r="Y361" s="25"/>
      <c r="AC361" s="25"/>
    </row>
    <row r="362" spans="1:29" s="5" customFormat="1">
      <c r="A362" s="4"/>
      <c r="F362" s="25"/>
      <c r="K362" s="25"/>
      <c r="M362" s="25"/>
      <c r="N362" s="46"/>
      <c r="Q362" s="25"/>
      <c r="R362" s="46"/>
      <c r="U362" s="25"/>
      <c r="Y362" s="25"/>
      <c r="AC362" s="25"/>
    </row>
    <row r="363" spans="1:29" s="5" customFormat="1">
      <c r="A363" s="4"/>
      <c r="F363" s="25"/>
      <c r="K363" s="25"/>
      <c r="M363" s="25"/>
      <c r="N363" s="46"/>
      <c r="Q363" s="25"/>
      <c r="R363" s="46"/>
      <c r="U363" s="25"/>
      <c r="Y363" s="25"/>
      <c r="AC363" s="25"/>
    </row>
    <row r="364" spans="1:29" s="5" customFormat="1">
      <c r="A364" s="4"/>
      <c r="F364" s="25"/>
      <c r="K364" s="25"/>
      <c r="M364" s="25"/>
      <c r="N364" s="46"/>
      <c r="Q364" s="25"/>
      <c r="R364" s="46"/>
      <c r="U364" s="25"/>
      <c r="Y364" s="25"/>
      <c r="AC364" s="25"/>
    </row>
    <row r="365" spans="1:29" s="5" customFormat="1">
      <c r="A365" s="4"/>
      <c r="F365" s="25"/>
      <c r="K365" s="25"/>
      <c r="M365" s="25"/>
      <c r="N365" s="46"/>
      <c r="Q365" s="25"/>
      <c r="R365" s="46"/>
      <c r="U365" s="25"/>
      <c r="Y365" s="25"/>
      <c r="AC365" s="25"/>
    </row>
    <row r="366" spans="1:29" s="5" customFormat="1">
      <c r="A366" s="4"/>
      <c r="F366" s="25"/>
      <c r="K366" s="25"/>
      <c r="M366" s="25"/>
      <c r="N366" s="46"/>
      <c r="Q366" s="25"/>
      <c r="R366" s="46"/>
      <c r="U366" s="25"/>
      <c r="Y366" s="25"/>
      <c r="AC366" s="25"/>
    </row>
    <row r="367" spans="1:29" s="5" customFormat="1">
      <c r="A367" s="4"/>
      <c r="F367" s="25"/>
      <c r="K367" s="25"/>
      <c r="M367" s="25"/>
      <c r="N367" s="46"/>
      <c r="Q367" s="25"/>
      <c r="R367" s="46"/>
      <c r="U367" s="25"/>
      <c r="Y367" s="25"/>
      <c r="AC367" s="25"/>
    </row>
    <row r="368" spans="1:29" s="5" customFormat="1">
      <c r="A368" s="4"/>
      <c r="F368" s="25"/>
      <c r="K368" s="25"/>
      <c r="M368" s="25"/>
      <c r="N368" s="46"/>
      <c r="Q368" s="25"/>
      <c r="R368" s="46"/>
      <c r="U368" s="25"/>
      <c r="Y368" s="25"/>
      <c r="AC368" s="25"/>
    </row>
    <row r="369" spans="1:29" s="5" customFormat="1">
      <c r="A369" s="4"/>
      <c r="F369" s="25"/>
      <c r="K369" s="25"/>
      <c r="M369" s="25"/>
      <c r="N369" s="46"/>
      <c r="Q369" s="25"/>
      <c r="R369" s="46"/>
      <c r="U369" s="25"/>
      <c r="Y369" s="25"/>
      <c r="AC369" s="25"/>
    </row>
    <row r="370" spans="1:29" s="5" customFormat="1">
      <c r="A370" s="4"/>
      <c r="F370" s="25"/>
      <c r="K370" s="25"/>
      <c r="M370" s="25"/>
      <c r="N370" s="46"/>
      <c r="Q370" s="25"/>
      <c r="R370" s="46"/>
      <c r="U370" s="25"/>
      <c r="Y370" s="25"/>
      <c r="AC370" s="25"/>
    </row>
    <row r="371" spans="1:29" s="5" customFormat="1">
      <c r="A371" s="4"/>
      <c r="F371" s="25"/>
      <c r="K371" s="25"/>
      <c r="M371" s="25"/>
      <c r="N371" s="46"/>
      <c r="Q371" s="25"/>
      <c r="R371" s="46"/>
      <c r="U371" s="25"/>
      <c r="Y371" s="25"/>
      <c r="AC371" s="25"/>
    </row>
    <row r="372" spans="1:29" s="5" customFormat="1">
      <c r="A372" s="4"/>
      <c r="F372" s="25"/>
      <c r="K372" s="25"/>
      <c r="M372" s="25"/>
      <c r="N372" s="46"/>
      <c r="Q372" s="25"/>
      <c r="R372" s="46"/>
      <c r="U372" s="25"/>
      <c r="Y372" s="25"/>
      <c r="AC372" s="25"/>
    </row>
    <row r="373" spans="1:29" s="5" customFormat="1">
      <c r="A373" s="4"/>
      <c r="F373" s="25"/>
      <c r="K373" s="25"/>
      <c r="M373" s="25"/>
      <c r="N373" s="46"/>
      <c r="Q373" s="25"/>
      <c r="R373" s="46"/>
      <c r="U373" s="25"/>
      <c r="Y373" s="25"/>
      <c r="AC373" s="25"/>
    </row>
    <row r="374" spans="1:29" s="5" customFormat="1">
      <c r="A374" s="4"/>
      <c r="F374" s="25"/>
      <c r="K374" s="25"/>
      <c r="M374" s="25"/>
      <c r="N374" s="46"/>
      <c r="Q374" s="25"/>
      <c r="R374" s="46"/>
      <c r="U374" s="25"/>
      <c r="Y374" s="25"/>
      <c r="AC374" s="25"/>
    </row>
    <row r="375" spans="1:29" s="5" customFormat="1">
      <c r="A375" s="4"/>
      <c r="F375" s="25"/>
      <c r="K375" s="25"/>
      <c r="M375" s="25"/>
      <c r="N375" s="46"/>
      <c r="Q375" s="25"/>
      <c r="R375" s="46"/>
      <c r="U375" s="25"/>
      <c r="Y375" s="25"/>
      <c r="AC375" s="25"/>
    </row>
    <row r="376" spans="1:29" s="5" customFormat="1">
      <c r="A376" s="4"/>
      <c r="F376" s="25"/>
      <c r="K376" s="25"/>
      <c r="M376" s="25"/>
      <c r="N376" s="46"/>
      <c r="Q376" s="25"/>
      <c r="R376" s="46"/>
      <c r="U376" s="25"/>
      <c r="Y376" s="25"/>
      <c r="AC376" s="25"/>
    </row>
    <row r="377" spans="1:29" s="5" customFormat="1">
      <c r="A377" s="4"/>
      <c r="F377" s="25"/>
      <c r="K377" s="25"/>
      <c r="M377" s="25"/>
      <c r="N377" s="46"/>
      <c r="Q377" s="25"/>
      <c r="R377" s="46"/>
      <c r="U377" s="25"/>
      <c r="Y377" s="25"/>
      <c r="AC377" s="25"/>
    </row>
    <row r="378" spans="1:29" s="5" customFormat="1">
      <c r="A378" s="4"/>
      <c r="F378" s="25"/>
      <c r="K378" s="25"/>
      <c r="M378" s="25"/>
      <c r="N378" s="46"/>
      <c r="Q378" s="25"/>
      <c r="R378" s="46"/>
      <c r="U378" s="25"/>
      <c r="Y378" s="25"/>
      <c r="AC378" s="25"/>
    </row>
    <row r="379" spans="1:29" s="5" customFormat="1">
      <c r="A379" s="4"/>
      <c r="F379" s="25"/>
      <c r="K379" s="25"/>
      <c r="M379" s="25"/>
      <c r="N379" s="46"/>
      <c r="Q379" s="25"/>
      <c r="R379" s="46"/>
      <c r="U379" s="25"/>
      <c r="Y379" s="25"/>
      <c r="AC379" s="25"/>
    </row>
    <row r="380" spans="1:29" s="5" customFormat="1">
      <c r="A380" s="4"/>
      <c r="F380" s="25"/>
      <c r="K380" s="25"/>
      <c r="M380" s="25"/>
      <c r="N380" s="46"/>
      <c r="Q380" s="25"/>
      <c r="R380" s="46"/>
      <c r="U380" s="25"/>
      <c r="Y380" s="25"/>
      <c r="AC380" s="25"/>
    </row>
    <row r="381" spans="1:29" s="5" customFormat="1">
      <c r="A381" s="4"/>
      <c r="F381" s="25"/>
      <c r="K381" s="25"/>
      <c r="M381" s="25"/>
      <c r="N381" s="46"/>
      <c r="Q381" s="25"/>
      <c r="R381" s="46"/>
      <c r="U381" s="25"/>
      <c r="Y381" s="25"/>
      <c r="AC381" s="25"/>
    </row>
    <row r="382" spans="1:29" s="5" customFormat="1">
      <c r="A382" s="4"/>
      <c r="F382" s="25"/>
      <c r="K382" s="25"/>
      <c r="M382" s="25"/>
      <c r="N382" s="46"/>
      <c r="Q382" s="25"/>
      <c r="R382" s="46"/>
      <c r="U382" s="25"/>
      <c r="Y382" s="25"/>
      <c r="AC382" s="25"/>
    </row>
    <row r="383" spans="1:29" s="5" customFormat="1">
      <c r="A383" s="4"/>
      <c r="F383" s="25"/>
      <c r="K383" s="25"/>
      <c r="M383" s="25"/>
      <c r="N383" s="46"/>
      <c r="Q383" s="25"/>
      <c r="R383" s="46"/>
      <c r="U383" s="25"/>
      <c r="Y383" s="25"/>
      <c r="AC383" s="25"/>
    </row>
    <row r="384" spans="1:29" s="5" customFormat="1">
      <c r="A384" s="4"/>
      <c r="F384" s="25"/>
      <c r="K384" s="25"/>
      <c r="M384" s="25"/>
      <c r="N384" s="46"/>
      <c r="Q384" s="25"/>
      <c r="R384" s="46"/>
      <c r="U384" s="25"/>
      <c r="Y384" s="25"/>
      <c r="AC384" s="25"/>
    </row>
    <row r="385" spans="1:29" s="5" customFormat="1">
      <c r="A385" s="4"/>
      <c r="F385" s="25"/>
      <c r="K385" s="25"/>
      <c r="M385" s="25"/>
      <c r="N385" s="46"/>
      <c r="Q385" s="25"/>
      <c r="R385" s="46"/>
      <c r="U385" s="25"/>
      <c r="Y385" s="25"/>
      <c r="AC385" s="25"/>
    </row>
    <row r="386" spans="1:29" s="5" customFormat="1">
      <c r="A386" s="4"/>
      <c r="F386" s="25"/>
      <c r="K386" s="25"/>
      <c r="M386" s="25"/>
      <c r="N386" s="46"/>
      <c r="Q386" s="25"/>
      <c r="R386" s="46"/>
      <c r="U386" s="25"/>
      <c r="Y386" s="25"/>
      <c r="AC386" s="25"/>
    </row>
    <row r="387" spans="1:29" s="5" customFormat="1">
      <c r="A387" s="4"/>
      <c r="F387" s="25"/>
      <c r="K387" s="25"/>
      <c r="M387" s="25"/>
      <c r="N387" s="46"/>
      <c r="Q387" s="25"/>
      <c r="R387" s="46"/>
      <c r="U387" s="25"/>
      <c r="Y387" s="25"/>
      <c r="AC387" s="25"/>
    </row>
    <row r="388" spans="1:29" s="5" customFormat="1">
      <c r="A388" s="4"/>
      <c r="F388" s="25"/>
      <c r="K388" s="25"/>
      <c r="M388" s="25"/>
      <c r="N388" s="46"/>
      <c r="Q388" s="25"/>
      <c r="R388" s="46"/>
      <c r="U388" s="25"/>
      <c r="Y388" s="25"/>
      <c r="AC388" s="25"/>
    </row>
    <row r="389" spans="1:29" s="5" customFormat="1">
      <c r="A389" s="4"/>
      <c r="F389" s="25"/>
      <c r="K389" s="25"/>
      <c r="M389" s="25"/>
      <c r="N389" s="46"/>
      <c r="Q389" s="25"/>
      <c r="R389" s="46"/>
      <c r="U389" s="25"/>
      <c r="Y389" s="25"/>
      <c r="AC389" s="25"/>
    </row>
    <row r="390" spans="1:29" s="5" customFormat="1">
      <c r="A390" s="4"/>
      <c r="F390" s="25"/>
      <c r="K390" s="25"/>
      <c r="M390" s="25"/>
      <c r="N390" s="46"/>
      <c r="Q390" s="25"/>
      <c r="R390" s="46"/>
      <c r="U390" s="25"/>
      <c r="Y390" s="25"/>
      <c r="AC390" s="25"/>
    </row>
    <row r="391" spans="1:29" s="5" customFormat="1">
      <c r="A391" s="4"/>
      <c r="F391" s="25"/>
      <c r="K391" s="25"/>
      <c r="M391" s="25"/>
      <c r="N391" s="46"/>
      <c r="Q391" s="25"/>
      <c r="R391" s="46"/>
      <c r="U391" s="25"/>
      <c r="Y391" s="25"/>
      <c r="AC391" s="25"/>
    </row>
    <row r="392" spans="1:29" s="5" customFormat="1">
      <c r="A392" s="4"/>
      <c r="F392" s="25"/>
      <c r="K392" s="25"/>
      <c r="M392" s="25"/>
      <c r="N392" s="46"/>
      <c r="Q392" s="25"/>
      <c r="R392" s="46"/>
      <c r="U392" s="25"/>
      <c r="Y392" s="25"/>
      <c r="AC392" s="25"/>
    </row>
    <row r="393" spans="1:29" s="5" customFormat="1">
      <c r="A393" s="4"/>
      <c r="F393" s="25"/>
      <c r="K393" s="25"/>
      <c r="M393" s="25"/>
      <c r="N393" s="46"/>
      <c r="Q393" s="25"/>
      <c r="R393" s="46"/>
      <c r="U393" s="25"/>
      <c r="Y393" s="25"/>
      <c r="AC393" s="25"/>
    </row>
    <row r="394" spans="1:29" s="5" customFormat="1">
      <c r="A394" s="4"/>
      <c r="F394" s="25"/>
      <c r="K394" s="25"/>
      <c r="M394" s="25"/>
      <c r="N394" s="46"/>
      <c r="Q394" s="25"/>
      <c r="R394" s="46"/>
      <c r="U394" s="25"/>
      <c r="Y394" s="25"/>
      <c r="AC394" s="25"/>
    </row>
    <row r="395" spans="1:29" s="5" customFormat="1">
      <c r="A395" s="4"/>
      <c r="F395" s="25"/>
      <c r="K395" s="25"/>
      <c r="M395" s="25"/>
      <c r="N395" s="46"/>
      <c r="Q395" s="25"/>
      <c r="R395" s="46"/>
      <c r="U395" s="25"/>
      <c r="Y395" s="25"/>
      <c r="AC395" s="25"/>
    </row>
    <row r="396" spans="1:29" s="5" customFormat="1">
      <c r="A396" s="4"/>
      <c r="F396" s="25"/>
      <c r="K396" s="25"/>
      <c r="M396" s="25"/>
      <c r="N396" s="46"/>
      <c r="Q396" s="25"/>
      <c r="R396" s="46"/>
      <c r="U396" s="25"/>
      <c r="Y396" s="25"/>
      <c r="AC396" s="25"/>
    </row>
    <row r="397" spans="1:29" s="5" customFormat="1">
      <c r="A397" s="4"/>
      <c r="F397" s="25"/>
      <c r="K397" s="25"/>
      <c r="M397" s="25"/>
      <c r="N397" s="46"/>
      <c r="Q397" s="25"/>
      <c r="R397" s="46"/>
      <c r="U397" s="25"/>
      <c r="Y397" s="25"/>
      <c r="AC397" s="25"/>
    </row>
    <row r="398" spans="1:29" s="5" customFormat="1">
      <c r="A398" s="4"/>
      <c r="F398" s="25"/>
      <c r="K398" s="25"/>
      <c r="M398" s="25"/>
      <c r="N398" s="46"/>
      <c r="Q398" s="25"/>
      <c r="R398" s="46"/>
      <c r="U398" s="25"/>
      <c r="Y398" s="25"/>
      <c r="AC398" s="25"/>
    </row>
    <row r="399" spans="1:29" s="5" customFormat="1">
      <c r="A399" s="4"/>
      <c r="F399" s="25"/>
      <c r="K399" s="25"/>
      <c r="M399" s="25"/>
      <c r="N399" s="46"/>
      <c r="Q399" s="25"/>
      <c r="R399" s="46"/>
      <c r="U399" s="25"/>
      <c r="Y399" s="25"/>
      <c r="AC399" s="25"/>
    </row>
    <row r="400" spans="1:29" s="5" customFormat="1">
      <c r="A400" s="4"/>
      <c r="F400" s="25"/>
      <c r="K400" s="25"/>
      <c r="M400" s="25"/>
      <c r="N400" s="46"/>
      <c r="Q400" s="25"/>
      <c r="R400" s="46"/>
      <c r="U400" s="25"/>
      <c r="Y400" s="25"/>
      <c r="AC400" s="25"/>
    </row>
    <row r="401" spans="1:29" s="5" customFormat="1">
      <c r="A401" s="4"/>
      <c r="F401" s="25"/>
      <c r="K401" s="25"/>
      <c r="M401" s="25"/>
      <c r="N401" s="46"/>
      <c r="Q401" s="25"/>
      <c r="R401" s="46"/>
      <c r="U401" s="25"/>
      <c r="Y401" s="25"/>
      <c r="AC401" s="25"/>
    </row>
    <row r="402" spans="1:29" s="5" customFormat="1">
      <c r="A402" s="4"/>
      <c r="F402" s="25"/>
      <c r="K402" s="25"/>
      <c r="M402" s="25"/>
      <c r="N402" s="46"/>
      <c r="Q402" s="25"/>
      <c r="R402" s="46"/>
      <c r="U402" s="25"/>
      <c r="Y402" s="25"/>
      <c r="AC402" s="25"/>
    </row>
    <row r="403" spans="1:29" s="5" customFormat="1">
      <c r="A403" s="4"/>
      <c r="F403" s="25"/>
      <c r="K403" s="25"/>
      <c r="M403" s="25"/>
      <c r="N403" s="46"/>
      <c r="Q403" s="25"/>
      <c r="R403" s="46"/>
      <c r="U403" s="25"/>
      <c r="Y403" s="25"/>
      <c r="AC403" s="25"/>
    </row>
    <row r="404" spans="1:29" s="5" customFormat="1">
      <c r="A404" s="4"/>
      <c r="F404" s="25"/>
      <c r="K404" s="25"/>
      <c r="M404" s="25"/>
      <c r="N404" s="46"/>
      <c r="Q404" s="25"/>
      <c r="R404" s="46"/>
      <c r="U404" s="25"/>
      <c r="Y404" s="25"/>
      <c r="AC404" s="25"/>
    </row>
    <row r="405" spans="1:29" s="5" customFormat="1">
      <c r="A405" s="4"/>
      <c r="F405" s="25"/>
      <c r="K405" s="25"/>
      <c r="M405" s="25"/>
      <c r="N405" s="46"/>
      <c r="Q405" s="25"/>
      <c r="R405" s="46"/>
      <c r="U405" s="25"/>
      <c r="Y405" s="25"/>
      <c r="AC405" s="25"/>
    </row>
    <row r="406" spans="1:29" s="5" customFormat="1">
      <c r="A406" s="4"/>
      <c r="F406" s="25"/>
      <c r="K406" s="25"/>
      <c r="M406" s="25"/>
      <c r="N406" s="46"/>
      <c r="Q406" s="25"/>
      <c r="R406" s="46"/>
      <c r="U406" s="25"/>
      <c r="Y406" s="25"/>
      <c r="AC406" s="25"/>
    </row>
    <row r="407" spans="1:29" s="5" customFormat="1">
      <c r="A407" s="4"/>
      <c r="F407" s="25"/>
      <c r="K407" s="25"/>
      <c r="M407" s="25"/>
      <c r="N407" s="46"/>
      <c r="Q407" s="25"/>
      <c r="R407" s="46"/>
      <c r="U407" s="25"/>
      <c r="Y407" s="25"/>
      <c r="AC407" s="25"/>
    </row>
    <row r="408" spans="1:29" s="5" customFormat="1">
      <c r="A408" s="4"/>
      <c r="F408" s="25"/>
      <c r="K408" s="25"/>
      <c r="M408" s="25"/>
      <c r="N408" s="46"/>
      <c r="Q408" s="25"/>
      <c r="R408" s="46"/>
      <c r="U408" s="25"/>
      <c r="Y408" s="25"/>
      <c r="AC408" s="25"/>
    </row>
    <row r="409" spans="1:29" s="5" customFormat="1">
      <c r="A409" s="4"/>
      <c r="F409" s="25"/>
      <c r="K409" s="25"/>
      <c r="M409" s="25"/>
      <c r="N409" s="46"/>
      <c r="Q409" s="25"/>
      <c r="R409" s="46"/>
      <c r="U409" s="25"/>
      <c r="Y409" s="25"/>
      <c r="AC409" s="25"/>
    </row>
    <row r="410" spans="1:29" s="5" customFormat="1">
      <c r="A410" s="4"/>
      <c r="F410" s="25"/>
      <c r="K410" s="25"/>
      <c r="M410" s="25"/>
      <c r="N410" s="46"/>
      <c r="Q410" s="25"/>
      <c r="R410" s="46"/>
      <c r="U410" s="25"/>
      <c r="Y410" s="25"/>
      <c r="AC410" s="25"/>
    </row>
    <row r="411" spans="1:29" s="5" customFormat="1">
      <c r="A411" s="4"/>
      <c r="F411" s="25"/>
      <c r="K411" s="25"/>
      <c r="M411" s="25"/>
      <c r="N411" s="46"/>
      <c r="Q411" s="25"/>
      <c r="R411" s="46"/>
      <c r="U411" s="25"/>
      <c r="Y411" s="25"/>
      <c r="AC411" s="25"/>
    </row>
    <row r="412" spans="1:29" s="5" customFormat="1">
      <c r="A412" s="4"/>
      <c r="F412" s="25"/>
      <c r="K412" s="25"/>
      <c r="M412" s="25"/>
      <c r="N412" s="46"/>
      <c r="Q412" s="25"/>
      <c r="R412" s="46"/>
      <c r="U412" s="25"/>
      <c r="Y412" s="25"/>
      <c r="AC412" s="25"/>
    </row>
    <row r="413" spans="1:29" s="5" customFormat="1">
      <c r="A413" s="4"/>
      <c r="F413" s="25"/>
      <c r="K413" s="25"/>
      <c r="M413" s="25"/>
      <c r="N413" s="46"/>
      <c r="Q413" s="25"/>
      <c r="R413" s="46"/>
      <c r="U413" s="25"/>
      <c r="Y413" s="25"/>
      <c r="AC413" s="25"/>
    </row>
    <row r="414" spans="1:29" s="5" customFormat="1">
      <c r="A414" s="4"/>
      <c r="F414" s="25"/>
      <c r="K414" s="25"/>
      <c r="M414" s="25"/>
      <c r="N414" s="46"/>
      <c r="Q414" s="25"/>
      <c r="R414" s="46"/>
      <c r="U414" s="25"/>
      <c r="Y414" s="25"/>
      <c r="AC414" s="25"/>
    </row>
    <row r="415" spans="1:29" s="5" customFormat="1">
      <c r="A415" s="4"/>
      <c r="F415" s="25"/>
      <c r="K415" s="25"/>
      <c r="M415" s="25"/>
      <c r="N415" s="46"/>
      <c r="Q415" s="25"/>
      <c r="R415" s="46"/>
      <c r="U415" s="25"/>
      <c r="Y415" s="25"/>
      <c r="AC415" s="25"/>
    </row>
    <row r="416" spans="1:29" s="5" customFormat="1">
      <c r="A416" s="4"/>
      <c r="F416" s="25"/>
      <c r="K416" s="25"/>
      <c r="M416" s="25"/>
      <c r="N416" s="46"/>
      <c r="Q416" s="25"/>
      <c r="R416" s="46"/>
      <c r="U416" s="25"/>
      <c r="Y416" s="25"/>
      <c r="AC416" s="25"/>
    </row>
    <row r="417" spans="1:29" s="5" customFormat="1">
      <c r="A417" s="4"/>
      <c r="F417" s="25"/>
      <c r="K417" s="25"/>
      <c r="M417" s="25"/>
      <c r="N417" s="46"/>
      <c r="Q417" s="25"/>
      <c r="R417" s="46"/>
      <c r="U417" s="25"/>
      <c r="Y417" s="25"/>
      <c r="AC417" s="25"/>
    </row>
    <row r="418" spans="1:29" s="5" customFormat="1">
      <c r="A418" s="4"/>
      <c r="F418" s="25"/>
      <c r="K418" s="25"/>
      <c r="M418" s="25"/>
      <c r="N418" s="46"/>
      <c r="Q418" s="25"/>
      <c r="R418" s="46"/>
      <c r="U418" s="25"/>
      <c r="Y418" s="25"/>
      <c r="AC418" s="25"/>
    </row>
    <row r="419" spans="1:29" s="5" customFormat="1">
      <c r="A419" s="4"/>
      <c r="F419" s="25"/>
      <c r="K419" s="25"/>
      <c r="M419" s="25"/>
      <c r="N419" s="46"/>
      <c r="Q419" s="25"/>
      <c r="R419" s="46"/>
      <c r="U419" s="25"/>
      <c r="Y419" s="25"/>
      <c r="AC419" s="25"/>
    </row>
    <row r="420" spans="1:29" s="5" customFormat="1">
      <c r="A420" s="4"/>
      <c r="F420" s="25"/>
      <c r="K420" s="25"/>
      <c r="M420" s="25"/>
      <c r="N420" s="46"/>
      <c r="Q420" s="25"/>
      <c r="R420" s="46"/>
      <c r="U420" s="25"/>
      <c r="Y420" s="25"/>
      <c r="AC420" s="25"/>
    </row>
    <row r="421" spans="1:29" s="5" customFormat="1">
      <c r="A421" s="4"/>
      <c r="F421" s="25"/>
      <c r="K421" s="25"/>
      <c r="M421" s="25"/>
      <c r="N421" s="46"/>
      <c r="Q421" s="25"/>
      <c r="R421" s="46"/>
      <c r="U421" s="25"/>
      <c r="Y421" s="25"/>
      <c r="AC421" s="25"/>
    </row>
    <row r="422" spans="1:29" s="5" customFormat="1">
      <c r="A422" s="4"/>
      <c r="F422" s="25"/>
      <c r="K422" s="25"/>
      <c r="M422" s="25"/>
      <c r="N422" s="46"/>
      <c r="Q422" s="25"/>
      <c r="R422" s="46"/>
      <c r="U422" s="25"/>
      <c r="Y422" s="25"/>
      <c r="AC422" s="25"/>
    </row>
    <row r="423" spans="1:29" s="5" customFormat="1">
      <c r="A423" s="4"/>
      <c r="F423" s="25"/>
      <c r="K423" s="25"/>
      <c r="M423" s="25"/>
      <c r="N423" s="46"/>
      <c r="Q423" s="25"/>
      <c r="R423" s="46"/>
      <c r="U423" s="25"/>
      <c r="Y423" s="25"/>
      <c r="AC423" s="25"/>
    </row>
    <row r="424" spans="1:29" s="5" customFormat="1">
      <c r="A424" s="4"/>
      <c r="F424" s="25"/>
      <c r="K424" s="25"/>
      <c r="M424" s="25"/>
      <c r="N424" s="46"/>
      <c r="Q424" s="25"/>
      <c r="R424" s="46"/>
      <c r="U424" s="25"/>
      <c r="Y424" s="25"/>
      <c r="AC424" s="25"/>
    </row>
    <row r="425" spans="1:29" s="5" customFormat="1">
      <c r="A425" s="4"/>
      <c r="F425" s="25"/>
      <c r="K425" s="25"/>
      <c r="M425" s="25"/>
      <c r="N425" s="46"/>
      <c r="Q425" s="25"/>
      <c r="R425" s="46"/>
      <c r="U425" s="25"/>
      <c r="Y425" s="25"/>
      <c r="AC425" s="25"/>
    </row>
    <row r="426" spans="1:29" s="5" customFormat="1">
      <c r="A426" s="4"/>
      <c r="F426" s="25"/>
      <c r="K426" s="25"/>
      <c r="M426" s="25"/>
      <c r="N426" s="46"/>
      <c r="Q426" s="25"/>
      <c r="R426" s="46"/>
      <c r="U426" s="25"/>
      <c r="Y426" s="25"/>
      <c r="AC426" s="25"/>
    </row>
    <row r="427" spans="1:29" s="5" customFormat="1">
      <c r="A427" s="4"/>
      <c r="F427" s="25"/>
      <c r="K427" s="25"/>
      <c r="M427" s="25"/>
      <c r="N427" s="46"/>
      <c r="Q427" s="25"/>
      <c r="R427" s="46"/>
      <c r="U427" s="25"/>
      <c r="Y427" s="25"/>
      <c r="AC427" s="25"/>
    </row>
    <row r="428" spans="1:29" s="5" customFormat="1">
      <c r="A428" s="4"/>
      <c r="F428" s="25"/>
      <c r="K428" s="25"/>
      <c r="M428" s="25"/>
      <c r="N428" s="46"/>
      <c r="Q428" s="25"/>
      <c r="R428" s="46"/>
      <c r="U428" s="25"/>
      <c r="Y428" s="25"/>
      <c r="AC428" s="25"/>
    </row>
    <row r="429" spans="1:29" s="5" customFormat="1">
      <c r="A429" s="4"/>
      <c r="F429" s="25"/>
      <c r="K429" s="25"/>
      <c r="M429" s="25"/>
      <c r="N429" s="46"/>
      <c r="Q429" s="25"/>
      <c r="R429" s="46"/>
      <c r="U429" s="25"/>
      <c r="Y429" s="25"/>
      <c r="AC429" s="25"/>
    </row>
    <row r="430" spans="1:29" s="5" customFormat="1">
      <c r="A430" s="4"/>
      <c r="F430" s="25"/>
      <c r="K430" s="25"/>
      <c r="M430" s="25"/>
      <c r="N430" s="46"/>
      <c r="Q430" s="25"/>
      <c r="R430" s="46"/>
      <c r="U430" s="25"/>
      <c r="Y430" s="25"/>
      <c r="AC430" s="25"/>
    </row>
    <row r="431" spans="1:29" s="5" customFormat="1">
      <c r="A431" s="4"/>
      <c r="F431" s="25"/>
      <c r="K431" s="25"/>
      <c r="M431" s="25"/>
      <c r="N431" s="46"/>
      <c r="Q431" s="25"/>
      <c r="R431" s="46"/>
      <c r="U431" s="25"/>
      <c r="Y431" s="25"/>
      <c r="AC431" s="25"/>
    </row>
    <row r="432" spans="1:29" s="5" customFormat="1">
      <c r="A432" s="4"/>
      <c r="F432" s="25"/>
      <c r="K432" s="25"/>
      <c r="M432" s="25"/>
      <c r="N432" s="46"/>
      <c r="Q432" s="25"/>
      <c r="R432" s="46"/>
      <c r="U432" s="25"/>
      <c r="Y432" s="25"/>
      <c r="AC432" s="25"/>
    </row>
    <row r="433" spans="1:29" s="5" customFormat="1">
      <c r="A433" s="4"/>
      <c r="F433" s="25"/>
      <c r="K433" s="25"/>
      <c r="M433" s="25"/>
      <c r="N433" s="46"/>
      <c r="Q433" s="25"/>
      <c r="R433" s="46"/>
      <c r="U433" s="25"/>
      <c r="Y433" s="25"/>
      <c r="AC433" s="25"/>
    </row>
    <row r="434" spans="1:29" s="5" customFormat="1">
      <c r="A434" s="4"/>
      <c r="F434" s="25"/>
      <c r="K434" s="25"/>
      <c r="M434" s="25"/>
      <c r="N434" s="46"/>
      <c r="Q434" s="25"/>
      <c r="R434" s="46"/>
      <c r="U434" s="25"/>
      <c r="Y434" s="25"/>
      <c r="AC434" s="25"/>
    </row>
    <row r="435" spans="1:29" s="5" customFormat="1">
      <c r="A435" s="4"/>
      <c r="F435" s="25"/>
      <c r="K435" s="25"/>
      <c r="M435" s="25"/>
      <c r="N435" s="46"/>
      <c r="Q435" s="25"/>
      <c r="R435" s="46"/>
      <c r="U435" s="25"/>
      <c r="Y435" s="25"/>
      <c r="AC435" s="25"/>
    </row>
    <row r="436" spans="1:29" s="5" customFormat="1">
      <c r="A436" s="4"/>
      <c r="F436" s="25"/>
      <c r="K436" s="25"/>
      <c r="M436" s="25"/>
      <c r="N436" s="46"/>
      <c r="Q436" s="25"/>
      <c r="R436" s="46"/>
      <c r="U436" s="25"/>
      <c r="Y436" s="25"/>
      <c r="AC436" s="25"/>
    </row>
    <row r="437" spans="1:29" s="5" customFormat="1">
      <c r="A437" s="4"/>
      <c r="F437" s="25"/>
      <c r="K437" s="25"/>
      <c r="M437" s="25"/>
      <c r="N437" s="46"/>
      <c r="Q437" s="25"/>
      <c r="R437" s="46"/>
      <c r="U437" s="25"/>
      <c r="Y437" s="25"/>
      <c r="AC437" s="25"/>
    </row>
    <row r="438" spans="1:29" s="5" customFormat="1">
      <c r="A438" s="4"/>
      <c r="F438" s="25"/>
      <c r="K438" s="25"/>
      <c r="M438" s="25"/>
      <c r="N438" s="46"/>
      <c r="Q438" s="25"/>
      <c r="R438" s="46"/>
      <c r="U438" s="25"/>
      <c r="Y438" s="25"/>
      <c r="AC438" s="25"/>
    </row>
    <row r="439" spans="1:29" s="5" customFormat="1">
      <c r="A439" s="4"/>
      <c r="F439" s="25"/>
      <c r="K439" s="25"/>
      <c r="M439" s="25"/>
      <c r="N439" s="46"/>
      <c r="Q439" s="25"/>
      <c r="R439" s="46"/>
      <c r="U439" s="25"/>
      <c r="Y439" s="25"/>
      <c r="AC439" s="25"/>
    </row>
    <row r="440" spans="1:29" s="5" customFormat="1">
      <c r="A440" s="4"/>
      <c r="F440" s="25"/>
      <c r="K440" s="25"/>
      <c r="M440" s="25"/>
      <c r="N440" s="46"/>
      <c r="Q440" s="25"/>
      <c r="R440" s="46"/>
      <c r="U440" s="25"/>
      <c r="Y440" s="25"/>
      <c r="AC440" s="25"/>
    </row>
    <row r="441" spans="1:29" s="5" customFormat="1">
      <c r="A441" s="4"/>
      <c r="F441" s="25"/>
      <c r="K441" s="25"/>
      <c r="M441" s="25"/>
      <c r="N441" s="46"/>
      <c r="Q441" s="25"/>
      <c r="R441" s="46"/>
      <c r="U441" s="25"/>
      <c r="Y441" s="25"/>
      <c r="AC441" s="25"/>
    </row>
    <row r="442" spans="1:29" s="5" customFormat="1">
      <c r="A442" s="4"/>
      <c r="F442" s="25"/>
      <c r="K442" s="25"/>
      <c r="M442" s="25"/>
      <c r="N442" s="46"/>
      <c r="Q442" s="25"/>
      <c r="R442" s="46"/>
      <c r="U442" s="25"/>
      <c r="Y442" s="25"/>
      <c r="AC442" s="25"/>
    </row>
    <row r="443" spans="1:29" s="5" customFormat="1">
      <c r="A443" s="4"/>
      <c r="F443" s="25"/>
      <c r="K443" s="25"/>
      <c r="M443" s="25"/>
      <c r="N443" s="46"/>
      <c r="Q443" s="25"/>
      <c r="R443" s="46"/>
      <c r="U443" s="25"/>
      <c r="Y443" s="25"/>
      <c r="AC443" s="25"/>
    </row>
    <row r="444" spans="1:29" s="5" customFormat="1">
      <c r="A444" s="4"/>
      <c r="F444" s="25"/>
      <c r="K444" s="25"/>
      <c r="M444" s="25"/>
      <c r="N444" s="46"/>
      <c r="Q444" s="25"/>
      <c r="R444" s="46"/>
      <c r="U444" s="25"/>
      <c r="Y444" s="25"/>
      <c r="AC444" s="25"/>
    </row>
    <row r="445" spans="1:29" s="5" customFormat="1">
      <c r="A445" s="4"/>
      <c r="F445" s="25"/>
      <c r="K445" s="25"/>
      <c r="M445" s="25"/>
      <c r="N445" s="46"/>
      <c r="Q445" s="25"/>
      <c r="R445" s="46"/>
      <c r="U445" s="25"/>
      <c r="Y445" s="25"/>
      <c r="AC445" s="25"/>
    </row>
    <row r="446" spans="1:29" s="5" customFormat="1">
      <c r="A446" s="4"/>
      <c r="F446" s="25"/>
      <c r="K446" s="25"/>
      <c r="M446" s="25"/>
      <c r="N446" s="46"/>
      <c r="Q446" s="25"/>
      <c r="R446" s="46"/>
      <c r="U446" s="25"/>
      <c r="Y446" s="25"/>
      <c r="AC446" s="25"/>
    </row>
    <row r="447" spans="1:29" s="5" customFormat="1">
      <c r="A447" s="4"/>
      <c r="F447" s="25"/>
      <c r="K447" s="25"/>
      <c r="M447" s="25"/>
      <c r="N447" s="46"/>
      <c r="Q447" s="25"/>
      <c r="R447" s="46"/>
      <c r="U447" s="25"/>
      <c r="Y447" s="25"/>
      <c r="AC447" s="25"/>
    </row>
    <row r="448" spans="1:29" s="5" customFormat="1">
      <c r="A448" s="4"/>
      <c r="F448" s="25"/>
      <c r="K448" s="25"/>
      <c r="M448" s="25"/>
      <c r="N448" s="46"/>
      <c r="Q448" s="25"/>
      <c r="R448" s="46"/>
      <c r="U448" s="25"/>
      <c r="Y448" s="25"/>
      <c r="AC448" s="25"/>
    </row>
    <row r="449" spans="1:29" s="5" customFormat="1">
      <c r="A449" s="4"/>
      <c r="F449" s="25"/>
      <c r="K449" s="25"/>
      <c r="M449" s="25"/>
      <c r="N449" s="46"/>
      <c r="Q449" s="25"/>
      <c r="R449" s="46"/>
      <c r="U449" s="25"/>
      <c r="Y449" s="25"/>
      <c r="AC449" s="25"/>
    </row>
    <row r="450" spans="1:29" s="5" customFormat="1">
      <c r="A450" s="4"/>
      <c r="F450" s="25"/>
      <c r="K450" s="25"/>
      <c r="M450" s="25"/>
      <c r="N450" s="46"/>
      <c r="Q450" s="25"/>
      <c r="R450" s="46"/>
      <c r="U450" s="25"/>
      <c r="Y450" s="25"/>
      <c r="AC450" s="25"/>
    </row>
    <row r="451" spans="1:29" s="5" customFormat="1">
      <c r="A451" s="4"/>
      <c r="F451" s="25"/>
      <c r="K451" s="25"/>
      <c r="M451" s="25"/>
      <c r="N451" s="46"/>
      <c r="Q451" s="25"/>
      <c r="R451" s="46"/>
      <c r="U451" s="25"/>
      <c r="Y451" s="25"/>
      <c r="AC451" s="25"/>
    </row>
    <row r="452" spans="1:29" s="5" customFormat="1">
      <c r="A452" s="4"/>
      <c r="F452" s="25"/>
      <c r="K452" s="25"/>
      <c r="M452" s="25"/>
      <c r="N452" s="46"/>
      <c r="Q452" s="25"/>
      <c r="R452" s="46"/>
      <c r="U452" s="25"/>
      <c r="Y452" s="25"/>
      <c r="AC452" s="25"/>
    </row>
    <row r="453" spans="1:29" s="5" customFormat="1">
      <c r="A453" s="4"/>
      <c r="F453" s="25"/>
      <c r="K453" s="25"/>
      <c r="M453" s="25"/>
      <c r="N453" s="46"/>
      <c r="Q453" s="25"/>
      <c r="R453" s="46"/>
      <c r="U453" s="25"/>
      <c r="Y453" s="25"/>
      <c r="AC453" s="25"/>
    </row>
    <row r="454" spans="1:29" s="5" customFormat="1">
      <c r="A454" s="4"/>
      <c r="F454" s="25"/>
      <c r="K454" s="25"/>
      <c r="M454" s="25"/>
      <c r="N454" s="46"/>
      <c r="Q454" s="25"/>
      <c r="R454" s="46"/>
      <c r="U454" s="25"/>
      <c r="Y454" s="25"/>
      <c r="AC454" s="25"/>
    </row>
    <row r="455" spans="1:29" s="5" customFormat="1">
      <c r="A455" s="4"/>
      <c r="F455" s="25"/>
      <c r="K455" s="25"/>
      <c r="M455" s="25"/>
      <c r="N455" s="46"/>
      <c r="Q455" s="25"/>
      <c r="R455" s="46"/>
      <c r="U455" s="25"/>
      <c r="Y455" s="25"/>
      <c r="AC455" s="25"/>
    </row>
    <row r="456" spans="1:29" s="5" customFormat="1">
      <c r="A456" s="4"/>
      <c r="F456" s="25"/>
      <c r="K456" s="25"/>
      <c r="M456" s="25"/>
      <c r="N456" s="46"/>
      <c r="Q456" s="25"/>
      <c r="R456" s="46"/>
      <c r="U456" s="25"/>
      <c r="Y456" s="25"/>
      <c r="AC456" s="25"/>
    </row>
    <row r="457" spans="1:29" s="5" customFormat="1">
      <c r="A457" s="4"/>
      <c r="F457" s="25"/>
      <c r="K457" s="25"/>
      <c r="M457" s="25"/>
      <c r="N457" s="46"/>
      <c r="Q457" s="25"/>
      <c r="R457" s="46"/>
      <c r="U457" s="25"/>
      <c r="Y457" s="25"/>
      <c r="AC457" s="25"/>
    </row>
    <row r="458" spans="1:29" s="5" customFormat="1">
      <c r="A458" s="4"/>
      <c r="F458" s="25"/>
      <c r="K458" s="25"/>
      <c r="M458" s="25"/>
      <c r="N458" s="46"/>
      <c r="Q458" s="25"/>
      <c r="R458" s="46"/>
      <c r="U458" s="25"/>
      <c r="Y458" s="25"/>
      <c r="AC458" s="25"/>
    </row>
    <row r="459" spans="1:29" s="5" customFormat="1">
      <c r="A459" s="4"/>
      <c r="F459" s="25"/>
      <c r="K459" s="25"/>
      <c r="M459" s="25"/>
      <c r="N459" s="46"/>
      <c r="Q459" s="25"/>
      <c r="R459" s="46"/>
      <c r="U459" s="25"/>
      <c r="Y459" s="25"/>
      <c r="AC459" s="25"/>
    </row>
    <row r="460" spans="1:29" s="5" customFormat="1">
      <c r="A460" s="4"/>
      <c r="F460" s="25"/>
      <c r="K460" s="25"/>
      <c r="M460" s="25"/>
      <c r="N460" s="46"/>
      <c r="Q460" s="25"/>
      <c r="R460" s="46"/>
      <c r="U460" s="25"/>
      <c r="Y460" s="25"/>
      <c r="AC460" s="25"/>
    </row>
    <row r="461" spans="1:29" s="5" customFormat="1">
      <c r="A461" s="4"/>
      <c r="F461" s="25"/>
      <c r="K461" s="25"/>
      <c r="M461" s="25"/>
      <c r="N461" s="46"/>
      <c r="Q461" s="25"/>
      <c r="R461" s="46"/>
      <c r="U461" s="25"/>
      <c r="Y461" s="25"/>
      <c r="AC461" s="25"/>
    </row>
    <row r="462" spans="1:29" s="5" customFormat="1">
      <c r="A462" s="4"/>
      <c r="F462" s="25"/>
      <c r="K462" s="25"/>
      <c r="M462" s="25"/>
      <c r="N462" s="46"/>
      <c r="Q462" s="25"/>
      <c r="R462" s="46"/>
      <c r="U462" s="25"/>
      <c r="Y462" s="25"/>
      <c r="AC462" s="25"/>
    </row>
    <row r="463" spans="1:29" s="5" customFormat="1">
      <c r="A463" s="4"/>
      <c r="F463" s="25"/>
      <c r="K463" s="25"/>
      <c r="M463" s="25"/>
      <c r="N463" s="46"/>
      <c r="Q463" s="25"/>
      <c r="R463" s="46"/>
      <c r="U463" s="25"/>
      <c r="Y463" s="25"/>
      <c r="AC463" s="25"/>
    </row>
    <row r="464" spans="1:29" s="5" customFormat="1">
      <c r="A464" s="4"/>
      <c r="F464" s="25"/>
      <c r="K464" s="25"/>
      <c r="M464" s="25"/>
      <c r="N464" s="46"/>
      <c r="Q464" s="25"/>
      <c r="R464" s="46"/>
      <c r="U464" s="25"/>
      <c r="Y464" s="25"/>
      <c r="AC464" s="25"/>
    </row>
    <row r="465" spans="1:29" s="5" customFormat="1">
      <c r="A465" s="4"/>
      <c r="F465" s="25"/>
      <c r="K465" s="25"/>
      <c r="M465" s="25"/>
      <c r="N465" s="46"/>
      <c r="Q465" s="25"/>
      <c r="R465" s="46"/>
      <c r="U465" s="25"/>
      <c r="Y465" s="25"/>
      <c r="AC465" s="25"/>
    </row>
    <row r="466" spans="1:29" s="5" customFormat="1">
      <c r="A466" s="4"/>
      <c r="F466" s="25"/>
      <c r="K466" s="25"/>
      <c r="M466" s="25"/>
      <c r="N466" s="46"/>
      <c r="Q466" s="25"/>
      <c r="R466" s="46"/>
      <c r="U466" s="25"/>
      <c r="Y466" s="25"/>
      <c r="AC466" s="25"/>
    </row>
    <row r="467" spans="1:29" s="5" customFormat="1">
      <c r="A467" s="4"/>
      <c r="F467" s="25"/>
      <c r="K467" s="25"/>
      <c r="M467" s="25"/>
      <c r="N467" s="46"/>
      <c r="Q467" s="25"/>
      <c r="R467" s="46"/>
      <c r="U467" s="25"/>
      <c r="Y467" s="25"/>
      <c r="AC467" s="25"/>
    </row>
    <row r="468" spans="1:29" s="5" customFormat="1">
      <c r="A468" s="4"/>
      <c r="F468" s="25"/>
      <c r="K468" s="25"/>
      <c r="M468" s="25"/>
      <c r="N468" s="46"/>
      <c r="Q468" s="25"/>
      <c r="R468" s="46"/>
      <c r="U468" s="25"/>
      <c r="Y468" s="25"/>
      <c r="AC468" s="25"/>
    </row>
    <row r="469" spans="1:29" s="5" customFormat="1">
      <c r="A469" s="4"/>
      <c r="F469" s="25"/>
      <c r="K469" s="25"/>
      <c r="M469" s="25"/>
      <c r="N469" s="46"/>
      <c r="Q469" s="25"/>
      <c r="R469" s="46"/>
      <c r="U469" s="25"/>
      <c r="Y469" s="25"/>
      <c r="AC469" s="25"/>
    </row>
    <row r="470" spans="1:29" s="5" customFormat="1">
      <c r="A470" s="4"/>
      <c r="F470" s="25"/>
      <c r="K470" s="25"/>
      <c r="M470" s="25"/>
      <c r="N470" s="46"/>
      <c r="Q470" s="25"/>
      <c r="R470" s="46"/>
      <c r="U470" s="25"/>
      <c r="Y470" s="25"/>
      <c r="AC470" s="25"/>
    </row>
    <row r="471" spans="1:29" s="5" customFormat="1">
      <c r="A471" s="4"/>
      <c r="F471" s="25"/>
      <c r="K471" s="25"/>
      <c r="M471" s="25"/>
      <c r="N471" s="46"/>
      <c r="Q471" s="25"/>
      <c r="R471" s="46"/>
      <c r="U471" s="25"/>
      <c r="Y471" s="25"/>
      <c r="AC471" s="25"/>
    </row>
    <row r="472" spans="1:29" s="5" customFormat="1">
      <c r="A472" s="4"/>
      <c r="F472" s="25"/>
      <c r="K472" s="25"/>
      <c r="M472" s="25"/>
      <c r="N472" s="46"/>
      <c r="Q472" s="25"/>
      <c r="R472" s="46"/>
      <c r="U472" s="25"/>
      <c r="Y472" s="25"/>
      <c r="AC472" s="25"/>
    </row>
    <row r="473" spans="1:29" s="5" customFormat="1">
      <c r="A473" s="4"/>
      <c r="F473" s="25"/>
      <c r="K473" s="25"/>
      <c r="M473" s="25"/>
      <c r="N473" s="46"/>
      <c r="Q473" s="25"/>
      <c r="R473" s="46"/>
      <c r="U473" s="25"/>
      <c r="Y473" s="25"/>
      <c r="AC473" s="25"/>
    </row>
    <row r="474" spans="1:29" s="5" customFormat="1">
      <c r="A474" s="4"/>
      <c r="F474" s="25"/>
      <c r="K474" s="25"/>
      <c r="M474" s="25"/>
      <c r="N474" s="46"/>
      <c r="Q474" s="25"/>
      <c r="R474" s="46"/>
      <c r="U474" s="25"/>
      <c r="Y474" s="25"/>
      <c r="AC474" s="25"/>
    </row>
    <row r="475" spans="1:29" s="5" customFormat="1">
      <c r="A475" s="4"/>
      <c r="F475" s="25"/>
      <c r="K475" s="25"/>
      <c r="M475" s="25"/>
      <c r="N475" s="46"/>
      <c r="Q475" s="25"/>
      <c r="R475" s="46"/>
      <c r="U475" s="25"/>
      <c r="Y475" s="25"/>
      <c r="AC475" s="25"/>
    </row>
    <row r="476" spans="1:29" s="5" customFormat="1">
      <c r="A476" s="4"/>
      <c r="F476" s="25"/>
      <c r="K476" s="25"/>
      <c r="M476" s="25"/>
      <c r="N476" s="46"/>
      <c r="Q476" s="25"/>
      <c r="R476" s="46"/>
      <c r="U476" s="25"/>
      <c r="Y476" s="25"/>
      <c r="AC476" s="25"/>
    </row>
    <row r="477" spans="1:29" s="5" customFormat="1">
      <c r="A477" s="4"/>
      <c r="F477" s="25"/>
      <c r="K477" s="25"/>
      <c r="M477" s="25"/>
      <c r="N477" s="46"/>
      <c r="Q477" s="25"/>
      <c r="R477" s="46"/>
      <c r="U477" s="25"/>
      <c r="Y477" s="25"/>
      <c r="AC477" s="25"/>
    </row>
    <row r="478" spans="1:29" s="5" customFormat="1">
      <c r="A478" s="4"/>
      <c r="F478" s="25"/>
      <c r="K478" s="25"/>
      <c r="M478" s="25"/>
      <c r="N478" s="46"/>
      <c r="Q478" s="25"/>
      <c r="R478" s="46"/>
      <c r="U478" s="25"/>
      <c r="Y478" s="25"/>
      <c r="AC478" s="25"/>
    </row>
    <row r="479" spans="1:29" s="5" customFormat="1">
      <c r="A479" s="4"/>
      <c r="F479" s="25"/>
      <c r="K479" s="25"/>
      <c r="M479" s="25"/>
      <c r="N479" s="46"/>
      <c r="Q479" s="25"/>
      <c r="R479" s="46"/>
      <c r="U479" s="25"/>
      <c r="Y479" s="25"/>
      <c r="AC479" s="25"/>
    </row>
    <row r="480" spans="1:29" s="5" customFormat="1">
      <c r="A480" s="4"/>
      <c r="F480" s="25"/>
      <c r="K480" s="25"/>
      <c r="M480" s="25"/>
      <c r="N480" s="46"/>
      <c r="Q480" s="25"/>
      <c r="R480" s="46"/>
      <c r="U480" s="25"/>
      <c r="Y480" s="25"/>
      <c r="AC480" s="25"/>
    </row>
    <row r="481" spans="1:29" s="5" customFormat="1">
      <c r="A481" s="4"/>
      <c r="F481" s="25"/>
      <c r="K481" s="25"/>
      <c r="M481" s="25"/>
      <c r="N481" s="46"/>
      <c r="Q481" s="25"/>
      <c r="R481" s="46"/>
      <c r="U481" s="25"/>
      <c r="Y481" s="25"/>
      <c r="AC481" s="25"/>
    </row>
    <row r="482" spans="1:29" s="5" customFormat="1">
      <c r="A482" s="4"/>
      <c r="F482" s="25"/>
      <c r="K482" s="25"/>
      <c r="M482" s="25"/>
      <c r="N482" s="46"/>
      <c r="Q482" s="25"/>
      <c r="R482" s="46"/>
      <c r="U482" s="25"/>
      <c r="Y482" s="25"/>
      <c r="AC482" s="25"/>
    </row>
    <row r="483" spans="1:29" s="5" customFormat="1">
      <c r="A483" s="4"/>
      <c r="F483" s="25"/>
      <c r="K483" s="25"/>
      <c r="M483" s="25"/>
      <c r="N483" s="46"/>
      <c r="Q483" s="25"/>
      <c r="R483" s="46"/>
      <c r="U483" s="25"/>
      <c r="Y483" s="25"/>
      <c r="AC483" s="25"/>
    </row>
    <row r="484" spans="1:29" s="5" customFormat="1">
      <c r="A484" s="4"/>
      <c r="F484" s="25"/>
      <c r="K484" s="25"/>
      <c r="M484" s="25"/>
      <c r="N484" s="46"/>
      <c r="Q484" s="25"/>
      <c r="R484" s="46"/>
      <c r="U484" s="25"/>
      <c r="Y484" s="25"/>
      <c r="AC484" s="25"/>
    </row>
    <row r="485" spans="1:29" s="5" customFormat="1">
      <c r="A485" s="4"/>
      <c r="F485" s="25"/>
      <c r="K485" s="25"/>
      <c r="M485" s="25"/>
      <c r="N485" s="46"/>
      <c r="Q485" s="25"/>
      <c r="R485" s="46"/>
      <c r="U485" s="25"/>
      <c r="Y485" s="25"/>
      <c r="AC485" s="25"/>
    </row>
    <row r="486" spans="1:29" s="5" customFormat="1">
      <c r="A486" s="4"/>
      <c r="F486" s="25"/>
      <c r="K486" s="25"/>
      <c r="M486" s="25"/>
      <c r="N486" s="46"/>
      <c r="Q486" s="25"/>
      <c r="R486" s="46"/>
      <c r="U486" s="25"/>
      <c r="Y486" s="25"/>
      <c r="AC486" s="25"/>
    </row>
    <row r="487" spans="1:29" s="5" customFormat="1">
      <c r="A487" s="4"/>
      <c r="F487" s="25"/>
      <c r="K487" s="25"/>
      <c r="M487" s="25"/>
      <c r="N487" s="46"/>
      <c r="Q487" s="25"/>
      <c r="R487" s="46"/>
      <c r="U487" s="25"/>
      <c r="Y487" s="25"/>
      <c r="AC487" s="25"/>
    </row>
    <row r="488" spans="1:29" s="5" customFormat="1">
      <c r="A488" s="4"/>
      <c r="F488" s="25"/>
      <c r="K488" s="25"/>
      <c r="M488" s="25"/>
      <c r="N488" s="46"/>
      <c r="Q488" s="25"/>
      <c r="R488" s="46"/>
      <c r="U488" s="25"/>
      <c r="Y488" s="25"/>
      <c r="AC488" s="25"/>
    </row>
    <row r="489" spans="1:29" s="5" customFormat="1">
      <c r="A489" s="4"/>
      <c r="F489" s="25"/>
      <c r="K489" s="25"/>
      <c r="M489" s="25"/>
      <c r="N489" s="46"/>
      <c r="Q489" s="25"/>
      <c r="R489" s="46"/>
      <c r="U489" s="25"/>
      <c r="Y489" s="25"/>
      <c r="AC489" s="25"/>
    </row>
    <row r="490" spans="1:29" s="5" customFormat="1">
      <c r="A490" s="4"/>
      <c r="F490" s="25"/>
      <c r="K490" s="25"/>
      <c r="M490" s="25"/>
      <c r="N490" s="46"/>
      <c r="Q490" s="25"/>
      <c r="R490" s="46"/>
      <c r="U490" s="25"/>
      <c r="Y490" s="25"/>
      <c r="AC490" s="25"/>
    </row>
    <row r="491" spans="1:29" s="5" customFormat="1">
      <c r="A491" s="4"/>
      <c r="F491" s="25"/>
      <c r="K491" s="25"/>
      <c r="M491" s="25"/>
      <c r="N491" s="46"/>
      <c r="Q491" s="25"/>
      <c r="R491" s="46"/>
      <c r="U491" s="25"/>
      <c r="Y491" s="25"/>
      <c r="AC491" s="25"/>
    </row>
    <row r="492" spans="1:29" s="5" customFormat="1">
      <c r="A492" s="4"/>
      <c r="F492" s="25"/>
      <c r="K492" s="25"/>
      <c r="M492" s="25"/>
      <c r="N492" s="46"/>
      <c r="Q492" s="25"/>
      <c r="R492" s="46"/>
      <c r="U492" s="25"/>
      <c r="Y492" s="25"/>
      <c r="AC492" s="25"/>
    </row>
    <row r="493" spans="1:29" s="5" customFormat="1">
      <c r="A493" s="4"/>
      <c r="F493" s="25"/>
      <c r="K493" s="25"/>
      <c r="M493" s="25"/>
      <c r="N493" s="46"/>
      <c r="Q493" s="25"/>
      <c r="R493" s="46"/>
      <c r="U493" s="25"/>
      <c r="Y493" s="25"/>
      <c r="AC493" s="25"/>
    </row>
    <row r="494" spans="1:29" s="5" customFormat="1">
      <c r="A494" s="4"/>
      <c r="F494" s="25"/>
      <c r="K494" s="25"/>
      <c r="M494" s="25"/>
      <c r="N494" s="46"/>
      <c r="Q494" s="25"/>
      <c r="R494" s="46"/>
      <c r="U494" s="25"/>
      <c r="Y494" s="25"/>
      <c r="AC494" s="25"/>
    </row>
    <row r="495" spans="1:29" s="5" customFormat="1">
      <c r="A495" s="4"/>
      <c r="F495" s="25"/>
      <c r="K495" s="25"/>
      <c r="M495" s="25"/>
      <c r="N495" s="46"/>
      <c r="Q495" s="25"/>
      <c r="R495" s="46"/>
      <c r="U495" s="25"/>
      <c r="Y495" s="25"/>
      <c r="AC495" s="25"/>
    </row>
    <row r="496" spans="1:29" s="5" customFormat="1">
      <c r="A496" s="4"/>
      <c r="F496" s="25"/>
      <c r="K496" s="25"/>
      <c r="M496" s="25"/>
      <c r="N496" s="46"/>
      <c r="Q496" s="25"/>
      <c r="R496" s="46"/>
      <c r="U496" s="25"/>
      <c r="Y496" s="25"/>
      <c r="AC496" s="25"/>
    </row>
    <row r="497" spans="1:29" s="5" customFormat="1">
      <c r="A497" s="4"/>
      <c r="F497" s="25"/>
      <c r="K497" s="25"/>
      <c r="M497" s="25"/>
      <c r="N497" s="46"/>
      <c r="Q497" s="25"/>
      <c r="R497" s="46"/>
      <c r="U497" s="25"/>
      <c r="Y497" s="25"/>
      <c r="AC497" s="25"/>
    </row>
    <row r="498" spans="1:29" s="5" customFormat="1">
      <c r="A498" s="4"/>
      <c r="F498" s="25"/>
      <c r="K498" s="25"/>
      <c r="M498" s="25"/>
      <c r="N498" s="46"/>
      <c r="Q498" s="25"/>
      <c r="R498" s="46"/>
      <c r="U498" s="25"/>
      <c r="Y498" s="25"/>
      <c r="AC498" s="25"/>
    </row>
    <row r="499" spans="1:29" s="5" customFormat="1">
      <c r="A499" s="4"/>
      <c r="F499" s="25"/>
      <c r="K499" s="25"/>
      <c r="M499" s="25"/>
      <c r="N499" s="46"/>
      <c r="Q499" s="25"/>
      <c r="R499" s="46"/>
      <c r="U499" s="25"/>
      <c r="Y499" s="25"/>
      <c r="AC499" s="25"/>
    </row>
    <row r="500" spans="1:29" s="5" customFormat="1">
      <c r="A500" s="4"/>
      <c r="F500" s="25"/>
      <c r="K500" s="25"/>
      <c r="M500" s="25"/>
      <c r="N500" s="46"/>
      <c r="Q500" s="25"/>
      <c r="R500" s="46"/>
      <c r="U500" s="25"/>
      <c r="Y500" s="25"/>
      <c r="AC500" s="25"/>
    </row>
    <row r="501" spans="1:29" s="5" customFormat="1">
      <c r="A501" s="4"/>
      <c r="F501" s="25"/>
      <c r="K501" s="25"/>
      <c r="M501" s="25"/>
      <c r="N501" s="46"/>
      <c r="Q501" s="25"/>
      <c r="R501" s="46"/>
      <c r="U501" s="25"/>
      <c r="Y501" s="25"/>
      <c r="AC501" s="25"/>
    </row>
    <row r="502" spans="1:29" s="5" customFormat="1">
      <c r="A502" s="4"/>
      <c r="F502" s="25"/>
      <c r="K502" s="25"/>
      <c r="M502" s="25"/>
      <c r="N502" s="46"/>
      <c r="Q502" s="25"/>
      <c r="R502" s="46"/>
      <c r="U502" s="25"/>
      <c r="Y502" s="25"/>
      <c r="AC502" s="25"/>
    </row>
    <row r="503" spans="1:29" s="5" customFormat="1">
      <c r="A503" s="4"/>
      <c r="F503" s="25"/>
      <c r="K503" s="25"/>
      <c r="M503" s="25"/>
      <c r="N503" s="46"/>
      <c r="Q503" s="25"/>
      <c r="R503" s="46"/>
      <c r="U503" s="25"/>
      <c r="Y503" s="25"/>
      <c r="AC503" s="25"/>
    </row>
    <row r="504" spans="1:29" s="5" customFormat="1">
      <c r="A504" s="4"/>
      <c r="F504" s="25"/>
      <c r="K504" s="25"/>
      <c r="M504" s="25"/>
      <c r="N504" s="46"/>
      <c r="Q504" s="25"/>
      <c r="R504" s="46"/>
      <c r="U504" s="25"/>
      <c r="Y504" s="25"/>
      <c r="AC504" s="25"/>
    </row>
    <row r="505" spans="1:29" s="5" customFormat="1">
      <c r="A505" s="4"/>
      <c r="F505" s="25"/>
      <c r="K505" s="25"/>
      <c r="M505" s="25"/>
      <c r="N505" s="46"/>
      <c r="Q505" s="25"/>
      <c r="R505" s="46"/>
      <c r="U505" s="25"/>
      <c r="Y505" s="25"/>
      <c r="AC505" s="25"/>
    </row>
    <row r="506" spans="1:29" s="5" customFormat="1">
      <c r="A506" s="4"/>
      <c r="F506" s="25"/>
      <c r="K506" s="25"/>
      <c r="M506" s="25"/>
      <c r="N506" s="46"/>
      <c r="Q506" s="25"/>
      <c r="R506" s="46"/>
      <c r="U506" s="25"/>
      <c r="Y506" s="25"/>
      <c r="AC506" s="25"/>
    </row>
    <row r="507" spans="1:29" s="5" customFormat="1">
      <c r="A507" s="4"/>
      <c r="F507" s="25"/>
      <c r="K507" s="25"/>
      <c r="M507" s="25"/>
      <c r="N507" s="46"/>
      <c r="Q507" s="25"/>
      <c r="R507" s="46"/>
      <c r="U507" s="25"/>
      <c r="Y507" s="25"/>
      <c r="AC507" s="25"/>
    </row>
    <row r="508" spans="1:29" s="5" customFormat="1">
      <c r="A508" s="4"/>
      <c r="F508" s="25"/>
      <c r="K508" s="25"/>
      <c r="M508" s="25"/>
      <c r="N508" s="46"/>
      <c r="Q508" s="25"/>
      <c r="R508" s="46"/>
      <c r="U508" s="25"/>
      <c r="Y508" s="25"/>
      <c r="AC508" s="25"/>
    </row>
    <row r="509" spans="1:29" s="5" customFormat="1">
      <c r="A509" s="4"/>
      <c r="F509" s="25"/>
      <c r="K509" s="25"/>
      <c r="M509" s="25"/>
      <c r="N509" s="46"/>
      <c r="Q509" s="25"/>
      <c r="R509" s="46"/>
      <c r="U509" s="25"/>
      <c r="Y509" s="25"/>
      <c r="AC509" s="25"/>
    </row>
    <row r="510" spans="1:29" s="5" customFormat="1">
      <c r="A510" s="4"/>
      <c r="F510" s="25"/>
      <c r="K510" s="25"/>
      <c r="M510" s="25"/>
      <c r="N510" s="46"/>
      <c r="Q510" s="25"/>
      <c r="R510" s="46"/>
      <c r="U510" s="25"/>
      <c r="Y510" s="25"/>
      <c r="AC510" s="25"/>
    </row>
    <row r="511" spans="1:29" s="5" customFormat="1">
      <c r="A511" s="4"/>
      <c r="F511" s="25"/>
      <c r="K511" s="25"/>
      <c r="M511" s="25"/>
      <c r="N511" s="46"/>
      <c r="Q511" s="25"/>
      <c r="R511" s="46"/>
      <c r="U511" s="25"/>
      <c r="Y511" s="25"/>
      <c r="AC511" s="25"/>
    </row>
    <row r="512" spans="1:29" s="5" customFormat="1">
      <c r="A512" s="4"/>
      <c r="F512" s="25"/>
      <c r="K512" s="25"/>
      <c r="M512" s="25"/>
      <c r="N512" s="46"/>
      <c r="Q512" s="25"/>
      <c r="R512" s="46"/>
      <c r="U512" s="25"/>
      <c r="Y512" s="25"/>
      <c r="AC512" s="25"/>
    </row>
    <row r="513" spans="1:29" s="5" customFormat="1">
      <c r="A513" s="4"/>
      <c r="F513" s="25"/>
      <c r="K513" s="25"/>
      <c r="M513" s="25"/>
      <c r="N513" s="46"/>
      <c r="Q513" s="25"/>
      <c r="R513" s="46"/>
      <c r="U513" s="25"/>
      <c r="Y513" s="25"/>
      <c r="AC513" s="25"/>
    </row>
    <row r="514" spans="1:29" s="5" customFormat="1">
      <c r="A514" s="4"/>
      <c r="F514" s="25"/>
      <c r="K514" s="25"/>
      <c r="M514" s="25"/>
      <c r="N514" s="46"/>
      <c r="Q514" s="25"/>
      <c r="R514" s="46"/>
      <c r="U514" s="25"/>
      <c r="Y514" s="25"/>
      <c r="AC514" s="25"/>
    </row>
    <row r="515" spans="1:29" s="5" customFormat="1">
      <c r="A515" s="4"/>
      <c r="F515" s="25"/>
      <c r="K515" s="25"/>
      <c r="M515" s="25"/>
      <c r="N515" s="46"/>
      <c r="Q515" s="25"/>
      <c r="R515" s="46"/>
      <c r="U515" s="25"/>
      <c r="Y515" s="25"/>
      <c r="AC515" s="25"/>
    </row>
    <row r="516" spans="1:29" s="5" customFormat="1">
      <c r="A516" s="4"/>
      <c r="F516" s="25"/>
      <c r="K516" s="25"/>
      <c r="M516" s="25"/>
      <c r="N516" s="46"/>
      <c r="Q516" s="25"/>
      <c r="R516" s="46"/>
      <c r="U516" s="25"/>
      <c r="Y516" s="25"/>
      <c r="AC516" s="25"/>
    </row>
    <row r="517" spans="1:29" s="5" customFormat="1">
      <c r="A517" s="4"/>
      <c r="F517" s="25"/>
      <c r="K517" s="25"/>
      <c r="M517" s="25"/>
      <c r="N517" s="46"/>
      <c r="Q517" s="25"/>
      <c r="R517" s="46"/>
      <c r="U517" s="25"/>
      <c r="Y517" s="25"/>
      <c r="AC517" s="25"/>
    </row>
    <row r="518" spans="1:29" s="5" customFormat="1">
      <c r="A518" s="4"/>
      <c r="F518" s="25"/>
      <c r="K518" s="25"/>
      <c r="M518" s="25"/>
      <c r="N518" s="46"/>
      <c r="Q518" s="25"/>
      <c r="R518" s="46"/>
      <c r="U518" s="25"/>
      <c r="Y518" s="25"/>
      <c r="AC518" s="25"/>
    </row>
    <row r="519" spans="1:29" s="5" customFormat="1">
      <c r="A519" s="4"/>
      <c r="F519" s="25"/>
      <c r="K519" s="25"/>
      <c r="M519" s="25"/>
      <c r="N519" s="46"/>
      <c r="Q519" s="25"/>
      <c r="R519" s="46"/>
      <c r="U519" s="25"/>
      <c r="Y519" s="25"/>
      <c r="AC519" s="25"/>
    </row>
    <row r="520" spans="1:29" s="5" customFormat="1">
      <c r="A520" s="4"/>
      <c r="F520" s="25"/>
      <c r="K520" s="25"/>
      <c r="M520" s="25"/>
      <c r="N520" s="46"/>
      <c r="Q520" s="25"/>
      <c r="R520" s="46"/>
      <c r="U520" s="25"/>
      <c r="Y520" s="25"/>
      <c r="AC520" s="25"/>
    </row>
    <row r="521" spans="1:29" s="5" customFormat="1">
      <c r="A521" s="4"/>
      <c r="F521" s="25"/>
      <c r="K521" s="25"/>
      <c r="M521" s="25"/>
      <c r="N521" s="46"/>
      <c r="Q521" s="25"/>
      <c r="R521" s="46"/>
      <c r="U521" s="25"/>
      <c r="Y521" s="25"/>
      <c r="AC521" s="25"/>
    </row>
    <row r="522" spans="1:29" s="5" customFormat="1">
      <c r="A522" s="4"/>
      <c r="F522" s="25"/>
      <c r="K522" s="25"/>
      <c r="M522" s="25"/>
      <c r="N522" s="46"/>
      <c r="Q522" s="25"/>
      <c r="R522" s="46"/>
      <c r="U522" s="25"/>
      <c r="Y522" s="25"/>
      <c r="AC522" s="25"/>
    </row>
    <row r="523" spans="1:29" s="5" customFormat="1">
      <c r="A523" s="4"/>
      <c r="F523" s="25"/>
      <c r="K523" s="25"/>
      <c r="M523" s="25"/>
      <c r="N523" s="46"/>
      <c r="Q523" s="25"/>
      <c r="R523" s="46"/>
      <c r="U523" s="25"/>
      <c r="Y523" s="25"/>
      <c r="AC523" s="25"/>
    </row>
    <row r="524" spans="1:29" s="5" customFormat="1">
      <c r="A524" s="4"/>
      <c r="F524" s="25"/>
      <c r="K524" s="25"/>
      <c r="M524" s="25"/>
      <c r="N524" s="46"/>
      <c r="Q524" s="25"/>
      <c r="R524" s="46"/>
      <c r="U524" s="25"/>
      <c r="Y524" s="25"/>
      <c r="AC524" s="25"/>
    </row>
    <row r="525" spans="1:29" s="5" customFormat="1">
      <c r="A525" s="4"/>
      <c r="F525" s="25"/>
      <c r="K525" s="25"/>
      <c r="M525" s="25"/>
      <c r="N525" s="46"/>
      <c r="Q525" s="25"/>
      <c r="R525" s="46"/>
      <c r="U525" s="25"/>
      <c r="Y525" s="25"/>
      <c r="AC525" s="25"/>
    </row>
    <row r="526" spans="1:29" s="5" customFormat="1">
      <c r="A526" s="4"/>
      <c r="F526" s="25"/>
      <c r="K526" s="25"/>
      <c r="M526" s="25"/>
      <c r="N526" s="46"/>
      <c r="Q526" s="25"/>
      <c r="R526" s="46"/>
      <c r="U526" s="25"/>
      <c r="Y526" s="25"/>
      <c r="AC526" s="25"/>
    </row>
    <row r="527" spans="1:29" s="5" customFormat="1">
      <c r="A527" s="4"/>
      <c r="F527" s="25"/>
      <c r="K527" s="25"/>
      <c r="M527" s="25"/>
      <c r="N527" s="46"/>
      <c r="Q527" s="25"/>
      <c r="R527" s="46"/>
      <c r="U527" s="25"/>
      <c r="Y527" s="25"/>
      <c r="AC527" s="25"/>
    </row>
    <row r="528" spans="1:29" s="5" customFormat="1">
      <c r="A528" s="4"/>
      <c r="F528" s="25"/>
      <c r="K528" s="25"/>
      <c r="M528" s="25"/>
      <c r="N528" s="46"/>
      <c r="Q528" s="25"/>
      <c r="R528" s="46"/>
      <c r="U528" s="25"/>
      <c r="Y528" s="25"/>
      <c r="AC528" s="25"/>
    </row>
    <row r="529" spans="1:29" s="5" customFormat="1">
      <c r="A529" s="4"/>
      <c r="F529" s="25"/>
      <c r="K529" s="25"/>
      <c r="M529" s="25"/>
      <c r="N529" s="46"/>
      <c r="Q529" s="25"/>
      <c r="R529" s="46"/>
      <c r="U529" s="25"/>
      <c r="Y529" s="25"/>
      <c r="AC529" s="25"/>
    </row>
    <row r="530" spans="1:29" s="5" customFormat="1">
      <c r="A530" s="4"/>
      <c r="F530" s="25"/>
      <c r="K530" s="25"/>
      <c r="M530" s="25"/>
      <c r="N530" s="46"/>
      <c r="Q530" s="25"/>
      <c r="R530" s="46"/>
      <c r="U530" s="25"/>
      <c r="Y530" s="25"/>
      <c r="AC530" s="25"/>
    </row>
    <row r="531" spans="1:29" s="5" customFormat="1">
      <c r="A531" s="4"/>
      <c r="F531" s="25"/>
      <c r="K531" s="25"/>
      <c r="M531" s="25"/>
      <c r="N531" s="46"/>
      <c r="Q531" s="25"/>
      <c r="R531" s="46"/>
      <c r="U531" s="25"/>
      <c r="Y531" s="25"/>
      <c r="AC531" s="25"/>
    </row>
    <row r="532" spans="1:29" s="5" customFormat="1">
      <c r="A532" s="4"/>
      <c r="F532" s="25"/>
      <c r="K532" s="25"/>
      <c r="M532" s="25"/>
      <c r="N532" s="46"/>
      <c r="Q532" s="25"/>
      <c r="R532" s="46"/>
      <c r="U532" s="25"/>
      <c r="Y532" s="25"/>
      <c r="AC532" s="25"/>
    </row>
    <row r="533" spans="1:29" s="5" customFormat="1">
      <c r="A533" s="4"/>
      <c r="F533" s="25"/>
      <c r="K533" s="25"/>
      <c r="M533" s="25"/>
      <c r="N533" s="46"/>
      <c r="Q533" s="25"/>
      <c r="R533" s="46"/>
      <c r="U533" s="25"/>
      <c r="Y533" s="25"/>
      <c r="AC533" s="25"/>
    </row>
    <row r="534" spans="1:29" s="5" customFormat="1">
      <c r="A534" s="4"/>
      <c r="F534" s="25"/>
      <c r="K534" s="25"/>
      <c r="M534" s="25"/>
      <c r="N534" s="46"/>
      <c r="Q534" s="25"/>
      <c r="R534" s="46"/>
      <c r="U534" s="25"/>
      <c r="Y534" s="25"/>
      <c r="AC534" s="25"/>
    </row>
    <row r="535" spans="1:29" s="5" customFormat="1">
      <c r="A535" s="4"/>
      <c r="F535" s="25"/>
      <c r="K535" s="25"/>
      <c r="M535" s="25"/>
      <c r="N535" s="46"/>
      <c r="Q535" s="25"/>
      <c r="R535" s="46"/>
      <c r="U535" s="25"/>
      <c r="Y535" s="25"/>
      <c r="AC535" s="25"/>
    </row>
    <row r="536" spans="1:29" s="5" customFormat="1">
      <c r="A536" s="4"/>
      <c r="F536" s="25"/>
      <c r="K536" s="25"/>
      <c r="M536" s="25"/>
      <c r="N536" s="46"/>
      <c r="Q536" s="25"/>
      <c r="R536" s="46"/>
      <c r="U536" s="25"/>
      <c r="Y536" s="25"/>
      <c r="AC536" s="25"/>
    </row>
    <row r="537" spans="1:29" s="5" customFormat="1">
      <c r="A537" s="4"/>
      <c r="F537" s="25"/>
      <c r="K537" s="25"/>
      <c r="M537" s="25"/>
      <c r="N537" s="46"/>
      <c r="Q537" s="25"/>
      <c r="R537" s="46"/>
      <c r="U537" s="25"/>
      <c r="Y537" s="25"/>
      <c r="AC537" s="25"/>
    </row>
    <row r="538" spans="1:29" s="5" customFormat="1">
      <c r="A538" s="4"/>
      <c r="F538" s="25"/>
      <c r="K538" s="25"/>
      <c r="M538" s="25"/>
      <c r="N538" s="46"/>
      <c r="Q538" s="25"/>
      <c r="R538" s="46"/>
      <c r="U538" s="25"/>
      <c r="Y538" s="25"/>
      <c r="AC538" s="25"/>
    </row>
    <row r="539" spans="1:29" s="5" customFormat="1">
      <c r="A539" s="4"/>
      <c r="F539" s="25"/>
      <c r="K539" s="25"/>
      <c r="M539" s="25"/>
      <c r="N539" s="46"/>
      <c r="Q539" s="25"/>
      <c r="R539" s="46"/>
      <c r="U539" s="25"/>
      <c r="Y539" s="25"/>
      <c r="AC539" s="25"/>
    </row>
    <row r="540" spans="1:29" s="5" customFormat="1">
      <c r="A540" s="4"/>
      <c r="F540" s="25"/>
      <c r="K540" s="25"/>
      <c r="M540" s="25"/>
      <c r="N540" s="46"/>
      <c r="Q540" s="25"/>
      <c r="R540" s="46"/>
      <c r="U540" s="25"/>
      <c r="Y540" s="25"/>
      <c r="AC540" s="25"/>
    </row>
    <row r="541" spans="1:29" s="5" customFormat="1">
      <c r="A541" s="4"/>
      <c r="F541" s="25"/>
      <c r="K541" s="25"/>
      <c r="M541" s="25"/>
      <c r="N541" s="46"/>
      <c r="Q541" s="25"/>
      <c r="R541" s="46"/>
      <c r="U541" s="25"/>
      <c r="Y541" s="25"/>
      <c r="AC541" s="25"/>
    </row>
    <row r="542" spans="1:29" s="5" customFormat="1">
      <c r="A542" s="4"/>
      <c r="F542" s="25"/>
      <c r="K542" s="25"/>
      <c r="M542" s="25"/>
      <c r="N542" s="46"/>
      <c r="Q542" s="25"/>
      <c r="R542" s="46"/>
      <c r="U542" s="25"/>
      <c r="Y542" s="25"/>
      <c r="AC542" s="25"/>
    </row>
    <row r="543" spans="1:29" s="5" customFormat="1">
      <c r="A543" s="4"/>
      <c r="F543" s="25"/>
      <c r="K543" s="25"/>
      <c r="M543" s="25"/>
      <c r="N543" s="46"/>
      <c r="Q543" s="25"/>
      <c r="R543" s="46"/>
      <c r="U543" s="25"/>
      <c r="Y543" s="25"/>
      <c r="AC543" s="25"/>
    </row>
    <row r="544" spans="1:29" s="5" customFormat="1">
      <c r="A544" s="4"/>
      <c r="F544" s="25"/>
      <c r="K544" s="25"/>
      <c r="M544" s="25"/>
      <c r="N544" s="46"/>
      <c r="Q544" s="25"/>
      <c r="R544" s="46"/>
      <c r="U544" s="25"/>
      <c r="Y544" s="25"/>
      <c r="AC544" s="25"/>
    </row>
    <row r="545" spans="1:29" s="5" customFormat="1">
      <c r="A545" s="4"/>
      <c r="F545" s="25"/>
      <c r="K545" s="25"/>
      <c r="M545" s="25"/>
      <c r="N545" s="46"/>
      <c r="Q545" s="25"/>
      <c r="R545" s="46"/>
      <c r="U545" s="25"/>
      <c r="Y545" s="25"/>
      <c r="AC545" s="25"/>
    </row>
    <row r="546" spans="1:29" s="5" customFormat="1">
      <c r="A546" s="4"/>
      <c r="F546" s="25"/>
      <c r="K546" s="25"/>
      <c r="M546" s="25"/>
      <c r="N546" s="46"/>
      <c r="Q546" s="25"/>
      <c r="R546" s="46"/>
      <c r="U546" s="25"/>
      <c r="Y546" s="25"/>
      <c r="AC546" s="25"/>
    </row>
    <row r="547" spans="1:29" s="5" customFormat="1">
      <c r="A547" s="4"/>
      <c r="F547" s="25"/>
      <c r="K547" s="25"/>
      <c r="M547" s="25"/>
      <c r="N547" s="46"/>
      <c r="Q547" s="25"/>
      <c r="R547" s="46"/>
      <c r="U547" s="25"/>
      <c r="Y547" s="25"/>
      <c r="AC547" s="25"/>
    </row>
    <row r="548" spans="1:29" s="5" customFormat="1">
      <c r="A548" s="4"/>
      <c r="F548" s="25"/>
      <c r="K548" s="25"/>
      <c r="M548" s="25"/>
      <c r="N548" s="46"/>
      <c r="Q548" s="25"/>
      <c r="R548" s="46"/>
      <c r="U548" s="25"/>
      <c r="Y548" s="25"/>
      <c r="AC548" s="25"/>
    </row>
    <row r="549" spans="1:29" s="5" customFormat="1">
      <c r="A549" s="4"/>
      <c r="F549" s="25"/>
      <c r="K549" s="25"/>
      <c r="M549" s="25"/>
      <c r="N549" s="46"/>
      <c r="Q549" s="25"/>
      <c r="R549" s="46"/>
      <c r="U549" s="25"/>
      <c r="Y549" s="25"/>
      <c r="AC549" s="25"/>
    </row>
    <row r="550" spans="1:29" s="5" customFormat="1">
      <c r="A550" s="4"/>
      <c r="F550" s="25"/>
      <c r="K550" s="25"/>
      <c r="M550" s="25"/>
      <c r="N550" s="46"/>
      <c r="Q550" s="25"/>
      <c r="R550" s="46"/>
      <c r="U550" s="25"/>
      <c r="Y550" s="25"/>
      <c r="AC550" s="25"/>
    </row>
    <row r="551" spans="1:29" s="5" customFormat="1">
      <c r="A551" s="4"/>
      <c r="F551" s="25"/>
      <c r="K551" s="25"/>
      <c r="M551" s="25"/>
      <c r="N551" s="46"/>
      <c r="Q551" s="25"/>
      <c r="R551" s="46"/>
      <c r="U551" s="25"/>
      <c r="Y551" s="25"/>
      <c r="AC551" s="25"/>
    </row>
    <row r="552" spans="1:29" s="5" customFormat="1">
      <c r="A552" s="4"/>
      <c r="F552" s="25"/>
      <c r="K552" s="25"/>
      <c r="M552" s="25"/>
      <c r="N552" s="46"/>
      <c r="Q552" s="25"/>
      <c r="R552" s="46"/>
      <c r="U552" s="25"/>
      <c r="Y552" s="25"/>
      <c r="AC552" s="25"/>
    </row>
    <row r="553" spans="1:29" s="5" customFormat="1">
      <c r="A553" s="4"/>
      <c r="F553" s="25"/>
      <c r="K553" s="25"/>
      <c r="M553" s="25"/>
      <c r="N553" s="46"/>
      <c r="Q553" s="25"/>
      <c r="R553" s="46"/>
      <c r="U553" s="25"/>
      <c r="Y553" s="25"/>
      <c r="AC553" s="25"/>
    </row>
    <row r="554" spans="1:29" s="5" customFormat="1">
      <c r="A554" s="4"/>
      <c r="F554" s="25"/>
      <c r="K554" s="25"/>
      <c r="M554" s="25"/>
      <c r="N554" s="46"/>
      <c r="Q554" s="25"/>
      <c r="R554" s="46"/>
      <c r="U554" s="25"/>
      <c r="Y554" s="25"/>
      <c r="AC554" s="25"/>
    </row>
    <row r="555" spans="1:29" s="5" customFormat="1">
      <c r="A555" s="4"/>
      <c r="F555" s="25"/>
      <c r="K555" s="25"/>
      <c r="M555" s="25"/>
      <c r="N555" s="46"/>
      <c r="Q555" s="25"/>
      <c r="R555" s="46"/>
      <c r="U555" s="25"/>
      <c r="Y555" s="25"/>
      <c r="AC555" s="25"/>
    </row>
    <row r="556" spans="1:29" s="5" customFormat="1">
      <c r="A556" s="4"/>
      <c r="F556" s="25"/>
      <c r="K556" s="25"/>
      <c r="M556" s="25"/>
      <c r="N556" s="46"/>
      <c r="Q556" s="25"/>
      <c r="R556" s="46"/>
      <c r="U556" s="25"/>
      <c r="Y556" s="25"/>
      <c r="AC556" s="25"/>
    </row>
    <row r="557" spans="1:29" s="5" customFormat="1">
      <c r="A557" s="4"/>
      <c r="F557" s="25"/>
      <c r="K557" s="25"/>
      <c r="M557" s="25"/>
      <c r="N557" s="46"/>
      <c r="Q557" s="25"/>
      <c r="R557" s="46"/>
      <c r="U557" s="25"/>
      <c r="Y557" s="25"/>
      <c r="AC557" s="25"/>
    </row>
    <row r="558" spans="1:29" s="5" customFormat="1">
      <c r="A558" s="4"/>
      <c r="F558" s="25"/>
      <c r="K558" s="25"/>
      <c r="M558" s="25"/>
      <c r="N558" s="46"/>
      <c r="Q558" s="25"/>
      <c r="R558" s="46"/>
      <c r="U558" s="25"/>
      <c r="Y558" s="25"/>
      <c r="AC558" s="25"/>
    </row>
    <row r="559" spans="1:29" s="5" customFormat="1">
      <c r="A559" s="4"/>
      <c r="F559" s="25"/>
      <c r="K559" s="25"/>
      <c r="M559" s="25"/>
      <c r="N559" s="46"/>
      <c r="Q559" s="25"/>
      <c r="R559" s="46"/>
      <c r="U559" s="25"/>
      <c r="Y559" s="25"/>
      <c r="AC559" s="25"/>
    </row>
    <row r="560" spans="1:29" s="5" customFormat="1">
      <c r="A560" s="4"/>
      <c r="F560" s="25"/>
      <c r="K560" s="25"/>
      <c r="M560" s="25"/>
      <c r="N560" s="46"/>
      <c r="Q560" s="25"/>
      <c r="R560" s="46"/>
      <c r="U560" s="25"/>
      <c r="Y560" s="25"/>
      <c r="AC560" s="25"/>
    </row>
    <row r="561" spans="1:29" s="5" customFormat="1">
      <c r="A561" s="4"/>
      <c r="F561" s="25"/>
      <c r="K561" s="25"/>
      <c r="M561" s="25"/>
      <c r="N561" s="46"/>
      <c r="Q561" s="25"/>
      <c r="R561" s="46"/>
      <c r="U561" s="25"/>
      <c r="Y561" s="25"/>
      <c r="AC561" s="25"/>
    </row>
    <row r="562" spans="1:29" s="5" customFormat="1">
      <c r="A562" s="4"/>
      <c r="F562" s="25"/>
      <c r="K562" s="25"/>
      <c r="M562" s="25"/>
      <c r="N562" s="46"/>
      <c r="Q562" s="25"/>
      <c r="R562" s="46"/>
      <c r="U562" s="25"/>
      <c r="Y562" s="25"/>
      <c r="AC562" s="25"/>
    </row>
    <row r="563" spans="1:29" s="5" customFormat="1">
      <c r="A563" s="4"/>
      <c r="F563" s="25"/>
      <c r="K563" s="25"/>
      <c r="M563" s="25"/>
      <c r="N563" s="46"/>
      <c r="Q563" s="25"/>
      <c r="R563" s="46"/>
      <c r="U563" s="25"/>
      <c r="Y563" s="25"/>
      <c r="AC563" s="25"/>
    </row>
    <row r="564" spans="1:29" s="5" customFormat="1">
      <c r="A564" s="4"/>
      <c r="F564" s="25"/>
      <c r="K564" s="25"/>
      <c r="M564" s="25"/>
      <c r="N564" s="46"/>
      <c r="Q564" s="25"/>
      <c r="R564" s="46"/>
      <c r="U564" s="25"/>
      <c r="Y564" s="25"/>
      <c r="AC564" s="25"/>
    </row>
    <row r="565" spans="1:29" s="5" customFormat="1">
      <c r="A565" s="4"/>
      <c r="F565" s="25"/>
      <c r="K565" s="25"/>
      <c r="M565" s="25"/>
      <c r="N565" s="46"/>
      <c r="Q565" s="25"/>
      <c r="R565" s="46"/>
      <c r="U565" s="25"/>
      <c r="Y565" s="25"/>
      <c r="AC565" s="25"/>
    </row>
    <row r="566" spans="1:29" s="5" customFormat="1">
      <c r="A566" s="4"/>
      <c r="F566" s="25"/>
      <c r="K566" s="25"/>
      <c r="M566" s="25"/>
      <c r="N566" s="46"/>
      <c r="Q566" s="25"/>
      <c r="R566" s="46"/>
      <c r="U566" s="25"/>
      <c r="Y566" s="25"/>
      <c r="AC566" s="25"/>
    </row>
    <row r="567" spans="1:29" s="5" customFormat="1">
      <c r="A567" s="4"/>
      <c r="F567" s="25"/>
      <c r="K567" s="25"/>
      <c r="M567" s="25"/>
      <c r="N567" s="46"/>
      <c r="Q567" s="25"/>
      <c r="R567" s="46"/>
      <c r="U567" s="25"/>
      <c r="Y567" s="25"/>
      <c r="AC567" s="25"/>
    </row>
    <row r="568" spans="1:29" s="5" customFormat="1">
      <c r="A568" s="4"/>
      <c r="F568" s="25"/>
      <c r="K568" s="25"/>
      <c r="M568" s="25"/>
      <c r="N568" s="46"/>
      <c r="Q568" s="25"/>
      <c r="R568" s="46"/>
      <c r="U568" s="25"/>
      <c r="Y568" s="25"/>
      <c r="AC568" s="25"/>
    </row>
    <row r="569" spans="1:29" s="5" customFormat="1">
      <c r="A569" s="4"/>
      <c r="F569" s="25"/>
      <c r="K569" s="25"/>
      <c r="M569" s="25"/>
      <c r="N569" s="46"/>
      <c r="Q569" s="25"/>
      <c r="R569" s="46"/>
      <c r="U569" s="25"/>
      <c r="Y569" s="25"/>
      <c r="AC569" s="25"/>
    </row>
    <row r="570" spans="1:29" s="5" customFormat="1">
      <c r="A570" s="4"/>
      <c r="F570" s="25"/>
      <c r="K570" s="25"/>
      <c r="M570" s="25"/>
      <c r="N570" s="46"/>
      <c r="Q570" s="25"/>
      <c r="R570" s="46"/>
      <c r="U570" s="25"/>
      <c r="Y570" s="25"/>
      <c r="AC570" s="25"/>
    </row>
    <row r="571" spans="1:29" s="5" customFormat="1">
      <c r="A571" s="4"/>
      <c r="F571" s="25"/>
      <c r="K571" s="25"/>
      <c r="M571" s="25"/>
      <c r="N571" s="46"/>
      <c r="Q571" s="25"/>
      <c r="R571" s="46"/>
      <c r="U571" s="25"/>
      <c r="Y571" s="25"/>
      <c r="AC571" s="25"/>
    </row>
    <row r="572" spans="1:29" s="5" customFormat="1">
      <c r="A572" s="4"/>
      <c r="F572" s="25"/>
      <c r="K572" s="25"/>
      <c r="M572" s="25"/>
      <c r="N572" s="46"/>
      <c r="Q572" s="25"/>
      <c r="R572" s="46"/>
      <c r="U572" s="25"/>
      <c r="Y572" s="25"/>
      <c r="AC572" s="25"/>
    </row>
    <row r="573" spans="1:29" s="5" customFormat="1">
      <c r="A573" s="4"/>
      <c r="F573" s="25"/>
      <c r="K573" s="25"/>
      <c r="M573" s="25"/>
      <c r="N573" s="46"/>
      <c r="Q573" s="25"/>
      <c r="R573" s="46"/>
      <c r="U573" s="25"/>
      <c r="Y573" s="25"/>
      <c r="AC573" s="25"/>
    </row>
    <row r="574" spans="1:29" s="5" customFormat="1">
      <c r="A574" s="4"/>
      <c r="F574" s="25"/>
      <c r="K574" s="25"/>
      <c r="M574" s="25"/>
      <c r="N574" s="46"/>
      <c r="Q574" s="25"/>
      <c r="R574" s="46"/>
      <c r="U574" s="25"/>
      <c r="Y574" s="25"/>
      <c r="AC574" s="25"/>
    </row>
    <row r="575" spans="1:29" s="5" customFormat="1">
      <c r="A575" s="4"/>
      <c r="F575" s="25"/>
      <c r="K575" s="25"/>
      <c r="M575" s="25"/>
      <c r="N575" s="46"/>
      <c r="Q575" s="25"/>
      <c r="R575" s="46"/>
      <c r="U575" s="25"/>
      <c r="Y575" s="25"/>
      <c r="AC575" s="25"/>
    </row>
    <row r="576" spans="1:29" s="5" customFormat="1">
      <c r="A576" s="4"/>
      <c r="F576" s="25"/>
      <c r="K576" s="25"/>
      <c r="M576" s="25"/>
      <c r="N576" s="46"/>
      <c r="Q576" s="25"/>
      <c r="R576" s="46"/>
      <c r="U576" s="25"/>
      <c r="Y576" s="25"/>
      <c r="AC576" s="25"/>
    </row>
    <row r="577" spans="1:29" s="5" customFormat="1">
      <c r="A577" s="4"/>
      <c r="F577" s="25"/>
      <c r="K577" s="25"/>
      <c r="M577" s="25"/>
      <c r="N577" s="46"/>
      <c r="Q577" s="25"/>
      <c r="R577" s="46"/>
      <c r="U577" s="25"/>
      <c r="Y577" s="25"/>
      <c r="AC577" s="25"/>
    </row>
    <row r="578" spans="1:29" s="5" customFormat="1">
      <c r="A578" s="4"/>
      <c r="F578" s="25"/>
      <c r="K578" s="25"/>
      <c r="M578" s="25"/>
      <c r="N578" s="46"/>
      <c r="Q578" s="25"/>
      <c r="R578" s="46"/>
      <c r="U578" s="25"/>
      <c r="Y578" s="25"/>
      <c r="AC578" s="25"/>
    </row>
    <row r="579" spans="1:29" s="5" customFormat="1">
      <c r="A579" s="4"/>
      <c r="F579" s="25"/>
      <c r="K579" s="25"/>
      <c r="M579" s="25"/>
      <c r="N579" s="46"/>
      <c r="Q579" s="25"/>
      <c r="R579" s="46"/>
      <c r="U579" s="25"/>
      <c r="Y579" s="25"/>
      <c r="AC579" s="25"/>
    </row>
    <row r="580" spans="1:29" s="5" customFormat="1">
      <c r="A580" s="4"/>
      <c r="F580" s="25"/>
      <c r="K580" s="25"/>
      <c r="M580" s="25"/>
      <c r="N580" s="46"/>
      <c r="Q580" s="25"/>
      <c r="R580" s="46"/>
      <c r="U580" s="25"/>
      <c r="Y580" s="25"/>
      <c r="AC580" s="25"/>
    </row>
    <row r="581" spans="1:29" s="5" customFormat="1">
      <c r="A581" s="4"/>
      <c r="F581" s="25"/>
      <c r="K581" s="25"/>
      <c r="M581" s="25"/>
      <c r="N581" s="46"/>
      <c r="Q581" s="25"/>
      <c r="R581" s="46"/>
      <c r="U581" s="25"/>
      <c r="Y581" s="25"/>
      <c r="AC581" s="25"/>
    </row>
    <row r="582" spans="1:29" s="5" customFormat="1">
      <c r="A582" s="4"/>
      <c r="F582" s="25"/>
      <c r="K582" s="25"/>
      <c r="M582" s="25"/>
      <c r="N582" s="46"/>
      <c r="Q582" s="25"/>
      <c r="R582" s="46"/>
      <c r="U582" s="25"/>
      <c r="Y582" s="25"/>
      <c r="AC582" s="25"/>
    </row>
    <row r="583" spans="1:29" s="5" customFormat="1">
      <c r="A583" s="4"/>
      <c r="F583" s="25"/>
      <c r="K583" s="25"/>
      <c r="M583" s="25"/>
      <c r="N583" s="46"/>
      <c r="Q583" s="25"/>
      <c r="R583" s="46"/>
      <c r="U583" s="25"/>
      <c r="Y583" s="25"/>
      <c r="AC583" s="25"/>
    </row>
    <row r="584" spans="1:29" s="5" customFormat="1">
      <c r="A584" s="4"/>
      <c r="F584" s="25"/>
      <c r="K584" s="25"/>
      <c r="M584" s="25"/>
      <c r="N584" s="46"/>
      <c r="Q584" s="25"/>
      <c r="R584" s="46"/>
      <c r="U584" s="25"/>
      <c r="Y584" s="25"/>
      <c r="AC584" s="25"/>
    </row>
    <row r="585" spans="1:29" s="5" customFormat="1">
      <c r="A585" s="4"/>
      <c r="F585" s="25"/>
      <c r="K585" s="25"/>
      <c r="M585" s="25"/>
      <c r="N585" s="46"/>
      <c r="Q585" s="25"/>
      <c r="R585" s="46"/>
      <c r="U585" s="25"/>
      <c r="Y585" s="25"/>
      <c r="AC585" s="25"/>
    </row>
    <row r="586" spans="1:29" s="5" customFormat="1">
      <c r="A586" s="4"/>
      <c r="F586" s="25"/>
      <c r="K586" s="25"/>
      <c r="M586" s="25"/>
      <c r="N586" s="46"/>
      <c r="Q586" s="25"/>
      <c r="R586" s="46"/>
      <c r="U586" s="25"/>
      <c r="Y586" s="25"/>
      <c r="AC586" s="25"/>
    </row>
    <row r="587" spans="1:29" s="5" customFormat="1">
      <c r="A587" s="4"/>
      <c r="F587" s="25"/>
      <c r="K587" s="25"/>
      <c r="M587" s="25"/>
      <c r="N587" s="46"/>
      <c r="Q587" s="25"/>
      <c r="R587" s="46"/>
      <c r="U587" s="25"/>
      <c r="Y587" s="25"/>
      <c r="AC587" s="25"/>
    </row>
    <row r="588" spans="1:29" s="5" customFormat="1">
      <c r="A588" s="4"/>
      <c r="F588" s="25"/>
      <c r="K588" s="25"/>
      <c r="M588" s="25"/>
      <c r="N588" s="46"/>
      <c r="Q588" s="25"/>
      <c r="R588" s="46"/>
      <c r="U588" s="25"/>
      <c r="Y588" s="25"/>
      <c r="AC588" s="25"/>
    </row>
    <row r="589" spans="1:29" s="5" customFormat="1">
      <c r="A589" s="4"/>
      <c r="F589" s="25"/>
      <c r="K589" s="25"/>
      <c r="M589" s="25"/>
      <c r="N589" s="46"/>
      <c r="Q589" s="25"/>
      <c r="R589" s="46"/>
      <c r="U589" s="25"/>
      <c r="Y589" s="25"/>
      <c r="AC589" s="25"/>
    </row>
    <row r="590" spans="1:29" s="5" customFormat="1">
      <c r="A590" s="4"/>
      <c r="F590" s="25"/>
      <c r="K590" s="25"/>
      <c r="M590" s="25"/>
      <c r="N590" s="46"/>
      <c r="Q590" s="25"/>
      <c r="R590" s="46"/>
      <c r="U590" s="25"/>
      <c r="Y590" s="25"/>
      <c r="AC590" s="25"/>
    </row>
    <row r="591" spans="1:29" s="5" customFormat="1">
      <c r="A591" s="4"/>
      <c r="F591" s="25"/>
      <c r="K591" s="25"/>
      <c r="M591" s="25"/>
      <c r="N591" s="46"/>
      <c r="Q591" s="25"/>
      <c r="R591" s="46"/>
      <c r="U591" s="25"/>
      <c r="Y591" s="25"/>
      <c r="AC591" s="25"/>
    </row>
    <row r="592" spans="1:29" s="5" customFormat="1">
      <c r="A592" s="4"/>
      <c r="F592" s="25"/>
      <c r="K592" s="25"/>
      <c r="M592" s="25"/>
      <c r="N592" s="46"/>
      <c r="Q592" s="25"/>
      <c r="R592" s="46"/>
      <c r="U592" s="25"/>
      <c r="Y592" s="25"/>
      <c r="AC592" s="25"/>
    </row>
    <row r="593" spans="1:29" s="5" customFormat="1">
      <c r="A593" s="4"/>
      <c r="F593" s="25"/>
      <c r="K593" s="25"/>
      <c r="M593" s="25"/>
      <c r="N593" s="46"/>
      <c r="Q593" s="25"/>
      <c r="R593" s="46"/>
      <c r="U593" s="25"/>
      <c r="Y593" s="25"/>
      <c r="AC593" s="25"/>
    </row>
    <row r="594" spans="1:29" s="5" customFormat="1">
      <c r="A594" s="4"/>
      <c r="F594" s="25"/>
      <c r="K594" s="25"/>
      <c r="M594" s="25"/>
      <c r="N594" s="46"/>
      <c r="Q594" s="25"/>
      <c r="R594" s="46"/>
      <c r="U594" s="25"/>
      <c r="Y594" s="25"/>
      <c r="AC594" s="25"/>
    </row>
    <row r="595" spans="1:29" s="5" customFormat="1">
      <c r="A595" s="4"/>
      <c r="F595" s="25"/>
      <c r="K595" s="25"/>
      <c r="M595" s="25"/>
      <c r="N595" s="46"/>
      <c r="Q595" s="25"/>
      <c r="R595" s="46"/>
      <c r="U595" s="25"/>
      <c r="Y595" s="25"/>
      <c r="AC595" s="25"/>
    </row>
    <row r="596" spans="1:29" s="5" customFormat="1">
      <c r="A596" s="4"/>
      <c r="F596" s="25"/>
      <c r="K596" s="25"/>
      <c r="M596" s="25"/>
      <c r="N596" s="46"/>
      <c r="Q596" s="25"/>
      <c r="R596" s="46"/>
      <c r="U596" s="25"/>
      <c r="Y596" s="25"/>
      <c r="AC596" s="25"/>
    </row>
    <row r="597" spans="1:29" s="5" customFormat="1">
      <c r="A597" s="4"/>
      <c r="F597" s="25"/>
      <c r="K597" s="25"/>
      <c r="M597" s="25"/>
      <c r="N597" s="46"/>
      <c r="Q597" s="25"/>
      <c r="R597" s="46"/>
      <c r="U597" s="25"/>
      <c r="Y597" s="25"/>
      <c r="AC597" s="25"/>
    </row>
    <row r="598" spans="1:29" s="5" customFormat="1">
      <c r="A598" s="4"/>
      <c r="F598" s="25"/>
      <c r="K598" s="25"/>
      <c r="M598" s="25"/>
      <c r="N598" s="46"/>
      <c r="Q598" s="25"/>
      <c r="R598" s="46"/>
      <c r="U598" s="25"/>
      <c r="Y598" s="25"/>
      <c r="AC598" s="25"/>
    </row>
    <row r="599" spans="1:29" s="5" customFormat="1">
      <c r="A599" s="4"/>
      <c r="F599" s="25"/>
      <c r="K599" s="25"/>
      <c r="M599" s="25"/>
      <c r="N599" s="46"/>
      <c r="Q599" s="25"/>
      <c r="R599" s="46"/>
      <c r="U599" s="25"/>
      <c r="Y599" s="25"/>
      <c r="AC599" s="25"/>
    </row>
    <row r="600" spans="1:29" s="5" customFormat="1">
      <c r="A600" s="4"/>
      <c r="F600" s="25"/>
      <c r="K600" s="25"/>
      <c r="M600" s="25"/>
      <c r="N600" s="46"/>
      <c r="Q600" s="25"/>
      <c r="R600" s="46"/>
      <c r="U600" s="25"/>
      <c r="Y600" s="25"/>
      <c r="AC600" s="25"/>
    </row>
    <row r="601" spans="1:29" s="5" customFormat="1">
      <c r="A601" s="4"/>
      <c r="F601" s="25"/>
      <c r="K601" s="25"/>
      <c r="M601" s="25"/>
      <c r="N601" s="46"/>
      <c r="Q601" s="25"/>
      <c r="R601" s="46"/>
      <c r="U601" s="25"/>
      <c r="Y601" s="25"/>
      <c r="AC601" s="25"/>
    </row>
    <row r="602" spans="1:29" s="5" customFormat="1">
      <c r="A602" s="4"/>
      <c r="F602" s="25"/>
      <c r="K602" s="25"/>
      <c r="M602" s="25"/>
      <c r="N602" s="46"/>
      <c r="Q602" s="25"/>
      <c r="R602" s="46"/>
      <c r="U602" s="25"/>
      <c r="Y602" s="25"/>
      <c r="AC602" s="25"/>
    </row>
    <row r="603" spans="1:29" s="5" customFormat="1">
      <c r="A603" s="4"/>
      <c r="F603" s="25"/>
      <c r="K603" s="25"/>
      <c r="M603" s="25"/>
      <c r="N603" s="46"/>
      <c r="Q603" s="25"/>
      <c r="R603" s="46"/>
      <c r="U603" s="25"/>
      <c r="Y603" s="25"/>
      <c r="AC603" s="25"/>
    </row>
    <row r="604" spans="1:29" s="5" customFormat="1">
      <c r="A604" s="4"/>
      <c r="F604" s="25"/>
      <c r="K604" s="25"/>
      <c r="M604" s="25"/>
      <c r="N604" s="46"/>
      <c r="Q604" s="25"/>
      <c r="R604" s="46"/>
      <c r="U604" s="25"/>
      <c r="Y604" s="25"/>
      <c r="AC604" s="25"/>
    </row>
    <row r="605" spans="1:29" s="5" customFormat="1">
      <c r="A605" s="4"/>
      <c r="F605" s="25"/>
      <c r="K605" s="25"/>
      <c r="M605" s="25"/>
      <c r="N605" s="46"/>
      <c r="Q605" s="25"/>
      <c r="R605" s="46"/>
      <c r="U605" s="25"/>
      <c r="Y605" s="25"/>
      <c r="AC605" s="25"/>
    </row>
    <row r="606" spans="1:29" s="5" customFormat="1">
      <c r="A606" s="4"/>
      <c r="F606" s="25"/>
      <c r="K606" s="25"/>
      <c r="M606" s="25"/>
      <c r="N606" s="46"/>
      <c r="Q606" s="25"/>
      <c r="R606" s="46"/>
      <c r="U606" s="25"/>
      <c r="Y606" s="25"/>
      <c r="AC606" s="25"/>
    </row>
    <row r="607" spans="1:29" s="5" customFormat="1">
      <c r="A607" s="4"/>
      <c r="F607" s="25"/>
      <c r="K607" s="25"/>
      <c r="M607" s="25"/>
      <c r="N607" s="46"/>
      <c r="Q607" s="25"/>
      <c r="R607" s="46"/>
      <c r="U607" s="25"/>
      <c r="Y607" s="25"/>
      <c r="AC607" s="25"/>
    </row>
    <row r="608" spans="1:29" s="5" customFormat="1">
      <c r="A608" s="4"/>
      <c r="F608" s="25"/>
      <c r="K608" s="25"/>
      <c r="M608" s="25"/>
      <c r="N608" s="46"/>
      <c r="Q608" s="25"/>
      <c r="R608" s="46"/>
      <c r="U608" s="25"/>
      <c r="Y608" s="25"/>
      <c r="AC608" s="25"/>
    </row>
    <row r="609" spans="1:29" s="5" customFormat="1">
      <c r="A609" s="4"/>
      <c r="F609" s="25"/>
      <c r="K609" s="25"/>
      <c r="M609" s="25"/>
      <c r="N609" s="46"/>
      <c r="Q609" s="25"/>
      <c r="R609" s="46"/>
      <c r="U609" s="25"/>
      <c r="Y609" s="25"/>
      <c r="AC609" s="25"/>
    </row>
    <row r="610" spans="1:29" s="5" customFormat="1">
      <c r="A610" s="4"/>
      <c r="F610" s="25"/>
      <c r="K610" s="25"/>
      <c r="M610" s="25"/>
      <c r="N610" s="46"/>
      <c r="Q610" s="25"/>
      <c r="R610" s="46"/>
      <c r="U610" s="25"/>
      <c r="Y610" s="25"/>
      <c r="AC610" s="25"/>
    </row>
    <row r="611" spans="1:29" s="5" customFormat="1">
      <c r="A611" s="4"/>
      <c r="F611" s="25"/>
      <c r="K611" s="25"/>
      <c r="M611" s="25"/>
      <c r="N611" s="46"/>
      <c r="Q611" s="25"/>
      <c r="R611" s="46"/>
      <c r="U611" s="25"/>
      <c r="Y611" s="25"/>
      <c r="AC611" s="25"/>
    </row>
    <row r="612" spans="1:29" s="5" customFormat="1">
      <c r="A612" s="4"/>
      <c r="F612" s="25"/>
      <c r="K612" s="25"/>
      <c r="M612" s="25"/>
      <c r="N612" s="46"/>
      <c r="Q612" s="25"/>
      <c r="R612" s="46"/>
      <c r="U612" s="25"/>
      <c r="Y612" s="25"/>
      <c r="AC612" s="25"/>
    </row>
    <row r="613" spans="1:29" s="5" customFormat="1">
      <c r="A613" s="4"/>
      <c r="F613" s="25"/>
      <c r="K613" s="25"/>
      <c r="M613" s="25"/>
      <c r="N613" s="46"/>
      <c r="Q613" s="25"/>
      <c r="R613" s="46"/>
      <c r="U613" s="25"/>
      <c r="Y613" s="25"/>
      <c r="AC613" s="25"/>
    </row>
    <row r="614" spans="1:29" s="5" customFormat="1">
      <c r="A614" s="4"/>
      <c r="F614" s="25"/>
      <c r="K614" s="25"/>
      <c r="M614" s="25"/>
      <c r="N614" s="46"/>
      <c r="Q614" s="25"/>
      <c r="R614" s="46"/>
      <c r="U614" s="25"/>
      <c r="Y614" s="25"/>
      <c r="AC614" s="25"/>
    </row>
    <row r="615" spans="1:29" s="5" customFormat="1">
      <c r="A615" s="4"/>
      <c r="F615" s="25"/>
      <c r="K615" s="25"/>
      <c r="M615" s="25"/>
      <c r="N615" s="46"/>
      <c r="Q615" s="25"/>
      <c r="R615" s="46"/>
      <c r="U615" s="25"/>
      <c r="Y615" s="25"/>
      <c r="AC615" s="25"/>
    </row>
    <row r="616" spans="1:29" s="5" customFormat="1">
      <c r="A616" s="4"/>
      <c r="F616" s="25"/>
      <c r="K616" s="25"/>
      <c r="M616" s="25"/>
      <c r="N616" s="46"/>
      <c r="Q616" s="25"/>
      <c r="R616" s="46"/>
      <c r="U616" s="25"/>
      <c r="Y616" s="25"/>
      <c r="AC616" s="25"/>
    </row>
    <row r="617" spans="1:29" s="5" customFormat="1">
      <c r="A617" s="4"/>
      <c r="F617" s="25"/>
      <c r="K617" s="25"/>
      <c r="M617" s="25"/>
      <c r="N617" s="46"/>
      <c r="Q617" s="25"/>
      <c r="R617" s="46"/>
      <c r="U617" s="25"/>
      <c r="Y617" s="25"/>
      <c r="AC617" s="25"/>
    </row>
    <row r="618" spans="1:29" s="5" customFormat="1">
      <c r="A618" s="4"/>
      <c r="F618" s="25"/>
      <c r="K618" s="25"/>
      <c r="M618" s="25"/>
      <c r="N618" s="46"/>
      <c r="Q618" s="25"/>
      <c r="R618" s="46"/>
      <c r="U618" s="25"/>
      <c r="Y618" s="25"/>
      <c r="AC618" s="25"/>
    </row>
    <row r="619" spans="1:29" s="5" customFormat="1">
      <c r="A619" s="4"/>
      <c r="F619" s="25"/>
      <c r="K619" s="25"/>
      <c r="M619" s="25"/>
      <c r="N619" s="46"/>
      <c r="Q619" s="25"/>
      <c r="R619" s="46"/>
      <c r="U619" s="25"/>
      <c r="Y619" s="25"/>
      <c r="AC619" s="25"/>
    </row>
    <row r="620" spans="1:29" s="5" customFormat="1">
      <c r="A620" s="4"/>
      <c r="F620" s="25"/>
      <c r="K620" s="25"/>
      <c r="M620" s="25"/>
      <c r="N620" s="46"/>
      <c r="Q620" s="25"/>
      <c r="R620" s="46"/>
      <c r="U620" s="25"/>
      <c r="Y620" s="25"/>
      <c r="AC620" s="25"/>
    </row>
    <row r="621" spans="1:29" s="5" customFormat="1">
      <c r="A621" s="4"/>
      <c r="F621" s="25"/>
      <c r="K621" s="25"/>
      <c r="M621" s="25"/>
      <c r="N621" s="46"/>
      <c r="Q621" s="25"/>
      <c r="R621" s="46"/>
      <c r="U621" s="25"/>
      <c r="Y621" s="25"/>
      <c r="AC621" s="25"/>
    </row>
    <row r="622" spans="1:29" s="5" customFormat="1">
      <c r="A622" s="4"/>
      <c r="F622" s="25"/>
      <c r="K622" s="25"/>
      <c r="M622" s="25"/>
      <c r="N622" s="46"/>
      <c r="Q622" s="25"/>
      <c r="R622" s="46"/>
      <c r="U622" s="25"/>
      <c r="Y622" s="25"/>
      <c r="AC622" s="25"/>
    </row>
    <row r="623" spans="1:29" s="5" customFormat="1">
      <c r="A623" s="4"/>
      <c r="F623" s="25"/>
      <c r="K623" s="25"/>
      <c r="M623" s="25"/>
      <c r="N623" s="46"/>
      <c r="Q623" s="25"/>
      <c r="R623" s="46"/>
      <c r="U623" s="25"/>
      <c r="Y623" s="25"/>
      <c r="AC623" s="25"/>
    </row>
    <row r="624" spans="1:29" s="5" customFormat="1">
      <c r="A624" s="4"/>
      <c r="F624" s="25"/>
      <c r="K624" s="25"/>
      <c r="M624" s="25"/>
      <c r="N624" s="46"/>
      <c r="Q624" s="25"/>
      <c r="R624" s="46"/>
      <c r="U624" s="25"/>
      <c r="Y624" s="25"/>
      <c r="AC624" s="25"/>
    </row>
    <row r="625" spans="1:29" s="5" customFormat="1">
      <c r="A625" s="4"/>
      <c r="F625" s="25"/>
      <c r="K625" s="25"/>
      <c r="M625" s="25"/>
      <c r="N625" s="46"/>
      <c r="Q625" s="25"/>
      <c r="R625" s="46"/>
      <c r="U625" s="25"/>
      <c r="Y625" s="25"/>
      <c r="AC625" s="25"/>
    </row>
    <row r="626" spans="1:29" s="5" customFormat="1">
      <c r="A626" s="4"/>
      <c r="F626" s="25"/>
      <c r="K626" s="25"/>
      <c r="M626" s="25"/>
      <c r="N626" s="46"/>
      <c r="Q626" s="25"/>
      <c r="R626" s="46"/>
      <c r="U626" s="25"/>
      <c r="Y626" s="25"/>
      <c r="AC626" s="25"/>
    </row>
    <row r="627" spans="1:29" s="5" customFormat="1">
      <c r="A627" s="4"/>
      <c r="F627" s="25"/>
      <c r="K627" s="25"/>
      <c r="M627" s="25"/>
      <c r="N627" s="46"/>
      <c r="Q627" s="25"/>
      <c r="R627" s="46"/>
      <c r="U627" s="25"/>
      <c r="Y627" s="25"/>
      <c r="AC627" s="25"/>
    </row>
    <row r="628" spans="1:29" s="5" customFormat="1">
      <c r="A628" s="4"/>
      <c r="F628" s="25"/>
      <c r="K628" s="25"/>
      <c r="M628" s="25"/>
      <c r="N628" s="46"/>
      <c r="Q628" s="25"/>
      <c r="R628" s="46"/>
      <c r="U628" s="25"/>
      <c r="Y628" s="25"/>
      <c r="AC628" s="25"/>
    </row>
    <row r="629" spans="1:29" s="5" customFormat="1">
      <c r="A629" s="4"/>
      <c r="F629" s="25"/>
      <c r="K629" s="25"/>
      <c r="M629" s="25"/>
      <c r="N629" s="46"/>
      <c r="Q629" s="25"/>
      <c r="R629" s="46"/>
      <c r="U629" s="25"/>
      <c r="Y629" s="25"/>
      <c r="AC629" s="25"/>
    </row>
    <row r="630" spans="1:29" s="5" customFormat="1">
      <c r="A630" s="4"/>
      <c r="F630" s="25"/>
      <c r="K630" s="25"/>
      <c r="M630" s="25"/>
      <c r="N630" s="46"/>
      <c r="Q630" s="25"/>
      <c r="R630" s="46"/>
      <c r="U630" s="25"/>
      <c r="Y630" s="25"/>
      <c r="AC630" s="25"/>
    </row>
    <row r="631" spans="1:29" s="5" customFormat="1">
      <c r="A631" s="4"/>
      <c r="F631" s="25"/>
      <c r="K631" s="25"/>
      <c r="M631" s="25"/>
      <c r="N631" s="46"/>
      <c r="Q631" s="25"/>
      <c r="R631" s="46"/>
      <c r="U631" s="25"/>
      <c r="Y631" s="25"/>
      <c r="AC631" s="25"/>
    </row>
    <row r="632" spans="1:29" s="5" customFormat="1">
      <c r="A632" s="4"/>
      <c r="F632" s="25"/>
      <c r="K632" s="25"/>
      <c r="M632" s="25"/>
      <c r="N632" s="46"/>
      <c r="Q632" s="25"/>
      <c r="R632" s="46"/>
      <c r="U632" s="25"/>
      <c r="Y632" s="25"/>
      <c r="AC632" s="25"/>
    </row>
    <row r="633" spans="1:29" s="5" customFormat="1">
      <c r="A633" s="4"/>
      <c r="F633" s="25"/>
      <c r="K633" s="25"/>
      <c r="M633" s="25"/>
      <c r="N633" s="46"/>
      <c r="Q633" s="25"/>
      <c r="R633" s="46"/>
      <c r="U633" s="25"/>
      <c r="Y633" s="25"/>
      <c r="AC633" s="25"/>
    </row>
    <row r="634" spans="1:29" s="5" customFormat="1">
      <c r="A634" s="4"/>
      <c r="F634" s="25"/>
      <c r="K634" s="25"/>
      <c r="M634" s="25"/>
      <c r="N634" s="46"/>
      <c r="Q634" s="25"/>
      <c r="R634" s="46"/>
      <c r="U634" s="25"/>
      <c r="Y634" s="25"/>
      <c r="AC634" s="25"/>
    </row>
    <row r="635" spans="1:29" s="5" customFormat="1">
      <c r="A635" s="4"/>
      <c r="F635" s="25"/>
      <c r="K635" s="25"/>
      <c r="M635" s="25"/>
      <c r="N635" s="46"/>
      <c r="Q635" s="25"/>
      <c r="R635" s="46"/>
      <c r="U635" s="25"/>
      <c r="Y635" s="25"/>
      <c r="AC635" s="25"/>
    </row>
    <row r="636" spans="1:29" s="5" customFormat="1">
      <c r="A636" s="4"/>
      <c r="F636" s="25"/>
      <c r="K636" s="25"/>
      <c r="M636" s="25"/>
      <c r="N636" s="46"/>
      <c r="Q636" s="25"/>
      <c r="R636" s="46"/>
      <c r="U636" s="25"/>
      <c r="Y636" s="25"/>
      <c r="AC636" s="25"/>
    </row>
    <row r="637" spans="1:29" s="5" customFormat="1">
      <c r="A637" s="4"/>
      <c r="F637" s="25"/>
      <c r="K637" s="25"/>
      <c r="M637" s="25"/>
      <c r="N637" s="46"/>
      <c r="Q637" s="25"/>
      <c r="R637" s="46"/>
      <c r="U637" s="25"/>
      <c r="Y637" s="25"/>
      <c r="AC637" s="25"/>
    </row>
    <row r="638" spans="1:29" s="5" customFormat="1">
      <c r="A638" s="4"/>
      <c r="F638" s="25"/>
      <c r="K638" s="25"/>
      <c r="M638" s="25"/>
      <c r="N638" s="46"/>
      <c r="Q638" s="25"/>
      <c r="R638" s="46"/>
      <c r="U638" s="25"/>
      <c r="Y638" s="25"/>
      <c r="AC638" s="25"/>
    </row>
    <row r="639" spans="1:29" s="5" customFormat="1">
      <c r="A639" s="4"/>
      <c r="F639" s="25"/>
      <c r="K639" s="25"/>
      <c r="M639" s="25"/>
      <c r="N639" s="46"/>
      <c r="Q639" s="25"/>
      <c r="R639" s="46"/>
      <c r="U639" s="25"/>
      <c r="Y639" s="25"/>
      <c r="AC639" s="25"/>
    </row>
    <row r="640" spans="1:29" s="5" customFormat="1">
      <c r="A640" s="4"/>
      <c r="F640" s="25"/>
      <c r="K640" s="25"/>
      <c r="M640" s="25"/>
      <c r="N640" s="46"/>
      <c r="Q640" s="25"/>
      <c r="R640" s="46"/>
      <c r="U640" s="25"/>
      <c r="Y640" s="25"/>
      <c r="AC640" s="25"/>
    </row>
    <row r="641" spans="1:29" s="5" customFormat="1">
      <c r="A641" s="4"/>
      <c r="F641" s="25"/>
      <c r="K641" s="25"/>
      <c r="M641" s="25"/>
      <c r="N641" s="46"/>
      <c r="Q641" s="25"/>
      <c r="R641" s="46"/>
      <c r="U641" s="25"/>
      <c r="Y641" s="25"/>
      <c r="AC641" s="25"/>
    </row>
    <row r="642" spans="1:29" s="5" customFormat="1">
      <c r="A642" s="4"/>
      <c r="F642" s="25"/>
      <c r="K642" s="25"/>
      <c r="M642" s="25"/>
      <c r="N642" s="46"/>
      <c r="Q642" s="25"/>
      <c r="R642" s="46"/>
      <c r="U642" s="25"/>
      <c r="Y642" s="25"/>
      <c r="AC642" s="25"/>
    </row>
    <row r="643" spans="1:29" s="5" customFormat="1">
      <c r="A643" s="4"/>
      <c r="F643" s="25"/>
      <c r="K643" s="25"/>
      <c r="M643" s="25"/>
      <c r="N643" s="46"/>
      <c r="Q643" s="25"/>
      <c r="R643" s="46"/>
      <c r="U643" s="25"/>
      <c r="Y643" s="25"/>
      <c r="AC643" s="25"/>
    </row>
    <row r="644" spans="1:29" s="5" customFormat="1">
      <c r="A644" s="4"/>
      <c r="F644" s="25"/>
      <c r="K644" s="25"/>
      <c r="M644" s="25"/>
      <c r="N644" s="46"/>
      <c r="Q644" s="25"/>
      <c r="R644" s="46"/>
      <c r="U644" s="25"/>
      <c r="Y644" s="25"/>
      <c r="AC644" s="25"/>
    </row>
    <row r="645" spans="1:29" s="5" customFormat="1">
      <c r="A645" s="4"/>
      <c r="F645" s="25"/>
      <c r="K645" s="25"/>
      <c r="M645" s="25"/>
      <c r="N645" s="46"/>
      <c r="Q645" s="25"/>
      <c r="R645" s="46"/>
      <c r="U645" s="25"/>
      <c r="Y645" s="25"/>
      <c r="AC645" s="25"/>
    </row>
    <row r="646" spans="1:29" s="5" customFormat="1">
      <c r="A646" s="4"/>
      <c r="F646" s="25"/>
      <c r="K646" s="25"/>
      <c r="M646" s="25"/>
      <c r="N646" s="46"/>
      <c r="Q646" s="25"/>
      <c r="R646" s="46"/>
      <c r="U646" s="25"/>
      <c r="Y646" s="25"/>
      <c r="AC646" s="25"/>
    </row>
    <row r="647" spans="1:29" s="5" customFormat="1">
      <c r="A647" s="4"/>
      <c r="F647" s="25"/>
      <c r="K647" s="25"/>
      <c r="M647" s="25"/>
      <c r="N647" s="46"/>
      <c r="Q647" s="25"/>
      <c r="R647" s="46"/>
      <c r="U647" s="25"/>
      <c r="Y647" s="25"/>
      <c r="AC647" s="25"/>
    </row>
    <row r="648" spans="1:29" s="5" customFormat="1">
      <c r="A648" s="4"/>
      <c r="F648" s="25"/>
      <c r="K648" s="25"/>
      <c r="M648" s="25"/>
      <c r="N648" s="46"/>
      <c r="Q648" s="25"/>
      <c r="R648" s="46"/>
      <c r="U648" s="25"/>
      <c r="Y648" s="25"/>
      <c r="AC648" s="25"/>
    </row>
    <row r="649" spans="1:29" s="5" customFormat="1">
      <c r="A649" s="4"/>
      <c r="F649" s="25"/>
      <c r="K649" s="25"/>
      <c r="M649" s="25"/>
      <c r="N649" s="46"/>
      <c r="Q649" s="25"/>
      <c r="R649" s="46"/>
      <c r="U649" s="25"/>
      <c r="Y649" s="25"/>
      <c r="AC649" s="25"/>
    </row>
    <row r="650" spans="1:29" s="5" customFormat="1">
      <c r="A650" s="4"/>
      <c r="F650" s="25"/>
      <c r="K650" s="25"/>
      <c r="M650" s="25"/>
      <c r="N650" s="46"/>
      <c r="Q650" s="25"/>
      <c r="R650" s="46"/>
      <c r="U650" s="25"/>
      <c r="Y650" s="25"/>
      <c r="AC650" s="25"/>
    </row>
    <row r="651" spans="1:29" s="5" customFormat="1">
      <c r="A651" s="4"/>
      <c r="F651" s="25"/>
      <c r="K651" s="25"/>
      <c r="M651" s="25"/>
      <c r="N651" s="46"/>
      <c r="Q651" s="25"/>
      <c r="R651" s="46"/>
      <c r="U651" s="25"/>
      <c r="Y651" s="25"/>
      <c r="AC651" s="25"/>
    </row>
    <row r="652" spans="1:29" s="5" customFormat="1">
      <c r="A652" s="4"/>
      <c r="F652" s="25"/>
      <c r="K652" s="25"/>
      <c r="M652" s="25"/>
      <c r="N652" s="46"/>
      <c r="Q652" s="25"/>
      <c r="R652" s="46"/>
      <c r="U652" s="25"/>
      <c r="Y652" s="25"/>
      <c r="AC652" s="25"/>
    </row>
    <row r="653" spans="1:29" s="5" customFormat="1">
      <c r="A653" s="4"/>
      <c r="F653" s="25"/>
      <c r="K653" s="25"/>
      <c r="M653" s="25"/>
      <c r="N653" s="46"/>
      <c r="Q653" s="25"/>
      <c r="R653" s="46"/>
      <c r="U653" s="25"/>
      <c r="Y653" s="25"/>
      <c r="AC653" s="25"/>
    </row>
    <row r="654" spans="1:29" s="5" customFormat="1">
      <c r="A654" s="4"/>
      <c r="F654" s="25"/>
      <c r="K654" s="25"/>
      <c r="M654" s="25"/>
      <c r="N654" s="46"/>
      <c r="Q654" s="25"/>
      <c r="R654" s="46"/>
      <c r="U654" s="25"/>
      <c r="Y654" s="25"/>
      <c r="AC654" s="25"/>
    </row>
    <row r="655" spans="1:29" s="5" customFormat="1">
      <c r="A655" s="4"/>
      <c r="F655" s="25"/>
      <c r="K655" s="25"/>
      <c r="M655" s="25"/>
      <c r="N655" s="46"/>
      <c r="Q655" s="25"/>
      <c r="R655" s="46"/>
      <c r="U655" s="25"/>
      <c r="Y655" s="25"/>
      <c r="AC655" s="25"/>
    </row>
    <row r="656" spans="1:29" s="5" customFormat="1">
      <c r="A656" s="4"/>
      <c r="F656" s="25"/>
      <c r="K656" s="25"/>
      <c r="M656" s="25"/>
      <c r="N656" s="46"/>
      <c r="Q656" s="25"/>
      <c r="R656" s="46"/>
      <c r="U656" s="25"/>
      <c r="Y656" s="25"/>
      <c r="AC656" s="25"/>
    </row>
    <row r="657" spans="1:29" s="5" customFormat="1">
      <c r="A657" s="4"/>
      <c r="F657" s="25"/>
      <c r="K657" s="25"/>
      <c r="M657" s="25"/>
      <c r="N657" s="46"/>
      <c r="Q657" s="25"/>
      <c r="R657" s="46"/>
      <c r="U657" s="25"/>
      <c r="Y657" s="25"/>
      <c r="AC657" s="25"/>
    </row>
    <row r="658" spans="1:29" s="5" customFormat="1">
      <c r="A658" s="4"/>
      <c r="F658" s="25"/>
      <c r="K658" s="25"/>
      <c r="M658" s="25"/>
      <c r="N658" s="46"/>
      <c r="Q658" s="25"/>
      <c r="R658" s="46"/>
      <c r="U658" s="25"/>
      <c r="Y658" s="25"/>
      <c r="AC658" s="25"/>
    </row>
    <row r="659" spans="1:29" s="5" customFormat="1">
      <c r="A659" s="4"/>
      <c r="F659" s="25"/>
      <c r="K659" s="25"/>
      <c r="M659" s="25"/>
      <c r="N659" s="46"/>
      <c r="Q659" s="25"/>
      <c r="R659" s="46"/>
      <c r="U659" s="25"/>
      <c r="Y659" s="25"/>
      <c r="AC659" s="25"/>
    </row>
    <row r="660" spans="1:29" s="5" customFormat="1">
      <c r="A660" s="4"/>
      <c r="F660" s="25"/>
      <c r="K660" s="25"/>
      <c r="M660" s="25"/>
      <c r="N660" s="46"/>
      <c r="Q660" s="25"/>
      <c r="R660" s="46"/>
      <c r="U660" s="25"/>
      <c r="Y660" s="25"/>
      <c r="AC660" s="25"/>
    </row>
    <row r="661" spans="1:29" s="5" customFormat="1">
      <c r="A661" s="4"/>
      <c r="F661" s="25"/>
      <c r="K661" s="25"/>
      <c r="M661" s="25"/>
      <c r="N661" s="46"/>
      <c r="Q661" s="25"/>
      <c r="R661" s="46"/>
      <c r="U661" s="25"/>
      <c r="Y661" s="25"/>
      <c r="AC661" s="25"/>
    </row>
    <row r="662" spans="1:29" s="5" customFormat="1">
      <c r="A662" s="4"/>
      <c r="F662" s="25"/>
      <c r="K662" s="25"/>
      <c r="M662" s="25"/>
      <c r="N662" s="46"/>
      <c r="Q662" s="25"/>
      <c r="R662" s="46"/>
      <c r="U662" s="25"/>
      <c r="Y662" s="25"/>
      <c r="AC662" s="25"/>
    </row>
    <row r="663" spans="1:29" s="5" customFormat="1">
      <c r="A663" s="4"/>
      <c r="F663" s="25"/>
      <c r="K663" s="25"/>
      <c r="M663" s="25"/>
      <c r="N663" s="46"/>
      <c r="Q663" s="25"/>
      <c r="R663" s="46"/>
      <c r="U663" s="25"/>
      <c r="Y663" s="25"/>
      <c r="AC663" s="25"/>
    </row>
    <row r="664" spans="1:29" s="5" customFormat="1">
      <c r="A664" s="4"/>
      <c r="F664" s="25"/>
      <c r="K664" s="25"/>
      <c r="M664" s="25"/>
      <c r="N664" s="46"/>
      <c r="Q664" s="25"/>
      <c r="R664" s="46"/>
      <c r="U664" s="25"/>
      <c r="Y664" s="25"/>
      <c r="AC664" s="25"/>
    </row>
    <row r="665" spans="1:29" s="5" customFormat="1">
      <c r="A665" s="4"/>
      <c r="F665" s="25"/>
      <c r="K665" s="25"/>
      <c r="M665" s="25"/>
      <c r="N665" s="46"/>
      <c r="Q665" s="25"/>
      <c r="R665" s="46"/>
      <c r="U665" s="25"/>
      <c r="Y665" s="25"/>
      <c r="AC665" s="25"/>
    </row>
    <row r="666" spans="1:29" s="5" customFormat="1">
      <c r="A666" s="4"/>
      <c r="F666" s="25"/>
      <c r="K666" s="25"/>
      <c r="M666" s="25"/>
      <c r="N666" s="46"/>
      <c r="Q666" s="25"/>
      <c r="R666" s="46"/>
      <c r="U666" s="25"/>
      <c r="Y666" s="25"/>
      <c r="AC666" s="25"/>
    </row>
    <row r="667" spans="1:29" s="5" customFormat="1">
      <c r="A667" s="4"/>
      <c r="F667" s="25"/>
      <c r="K667" s="25"/>
      <c r="M667" s="25"/>
      <c r="N667" s="46"/>
      <c r="Q667" s="25"/>
      <c r="R667" s="46"/>
      <c r="U667" s="25"/>
      <c r="Y667" s="25"/>
      <c r="AC667" s="25"/>
    </row>
    <row r="668" spans="1:29" s="5" customFormat="1">
      <c r="A668" s="4"/>
      <c r="F668" s="25"/>
      <c r="K668" s="25"/>
      <c r="M668" s="25"/>
      <c r="N668" s="46"/>
      <c r="Q668" s="25"/>
      <c r="R668" s="46"/>
      <c r="U668" s="25"/>
      <c r="Y668" s="25"/>
      <c r="AC668" s="25"/>
    </row>
    <row r="669" spans="1:29" s="5" customFormat="1">
      <c r="A669" s="4"/>
      <c r="F669" s="25"/>
      <c r="K669" s="25"/>
      <c r="M669" s="25"/>
      <c r="N669" s="46"/>
      <c r="Q669" s="25"/>
      <c r="R669" s="46"/>
      <c r="U669" s="25"/>
      <c r="Y669" s="25"/>
      <c r="AC669" s="25"/>
    </row>
    <row r="670" spans="1:29" s="5" customFormat="1">
      <c r="A670" s="4"/>
      <c r="F670" s="25"/>
      <c r="K670" s="25"/>
      <c r="M670" s="25"/>
      <c r="N670" s="46"/>
      <c r="Q670" s="25"/>
      <c r="R670" s="46"/>
      <c r="U670" s="25"/>
      <c r="Y670" s="25"/>
      <c r="AC670" s="25"/>
    </row>
    <row r="671" spans="1:29" s="5" customFormat="1">
      <c r="A671" s="4"/>
      <c r="F671" s="25"/>
      <c r="K671" s="25"/>
      <c r="M671" s="25"/>
      <c r="N671" s="46"/>
      <c r="Q671" s="25"/>
      <c r="R671" s="46"/>
      <c r="U671" s="25"/>
      <c r="Y671" s="25"/>
      <c r="AC671" s="25"/>
    </row>
    <row r="672" spans="1:29" s="5" customFormat="1">
      <c r="A672" s="4"/>
      <c r="F672" s="25"/>
      <c r="K672" s="25"/>
      <c r="M672" s="25"/>
      <c r="N672" s="46"/>
      <c r="Q672" s="25"/>
      <c r="R672" s="46"/>
      <c r="U672" s="25"/>
      <c r="Y672" s="25"/>
      <c r="AC672" s="25"/>
    </row>
    <row r="673" spans="1:29" s="5" customFormat="1">
      <c r="A673" s="4"/>
      <c r="F673" s="25"/>
      <c r="K673" s="25"/>
      <c r="M673" s="25"/>
      <c r="N673" s="46"/>
      <c r="Q673" s="25"/>
      <c r="R673" s="46"/>
      <c r="U673" s="25"/>
      <c r="Y673" s="25"/>
      <c r="AC673" s="25"/>
    </row>
    <row r="674" spans="1:29" s="5" customFormat="1">
      <c r="A674" s="4"/>
      <c r="F674" s="25"/>
      <c r="K674" s="25"/>
      <c r="M674" s="25"/>
      <c r="N674" s="46"/>
      <c r="Q674" s="25"/>
      <c r="R674" s="46"/>
      <c r="U674" s="25"/>
      <c r="Y674" s="25"/>
      <c r="AC674" s="25"/>
    </row>
    <row r="675" spans="1:29" s="5" customFormat="1">
      <c r="A675" s="4"/>
      <c r="F675" s="25"/>
      <c r="K675" s="25"/>
      <c r="M675" s="25"/>
      <c r="N675" s="46"/>
      <c r="Q675" s="25"/>
      <c r="R675" s="46"/>
      <c r="U675" s="25"/>
      <c r="Y675" s="25"/>
      <c r="AC675" s="25"/>
    </row>
    <row r="676" spans="1:29" s="5" customFormat="1">
      <c r="A676" s="4"/>
      <c r="F676" s="25"/>
      <c r="K676" s="25"/>
      <c r="M676" s="25"/>
      <c r="N676" s="46"/>
      <c r="Q676" s="25"/>
      <c r="R676" s="46"/>
      <c r="U676" s="25"/>
      <c r="Y676" s="25"/>
      <c r="AC676" s="25"/>
    </row>
    <row r="677" spans="1:29" s="5" customFormat="1">
      <c r="A677" s="4"/>
      <c r="F677" s="25"/>
      <c r="K677" s="25"/>
      <c r="M677" s="25"/>
      <c r="N677" s="46"/>
      <c r="Q677" s="25"/>
      <c r="R677" s="46"/>
      <c r="U677" s="25"/>
      <c r="Y677" s="25"/>
      <c r="AC677" s="25"/>
    </row>
    <row r="678" spans="1:29" s="5" customFormat="1">
      <c r="A678" s="4"/>
      <c r="F678" s="25"/>
      <c r="K678" s="25"/>
      <c r="M678" s="25"/>
      <c r="N678" s="46"/>
      <c r="Q678" s="25"/>
      <c r="R678" s="46"/>
      <c r="U678" s="25"/>
      <c r="Y678" s="25"/>
      <c r="AC678" s="25"/>
    </row>
    <row r="679" spans="1:29" s="5" customFormat="1">
      <c r="A679" s="4"/>
      <c r="F679" s="25"/>
      <c r="K679" s="25"/>
      <c r="M679" s="25"/>
      <c r="N679" s="46"/>
      <c r="Q679" s="25"/>
      <c r="R679" s="46"/>
      <c r="U679" s="25"/>
      <c r="Y679" s="25"/>
      <c r="AC679" s="25"/>
    </row>
    <row r="680" spans="1:29" s="5" customFormat="1">
      <c r="A680" s="4"/>
      <c r="F680" s="25"/>
      <c r="K680" s="25"/>
      <c r="M680" s="25"/>
      <c r="N680" s="46"/>
      <c r="Q680" s="25"/>
      <c r="R680" s="46"/>
      <c r="U680" s="25"/>
      <c r="Y680" s="25"/>
      <c r="AC680" s="25"/>
    </row>
    <row r="681" spans="1:29" s="5" customFormat="1">
      <c r="A681" s="4"/>
      <c r="F681" s="25"/>
      <c r="K681" s="25"/>
      <c r="M681" s="25"/>
      <c r="N681" s="46"/>
      <c r="Q681" s="25"/>
      <c r="R681" s="46"/>
      <c r="U681" s="25"/>
      <c r="Y681" s="25"/>
      <c r="AC681" s="25"/>
    </row>
    <row r="682" spans="1:29" s="5" customFormat="1">
      <c r="A682" s="4"/>
      <c r="F682" s="25"/>
      <c r="K682" s="25"/>
      <c r="M682" s="25"/>
      <c r="N682" s="46"/>
      <c r="Q682" s="25"/>
      <c r="R682" s="46"/>
      <c r="U682" s="25"/>
      <c r="Y682" s="25"/>
      <c r="AC682" s="25"/>
    </row>
    <row r="683" spans="1:29" s="5" customFormat="1">
      <c r="A683" s="4"/>
      <c r="F683" s="25"/>
      <c r="K683" s="25"/>
      <c r="M683" s="25"/>
      <c r="N683" s="46"/>
      <c r="Q683" s="25"/>
      <c r="R683" s="46"/>
      <c r="U683" s="25"/>
      <c r="Y683" s="25"/>
      <c r="AC683" s="25"/>
    </row>
    <row r="684" spans="1:29" s="5" customFormat="1">
      <c r="A684" s="4"/>
      <c r="F684" s="25"/>
      <c r="K684" s="25"/>
      <c r="M684" s="25"/>
      <c r="N684" s="46"/>
      <c r="Q684" s="25"/>
      <c r="R684" s="46"/>
      <c r="U684" s="25"/>
      <c r="Y684" s="25"/>
      <c r="AC684" s="25"/>
    </row>
    <row r="685" spans="1:29" s="5" customFormat="1">
      <c r="A685" s="4"/>
      <c r="F685" s="25"/>
      <c r="K685" s="25"/>
      <c r="M685" s="25"/>
      <c r="N685" s="46"/>
      <c r="Q685" s="25"/>
      <c r="R685" s="46"/>
      <c r="U685" s="25"/>
      <c r="Y685" s="25"/>
      <c r="AC685" s="25"/>
    </row>
    <row r="686" spans="1:29" s="5" customFormat="1">
      <c r="A686" s="4"/>
      <c r="F686" s="25"/>
      <c r="K686" s="25"/>
      <c r="M686" s="25"/>
      <c r="N686" s="46"/>
      <c r="Q686" s="25"/>
      <c r="R686" s="46"/>
      <c r="U686" s="25"/>
      <c r="Y686" s="25"/>
      <c r="AC686" s="25"/>
    </row>
    <row r="687" spans="1:29" s="5" customFormat="1">
      <c r="A687" s="4"/>
      <c r="F687" s="25"/>
      <c r="K687" s="25"/>
      <c r="M687" s="25"/>
      <c r="N687" s="46"/>
      <c r="Q687" s="25"/>
      <c r="R687" s="46"/>
      <c r="U687" s="25"/>
      <c r="Y687" s="25"/>
      <c r="AC687" s="25"/>
    </row>
    <row r="688" spans="1:29" s="5" customFormat="1">
      <c r="A688" s="4"/>
      <c r="F688" s="25"/>
      <c r="K688" s="25"/>
      <c r="M688" s="25"/>
      <c r="N688" s="46"/>
      <c r="Q688" s="25"/>
      <c r="R688" s="46"/>
      <c r="U688" s="25"/>
      <c r="Y688" s="25"/>
      <c r="AC688" s="25"/>
    </row>
    <row r="689" spans="1:29" s="5" customFormat="1">
      <c r="A689" s="4"/>
      <c r="F689" s="25"/>
      <c r="K689" s="25"/>
      <c r="M689" s="25"/>
      <c r="N689" s="46"/>
      <c r="Q689" s="25"/>
      <c r="R689" s="46"/>
      <c r="U689" s="25"/>
      <c r="Y689" s="25"/>
      <c r="AC689" s="25"/>
    </row>
    <row r="690" spans="1:29" s="5" customFormat="1">
      <c r="A690" s="4"/>
      <c r="F690" s="25"/>
      <c r="K690" s="25"/>
      <c r="M690" s="25"/>
      <c r="N690" s="46"/>
      <c r="Q690" s="25"/>
      <c r="R690" s="46"/>
      <c r="U690" s="25"/>
      <c r="Y690" s="25"/>
      <c r="AC690" s="25"/>
    </row>
    <row r="691" spans="1:29" s="5" customFormat="1">
      <c r="A691" s="4"/>
      <c r="F691" s="25"/>
      <c r="K691" s="25"/>
      <c r="M691" s="25"/>
      <c r="N691" s="46"/>
      <c r="Q691" s="25"/>
      <c r="R691" s="46"/>
      <c r="U691" s="25"/>
      <c r="Y691" s="25"/>
      <c r="AC691" s="25"/>
    </row>
    <row r="692" spans="1:29" s="5" customFormat="1">
      <c r="A692" s="4"/>
      <c r="F692" s="25"/>
      <c r="K692" s="25"/>
      <c r="M692" s="25"/>
      <c r="N692" s="46"/>
      <c r="Q692" s="25"/>
      <c r="R692" s="46"/>
      <c r="U692" s="25"/>
      <c r="Y692" s="25"/>
      <c r="AC692" s="25"/>
    </row>
    <row r="693" spans="1:29" s="5" customFormat="1">
      <c r="A693" s="4"/>
      <c r="F693" s="25"/>
      <c r="K693" s="25"/>
      <c r="M693" s="25"/>
      <c r="N693" s="46"/>
      <c r="Q693" s="25"/>
      <c r="R693" s="46"/>
      <c r="U693" s="25"/>
      <c r="Y693" s="25"/>
      <c r="AC693" s="25"/>
    </row>
    <row r="694" spans="1:29" s="5" customFormat="1">
      <c r="A694" s="4"/>
      <c r="F694" s="25"/>
      <c r="K694" s="25"/>
      <c r="M694" s="25"/>
      <c r="N694" s="46"/>
      <c r="Q694" s="25"/>
      <c r="R694" s="46"/>
      <c r="U694" s="25"/>
      <c r="Y694" s="25"/>
      <c r="AC694" s="25"/>
    </row>
    <row r="695" spans="1:29" s="5" customFormat="1">
      <c r="A695" s="4"/>
      <c r="F695" s="25"/>
      <c r="K695" s="25"/>
      <c r="M695" s="25"/>
      <c r="N695" s="46"/>
      <c r="Q695" s="25"/>
      <c r="R695" s="46"/>
      <c r="U695" s="25"/>
      <c r="Y695" s="25"/>
      <c r="AC695" s="25"/>
    </row>
    <row r="696" spans="1:29" s="5" customFormat="1">
      <c r="A696" s="4"/>
      <c r="F696" s="25"/>
      <c r="K696" s="25"/>
      <c r="M696" s="25"/>
      <c r="N696" s="46"/>
      <c r="Q696" s="25"/>
      <c r="R696" s="46"/>
      <c r="U696" s="25"/>
      <c r="Y696" s="25"/>
      <c r="AC696" s="25"/>
    </row>
    <row r="697" spans="1:29" s="5" customFormat="1">
      <c r="A697" s="4"/>
      <c r="F697" s="25"/>
      <c r="K697" s="25"/>
      <c r="M697" s="25"/>
      <c r="N697" s="46"/>
      <c r="Q697" s="25"/>
      <c r="R697" s="46"/>
      <c r="U697" s="25"/>
      <c r="Y697" s="25"/>
      <c r="AC697" s="25"/>
    </row>
    <row r="698" spans="1:29" s="5" customFormat="1">
      <c r="A698" s="4"/>
      <c r="F698" s="25"/>
      <c r="K698" s="25"/>
      <c r="M698" s="25"/>
      <c r="N698" s="46"/>
      <c r="Q698" s="25"/>
      <c r="R698" s="46"/>
      <c r="U698" s="25"/>
      <c r="Y698" s="25"/>
      <c r="AC698" s="25"/>
    </row>
    <row r="699" spans="1:29" s="5" customFormat="1">
      <c r="A699" s="4"/>
      <c r="F699" s="25"/>
      <c r="K699" s="25"/>
      <c r="M699" s="25"/>
      <c r="N699" s="46"/>
      <c r="Q699" s="25"/>
      <c r="R699" s="46"/>
      <c r="U699" s="25"/>
      <c r="Y699" s="25"/>
      <c r="AC699" s="25"/>
    </row>
    <row r="700" spans="1:29" s="5" customFormat="1">
      <c r="A700" s="4"/>
      <c r="F700" s="25"/>
      <c r="K700" s="25"/>
      <c r="M700" s="25"/>
      <c r="N700" s="46"/>
      <c r="Q700" s="25"/>
      <c r="R700" s="46"/>
      <c r="U700" s="25"/>
      <c r="Y700" s="25"/>
      <c r="AC700" s="25"/>
    </row>
    <row r="701" spans="1:29" s="5" customFormat="1">
      <c r="A701" s="4"/>
      <c r="F701" s="25"/>
      <c r="K701" s="25"/>
      <c r="M701" s="25"/>
      <c r="N701" s="46"/>
      <c r="Q701" s="25"/>
      <c r="R701" s="46"/>
      <c r="U701" s="25"/>
      <c r="Y701" s="25"/>
      <c r="AC701" s="25"/>
    </row>
    <row r="702" spans="1:29" s="5" customFormat="1">
      <c r="A702" s="4"/>
      <c r="F702" s="25"/>
      <c r="K702" s="25"/>
      <c r="M702" s="25"/>
      <c r="N702" s="46"/>
      <c r="Q702" s="25"/>
      <c r="R702" s="46"/>
      <c r="U702" s="25"/>
      <c r="Y702" s="25"/>
      <c r="AC702" s="25"/>
    </row>
    <row r="703" spans="1:29" s="5" customFormat="1">
      <c r="A703" s="4"/>
      <c r="F703" s="25"/>
      <c r="K703" s="25"/>
      <c r="M703" s="25"/>
      <c r="N703" s="46"/>
      <c r="Q703" s="25"/>
      <c r="R703" s="46"/>
      <c r="U703" s="25"/>
      <c r="Y703" s="25"/>
      <c r="AC703" s="25"/>
    </row>
    <row r="704" spans="1:29" s="5" customFormat="1">
      <c r="A704" s="4"/>
      <c r="F704" s="25"/>
      <c r="K704" s="25"/>
      <c r="M704" s="25"/>
      <c r="N704" s="46"/>
      <c r="Q704" s="25"/>
      <c r="R704" s="46"/>
      <c r="U704" s="25"/>
      <c r="Y704" s="25"/>
      <c r="AC704" s="25"/>
    </row>
    <row r="705" spans="1:29" s="5" customFormat="1">
      <c r="A705" s="4"/>
      <c r="F705" s="25"/>
      <c r="K705" s="25"/>
      <c r="M705" s="25"/>
      <c r="N705" s="46"/>
      <c r="Q705" s="25"/>
      <c r="R705" s="46"/>
      <c r="U705" s="25"/>
      <c r="Y705" s="25"/>
      <c r="AC705" s="25"/>
    </row>
    <row r="706" spans="1:29" s="5" customFormat="1">
      <c r="A706" s="4"/>
      <c r="F706" s="25"/>
      <c r="K706" s="25"/>
      <c r="M706" s="25"/>
      <c r="N706" s="46"/>
      <c r="Q706" s="25"/>
      <c r="R706" s="46"/>
      <c r="U706" s="25"/>
      <c r="Y706" s="25"/>
      <c r="AC706" s="25"/>
    </row>
    <row r="707" spans="1:29" s="5" customFormat="1">
      <c r="A707" s="4"/>
      <c r="F707" s="25"/>
      <c r="K707" s="25"/>
      <c r="M707" s="25"/>
      <c r="N707" s="46"/>
      <c r="Q707" s="25"/>
      <c r="R707" s="46"/>
      <c r="U707" s="25"/>
      <c r="Y707" s="25"/>
      <c r="AC707" s="25"/>
    </row>
    <row r="708" spans="1:29" s="5" customFormat="1">
      <c r="A708" s="4"/>
      <c r="F708" s="25"/>
      <c r="K708" s="25"/>
      <c r="M708" s="25"/>
      <c r="N708" s="46"/>
      <c r="Q708" s="25"/>
      <c r="R708" s="46"/>
      <c r="U708" s="25"/>
      <c r="Y708" s="25"/>
      <c r="AC708" s="25"/>
    </row>
    <row r="709" spans="1:29" s="5" customFormat="1">
      <c r="A709" s="4"/>
      <c r="F709" s="25"/>
      <c r="K709" s="25"/>
      <c r="M709" s="25"/>
      <c r="N709" s="46"/>
      <c r="Q709" s="25"/>
      <c r="R709" s="46"/>
      <c r="U709" s="25"/>
      <c r="Y709" s="25"/>
      <c r="AC709" s="25"/>
    </row>
    <row r="710" spans="1:29" s="5" customFormat="1">
      <c r="A710" s="4"/>
      <c r="F710" s="25"/>
      <c r="K710" s="25"/>
      <c r="M710" s="25"/>
      <c r="N710" s="46"/>
      <c r="Q710" s="25"/>
      <c r="R710" s="46"/>
      <c r="U710" s="25"/>
      <c r="Y710" s="25"/>
      <c r="AC710" s="25"/>
    </row>
    <row r="711" spans="1:29" s="5" customFormat="1">
      <c r="A711" s="4"/>
      <c r="F711" s="25"/>
      <c r="K711" s="25"/>
      <c r="M711" s="25"/>
      <c r="N711" s="46"/>
      <c r="Q711" s="25"/>
      <c r="R711" s="46"/>
      <c r="U711" s="25"/>
      <c r="Y711" s="25"/>
      <c r="AC711" s="25"/>
    </row>
    <row r="712" spans="1:29" s="5" customFormat="1">
      <c r="A712" s="4"/>
      <c r="F712" s="25"/>
      <c r="K712" s="25"/>
      <c r="M712" s="25"/>
      <c r="N712" s="46"/>
      <c r="Q712" s="25"/>
      <c r="R712" s="46"/>
      <c r="U712" s="25"/>
      <c r="Y712" s="25"/>
      <c r="AC712" s="25"/>
    </row>
    <row r="713" spans="1:29" s="5" customFormat="1">
      <c r="A713" s="4"/>
      <c r="F713" s="25"/>
      <c r="K713" s="25"/>
      <c r="M713" s="25"/>
      <c r="N713" s="46"/>
      <c r="Q713" s="25"/>
      <c r="R713" s="46"/>
      <c r="U713" s="25"/>
      <c r="Y713" s="25"/>
      <c r="AC713" s="25"/>
    </row>
    <row r="714" spans="1:29" s="5" customFormat="1">
      <c r="A714" s="4"/>
      <c r="F714" s="25"/>
      <c r="K714" s="25"/>
      <c r="M714" s="25"/>
      <c r="N714" s="46"/>
      <c r="Q714" s="25"/>
      <c r="R714" s="46"/>
      <c r="U714" s="25"/>
      <c r="Y714" s="25"/>
      <c r="AC714" s="25"/>
    </row>
    <row r="715" spans="1:29" s="5" customFormat="1">
      <c r="A715" s="4"/>
      <c r="F715" s="25"/>
      <c r="K715" s="25"/>
      <c r="M715" s="25"/>
      <c r="N715" s="46"/>
      <c r="Q715" s="25"/>
      <c r="R715" s="46"/>
      <c r="U715" s="25"/>
      <c r="Y715" s="25"/>
      <c r="AC715" s="25"/>
    </row>
    <row r="716" spans="1:29" s="5" customFormat="1">
      <c r="A716" s="4"/>
      <c r="F716" s="25"/>
      <c r="K716" s="25"/>
      <c r="M716" s="25"/>
      <c r="N716" s="46"/>
      <c r="Q716" s="25"/>
      <c r="R716" s="46"/>
      <c r="U716" s="25"/>
      <c r="Y716" s="25"/>
      <c r="AC716" s="25"/>
    </row>
    <row r="717" spans="1:29" s="5" customFormat="1">
      <c r="A717" s="4"/>
      <c r="F717" s="25"/>
      <c r="K717" s="25"/>
      <c r="M717" s="25"/>
      <c r="N717" s="46"/>
      <c r="Q717" s="25"/>
      <c r="R717" s="46"/>
      <c r="U717" s="25"/>
      <c r="Y717" s="25"/>
      <c r="AC717" s="25"/>
    </row>
    <row r="718" spans="1:29" s="5" customFormat="1">
      <c r="A718" s="4"/>
      <c r="F718" s="25"/>
      <c r="K718" s="25"/>
      <c r="M718" s="25"/>
      <c r="N718" s="46"/>
      <c r="Q718" s="25"/>
      <c r="R718" s="46"/>
      <c r="U718" s="25"/>
      <c r="Y718" s="25"/>
      <c r="AC718" s="25"/>
    </row>
    <row r="719" spans="1:29" s="5" customFormat="1">
      <c r="A719" s="4"/>
      <c r="F719" s="25"/>
      <c r="K719" s="25"/>
      <c r="M719" s="25"/>
      <c r="N719" s="46"/>
      <c r="Q719" s="25"/>
      <c r="R719" s="46"/>
      <c r="U719" s="25"/>
      <c r="Y719" s="25"/>
      <c r="AC719" s="25"/>
    </row>
    <row r="720" spans="1:29" s="5" customFormat="1">
      <c r="A720" s="4"/>
      <c r="F720" s="25"/>
      <c r="K720" s="25"/>
      <c r="M720" s="25"/>
      <c r="N720" s="46"/>
      <c r="Q720" s="25"/>
      <c r="R720" s="46"/>
      <c r="U720" s="25"/>
      <c r="Y720" s="25"/>
      <c r="AC720" s="25"/>
    </row>
    <row r="721" spans="1:29" s="5" customFormat="1">
      <c r="A721" s="4"/>
      <c r="F721" s="25"/>
      <c r="K721" s="25"/>
      <c r="M721" s="25"/>
      <c r="N721" s="46"/>
      <c r="Q721" s="25"/>
      <c r="R721" s="46"/>
      <c r="U721" s="25"/>
      <c r="Y721" s="25"/>
      <c r="AC721" s="25"/>
    </row>
    <row r="722" spans="1:29" s="5" customFormat="1">
      <c r="A722" s="4"/>
      <c r="F722" s="25"/>
      <c r="K722" s="25"/>
      <c r="M722" s="25"/>
      <c r="N722" s="46"/>
      <c r="Q722" s="25"/>
      <c r="R722" s="46"/>
      <c r="U722" s="25"/>
      <c r="Y722" s="25"/>
      <c r="AC722" s="25"/>
    </row>
    <row r="723" spans="1:29" s="5" customFormat="1">
      <c r="A723" s="4"/>
      <c r="F723" s="25"/>
      <c r="K723" s="25"/>
      <c r="M723" s="25"/>
      <c r="N723" s="46"/>
      <c r="Q723" s="25"/>
      <c r="R723" s="46"/>
      <c r="U723" s="25"/>
      <c r="Y723" s="25"/>
      <c r="AC723" s="25"/>
    </row>
    <row r="724" spans="1:29" s="5" customFormat="1">
      <c r="A724" s="4"/>
      <c r="F724" s="25"/>
      <c r="K724" s="25"/>
      <c r="M724" s="25"/>
      <c r="N724" s="46"/>
      <c r="Q724" s="25"/>
      <c r="R724" s="46"/>
      <c r="U724" s="25"/>
      <c r="Y724" s="25"/>
      <c r="AC724" s="25"/>
    </row>
    <row r="725" spans="1:29" s="5" customFormat="1">
      <c r="A725" s="4"/>
      <c r="F725" s="25"/>
      <c r="K725" s="25"/>
      <c r="M725" s="25"/>
      <c r="N725" s="46"/>
      <c r="Q725" s="25"/>
      <c r="R725" s="46"/>
      <c r="U725" s="25"/>
      <c r="Y725" s="25"/>
      <c r="AC725" s="25"/>
    </row>
    <row r="726" spans="1:29" s="5" customFormat="1">
      <c r="A726" s="4"/>
      <c r="F726" s="25"/>
      <c r="K726" s="25"/>
      <c r="M726" s="25"/>
      <c r="N726" s="46"/>
      <c r="Q726" s="25"/>
      <c r="R726" s="46"/>
      <c r="U726" s="25"/>
      <c r="Y726" s="25"/>
      <c r="AC726" s="25"/>
    </row>
    <row r="727" spans="1:29" s="5" customFormat="1">
      <c r="A727" s="4"/>
      <c r="F727" s="25"/>
      <c r="K727" s="25"/>
      <c r="M727" s="25"/>
      <c r="N727" s="46"/>
      <c r="Q727" s="25"/>
      <c r="R727" s="46"/>
      <c r="U727" s="25"/>
      <c r="Y727" s="25"/>
      <c r="AC727" s="25"/>
    </row>
    <row r="728" spans="1:29" s="5" customFormat="1">
      <c r="A728" s="4"/>
      <c r="F728" s="25"/>
      <c r="K728" s="25"/>
      <c r="M728" s="25"/>
      <c r="N728" s="46"/>
      <c r="Q728" s="25"/>
      <c r="R728" s="46"/>
      <c r="U728" s="25"/>
      <c r="Y728" s="25"/>
      <c r="AC728" s="25"/>
    </row>
    <row r="729" spans="1:29" s="5" customFormat="1">
      <c r="A729" s="4"/>
      <c r="F729" s="25"/>
      <c r="K729" s="25"/>
      <c r="M729" s="25"/>
      <c r="N729" s="46"/>
      <c r="Q729" s="25"/>
      <c r="R729" s="46"/>
      <c r="U729" s="25"/>
      <c r="Y729" s="25"/>
      <c r="AC729" s="25"/>
    </row>
    <row r="730" spans="1:29" s="5" customFormat="1">
      <c r="A730" s="4"/>
      <c r="F730" s="25"/>
      <c r="K730" s="25"/>
      <c r="M730" s="25"/>
      <c r="N730" s="46"/>
      <c r="Q730" s="25"/>
      <c r="R730" s="46"/>
      <c r="U730" s="25"/>
      <c r="Y730" s="25"/>
      <c r="AC730" s="25"/>
    </row>
    <row r="731" spans="1:29" s="5" customFormat="1">
      <c r="A731" s="4"/>
      <c r="F731" s="25"/>
      <c r="K731" s="25"/>
      <c r="M731" s="25"/>
      <c r="N731" s="46"/>
      <c r="Q731" s="25"/>
      <c r="R731" s="46"/>
      <c r="U731" s="25"/>
      <c r="Y731" s="25"/>
      <c r="AC731" s="25"/>
    </row>
    <row r="732" spans="1:29" s="5" customFormat="1">
      <c r="A732" s="4"/>
      <c r="F732" s="25"/>
      <c r="K732" s="25"/>
      <c r="M732" s="25"/>
      <c r="N732" s="46"/>
      <c r="Q732" s="25"/>
      <c r="R732" s="46"/>
      <c r="U732" s="25"/>
      <c r="Y732" s="25"/>
      <c r="AC732" s="25"/>
    </row>
    <row r="733" spans="1:29" s="5" customFormat="1">
      <c r="A733" s="4"/>
      <c r="F733" s="25"/>
      <c r="K733" s="25"/>
      <c r="M733" s="25"/>
      <c r="N733" s="46"/>
      <c r="Q733" s="25"/>
      <c r="R733" s="46"/>
      <c r="U733" s="25"/>
      <c r="Y733" s="25"/>
      <c r="AC733" s="25"/>
    </row>
    <row r="734" spans="1:29" s="5" customFormat="1">
      <c r="A734" s="4"/>
      <c r="F734" s="25"/>
      <c r="K734" s="25"/>
      <c r="M734" s="25"/>
      <c r="N734" s="46"/>
      <c r="Q734" s="25"/>
      <c r="R734" s="46"/>
      <c r="U734" s="25"/>
      <c r="Y734" s="25"/>
      <c r="AC734" s="25"/>
    </row>
    <row r="735" spans="1:29" s="5" customFormat="1">
      <c r="A735" s="4"/>
      <c r="F735" s="25"/>
      <c r="K735" s="25"/>
      <c r="M735" s="25"/>
      <c r="N735" s="46"/>
      <c r="Q735" s="25"/>
      <c r="R735" s="46"/>
      <c r="U735" s="25"/>
      <c r="Y735" s="25"/>
      <c r="AC735" s="25"/>
    </row>
    <row r="736" spans="1:29" s="5" customFormat="1">
      <c r="A736" s="4"/>
      <c r="F736" s="25"/>
      <c r="K736" s="25"/>
      <c r="M736" s="25"/>
      <c r="N736" s="46"/>
      <c r="Q736" s="25"/>
      <c r="R736" s="46"/>
      <c r="U736" s="25"/>
      <c r="Y736" s="25"/>
      <c r="AC736" s="25"/>
    </row>
    <row r="737" spans="1:29" s="5" customFormat="1">
      <c r="A737" s="4"/>
      <c r="F737" s="25"/>
      <c r="K737" s="25"/>
      <c r="M737" s="25"/>
      <c r="N737" s="46"/>
      <c r="Q737" s="25"/>
      <c r="R737" s="46"/>
      <c r="U737" s="25"/>
      <c r="Y737" s="25"/>
      <c r="AC737" s="25"/>
    </row>
    <row r="738" spans="1:29" s="5" customFormat="1">
      <c r="A738" s="4"/>
      <c r="F738" s="25"/>
      <c r="K738" s="25"/>
      <c r="M738" s="25"/>
      <c r="N738" s="46"/>
      <c r="Q738" s="25"/>
      <c r="R738" s="46"/>
      <c r="U738" s="25"/>
      <c r="Y738" s="25"/>
      <c r="AC738" s="25"/>
    </row>
    <row r="739" spans="1:29" s="5" customFormat="1">
      <c r="A739" s="4"/>
      <c r="F739" s="25"/>
      <c r="K739" s="25"/>
      <c r="M739" s="25"/>
      <c r="N739" s="46"/>
      <c r="Q739" s="25"/>
      <c r="R739" s="46"/>
      <c r="U739" s="25"/>
      <c r="Y739" s="25"/>
      <c r="AC739" s="25"/>
    </row>
    <row r="740" spans="1:29" s="5" customFormat="1">
      <c r="A740" s="4"/>
      <c r="F740" s="25"/>
      <c r="K740" s="25"/>
      <c r="M740" s="25"/>
      <c r="N740" s="46"/>
      <c r="Q740" s="25"/>
      <c r="R740" s="46"/>
      <c r="U740" s="25"/>
      <c r="Y740" s="25"/>
      <c r="AC740" s="25"/>
    </row>
    <row r="741" spans="1:29" s="5" customFormat="1">
      <c r="A741" s="4"/>
      <c r="F741" s="25"/>
      <c r="K741" s="25"/>
      <c r="M741" s="25"/>
      <c r="N741" s="46"/>
      <c r="Q741" s="25"/>
      <c r="R741" s="46"/>
      <c r="U741" s="25"/>
      <c r="Y741" s="25"/>
      <c r="AC741" s="25"/>
    </row>
    <row r="742" spans="1:29" s="5" customFormat="1">
      <c r="A742" s="4"/>
      <c r="F742" s="25"/>
      <c r="K742" s="25"/>
      <c r="M742" s="25"/>
      <c r="N742" s="46"/>
      <c r="Q742" s="25"/>
      <c r="R742" s="46"/>
      <c r="U742" s="25"/>
      <c r="Y742" s="25"/>
      <c r="AC742" s="25"/>
    </row>
    <row r="743" spans="1:29" s="5" customFormat="1">
      <c r="A743" s="4"/>
      <c r="F743" s="25"/>
      <c r="K743" s="25"/>
      <c r="M743" s="25"/>
      <c r="N743" s="46"/>
      <c r="Q743" s="25"/>
      <c r="R743" s="46"/>
      <c r="U743" s="25"/>
      <c r="Y743" s="25"/>
      <c r="AC743" s="25"/>
    </row>
    <row r="744" spans="1:29" s="5" customFormat="1">
      <c r="A744" s="4"/>
      <c r="F744" s="25"/>
      <c r="K744" s="25"/>
      <c r="M744" s="25"/>
      <c r="N744" s="46"/>
      <c r="Q744" s="25"/>
      <c r="R744" s="46"/>
      <c r="U744" s="25"/>
      <c r="Y744" s="25"/>
      <c r="AC744" s="25"/>
    </row>
    <row r="745" spans="1:29" s="5" customFormat="1">
      <c r="A745" s="4"/>
      <c r="F745" s="25"/>
      <c r="K745" s="25"/>
      <c r="M745" s="25"/>
      <c r="N745" s="46"/>
      <c r="Q745" s="25"/>
      <c r="R745" s="46"/>
      <c r="U745" s="25"/>
      <c r="Y745" s="25"/>
      <c r="AC745" s="25"/>
    </row>
    <row r="746" spans="1:29" s="5" customFormat="1">
      <c r="A746" s="4"/>
      <c r="F746" s="25"/>
      <c r="K746" s="25"/>
      <c r="M746" s="25"/>
      <c r="N746" s="46"/>
      <c r="Q746" s="25"/>
      <c r="R746" s="46"/>
      <c r="U746" s="25"/>
      <c r="Y746" s="25"/>
      <c r="AC746" s="25"/>
    </row>
    <row r="747" spans="1:29" s="5" customFormat="1">
      <c r="A747" s="4"/>
      <c r="F747" s="25"/>
      <c r="K747" s="25"/>
      <c r="M747" s="25"/>
      <c r="N747" s="46"/>
      <c r="Q747" s="25"/>
      <c r="R747" s="46"/>
      <c r="U747" s="25"/>
      <c r="Y747" s="25"/>
      <c r="AC747" s="25"/>
    </row>
    <row r="748" spans="1:29" s="5" customFormat="1">
      <c r="A748" s="4"/>
      <c r="F748" s="25"/>
      <c r="K748" s="25"/>
      <c r="M748" s="25"/>
      <c r="N748" s="46"/>
      <c r="Q748" s="25"/>
      <c r="R748" s="46"/>
      <c r="U748" s="25"/>
      <c r="Y748" s="25"/>
      <c r="AC748" s="25"/>
    </row>
    <row r="749" spans="1:29" s="5" customFormat="1">
      <c r="A749" s="4"/>
      <c r="F749" s="25"/>
      <c r="K749" s="25"/>
      <c r="M749" s="25"/>
      <c r="N749" s="46"/>
      <c r="Q749" s="25"/>
      <c r="R749" s="46"/>
      <c r="U749" s="25"/>
      <c r="Y749" s="25"/>
      <c r="AC749" s="25"/>
    </row>
    <row r="750" spans="1:29" s="5" customFormat="1">
      <c r="A750" s="4"/>
      <c r="F750" s="25"/>
      <c r="K750" s="25"/>
      <c r="M750" s="25"/>
      <c r="N750" s="46"/>
      <c r="Q750" s="25"/>
      <c r="R750" s="46"/>
      <c r="U750" s="25"/>
      <c r="Y750" s="25"/>
      <c r="AC750" s="25"/>
    </row>
    <row r="751" spans="1:29" s="5" customFormat="1">
      <c r="A751" s="4"/>
      <c r="F751" s="25"/>
      <c r="K751" s="25"/>
      <c r="M751" s="25"/>
      <c r="N751" s="46"/>
      <c r="Q751" s="25"/>
      <c r="R751" s="46"/>
      <c r="U751" s="25"/>
      <c r="Y751" s="25"/>
      <c r="AC751" s="25"/>
    </row>
    <row r="752" spans="1:29" s="5" customFormat="1">
      <c r="A752" s="4"/>
      <c r="F752" s="25"/>
      <c r="K752" s="25"/>
      <c r="M752" s="25"/>
      <c r="N752" s="46"/>
      <c r="Q752" s="25"/>
      <c r="R752" s="46"/>
      <c r="U752" s="25"/>
      <c r="Y752" s="25"/>
      <c r="AC752" s="25"/>
    </row>
    <row r="753" spans="1:29" s="5" customFormat="1">
      <c r="A753" s="4"/>
      <c r="F753" s="25"/>
      <c r="K753" s="25"/>
      <c r="M753" s="25"/>
      <c r="N753" s="46"/>
      <c r="Q753" s="25"/>
      <c r="R753" s="46"/>
      <c r="U753" s="25"/>
      <c r="Y753" s="25"/>
      <c r="AC753" s="25"/>
    </row>
    <row r="754" spans="1:29" s="5" customFormat="1">
      <c r="A754" s="4"/>
      <c r="F754" s="25"/>
      <c r="K754" s="25"/>
      <c r="M754" s="25"/>
      <c r="N754" s="46"/>
      <c r="Q754" s="25"/>
      <c r="R754" s="46"/>
      <c r="U754" s="25"/>
      <c r="Y754" s="25"/>
      <c r="AC754" s="25"/>
    </row>
    <row r="755" spans="1:29" s="5" customFormat="1">
      <c r="A755" s="4"/>
      <c r="F755" s="25"/>
      <c r="K755" s="25"/>
      <c r="M755" s="25"/>
      <c r="N755" s="46"/>
      <c r="Q755" s="25"/>
      <c r="R755" s="46"/>
      <c r="U755" s="25"/>
      <c r="Y755" s="25"/>
      <c r="AC755" s="25"/>
    </row>
    <row r="756" spans="1:29" s="5" customFormat="1">
      <c r="A756" s="4"/>
      <c r="F756" s="25"/>
      <c r="K756" s="25"/>
      <c r="M756" s="25"/>
      <c r="N756" s="46"/>
      <c r="Q756" s="25"/>
      <c r="R756" s="46"/>
      <c r="U756" s="25"/>
      <c r="Y756" s="25"/>
      <c r="AC756" s="25"/>
    </row>
    <row r="757" spans="1:29" s="5" customFormat="1">
      <c r="A757" s="4"/>
      <c r="F757" s="25"/>
      <c r="K757" s="25"/>
      <c r="M757" s="25"/>
      <c r="N757" s="46"/>
      <c r="Q757" s="25"/>
      <c r="R757" s="46"/>
      <c r="U757" s="25"/>
      <c r="Y757" s="25"/>
      <c r="AC757" s="25"/>
    </row>
    <row r="758" spans="1:29" s="5" customFormat="1">
      <c r="A758" s="4"/>
      <c r="F758" s="25"/>
      <c r="K758" s="25"/>
      <c r="M758" s="25"/>
      <c r="N758" s="46"/>
      <c r="Q758" s="25"/>
      <c r="R758" s="46"/>
      <c r="U758" s="25"/>
      <c r="Y758" s="25"/>
      <c r="AC758" s="25"/>
    </row>
    <row r="759" spans="1:29" s="5" customFormat="1">
      <c r="A759" s="4"/>
      <c r="F759" s="25"/>
      <c r="K759" s="25"/>
      <c r="M759" s="25"/>
      <c r="N759" s="46"/>
      <c r="Q759" s="25"/>
      <c r="R759" s="46"/>
      <c r="U759" s="25"/>
      <c r="Y759" s="25"/>
      <c r="AC759" s="25"/>
    </row>
    <row r="760" spans="1:29" s="5" customFormat="1">
      <c r="A760" s="4"/>
      <c r="F760" s="25"/>
      <c r="K760" s="25"/>
      <c r="M760" s="25"/>
      <c r="N760" s="46"/>
      <c r="Q760" s="25"/>
      <c r="R760" s="46"/>
      <c r="U760" s="25"/>
      <c r="Y760" s="25"/>
      <c r="AC760" s="25"/>
    </row>
    <row r="761" spans="1:29" s="5" customFormat="1">
      <c r="A761" s="4"/>
      <c r="F761" s="25"/>
      <c r="K761" s="25"/>
      <c r="M761" s="25"/>
      <c r="N761" s="46"/>
      <c r="Q761" s="25"/>
      <c r="R761" s="46"/>
      <c r="U761" s="25"/>
      <c r="Y761" s="25"/>
      <c r="AC761" s="25"/>
    </row>
    <row r="762" spans="1:29" s="5" customFormat="1">
      <c r="A762" s="4"/>
      <c r="F762" s="25"/>
      <c r="K762" s="25"/>
      <c r="M762" s="25"/>
      <c r="N762" s="46"/>
      <c r="Q762" s="25"/>
      <c r="R762" s="46"/>
      <c r="U762" s="25"/>
      <c r="Y762" s="25"/>
      <c r="AC762" s="25"/>
    </row>
    <row r="763" spans="1:29" s="5" customFormat="1">
      <c r="A763" s="4"/>
      <c r="F763" s="25"/>
      <c r="K763" s="25"/>
      <c r="M763" s="25"/>
      <c r="N763" s="46"/>
      <c r="Q763" s="25"/>
      <c r="R763" s="46"/>
      <c r="U763" s="25"/>
      <c r="Y763" s="25"/>
      <c r="AC763" s="25"/>
    </row>
    <row r="764" spans="1:29" s="5" customFormat="1">
      <c r="A764" s="4"/>
      <c r="F764" s="25"/>
      <c r="K764" s="25"/>
      <c r="M764" s="25"/>
      <c r="N764" s="46"/>
      <c r="Q764" s="25"/>
      <c r="R764" s="46"/>
      <c r="U764" s="25"/>
      <c r="Y764" s="25"/>
      <c r="AC764" s="25"/>
    </row>
    <row r="765" spans="1:29" s="5" customFormat="1">
      <c r="A765" s="4"/>
      <c r="F765" s="25"/>
      <c r="K765" s="25"/>
      <c r="M765" s="25"/>
      <c r="N765" s="46"/>
      <c r="Q765" s="25"/>
      <c r="R765" s="46"/>
      <c r="U765" s="25"/>
      <c r="Y765" s="25"/>
      <c r="AC765" s="25"/>
    </row>
    <row r="766" spans="1:29" s="5" customFormat="1">
      <c r="A766" s="4"/>
      <c r="F766" s="25"/>
      <c r="K766" s="25"/>
      <c r="M766" s="25"/>
      <c r="N766" s="46"/>
      <c r="Q766" s="25"/>
      <c r="R766" s="46"/>
      <c r="U766" s="25"/>
      <c r="Y766" s="25"/>
      <c r="AC766" s="25"/>
    </row>
    <row r="767" spans="1:29" s="5" customFormat="1">
      <c r="A767" s="4"/>
      <c r="F767" s="25"/>
      <c r="K767" s="25"/>
      <c r="M767" s="25"/>
      <c r="N767" s="46"/>
      <c r="Q767" s="25"/>
      <c r="R767" s="46"/>
      <c r="U767" s="25"/>
      <c r="Y767" s="25"/>
      <c r="AC767" s="25"/>
    </row>
    <row r="768" spans="1:29" s="5" customFormat="1">
      <c r="A768" s="4"/>
      <c r="F768" s="25"/>
      <c r="K768" s="25"/>
      <c r="M768" s="25"/>
      <c r="N768" s="46"/>
      <c r="Q768" s="25"/>
      <c r="R768" s="46"/>
      <c r="U768" s="25"/>
      <c r="Y768" s="25"/>
      <c r="AC768" s="25"/>
    </row>
    <row r="769" spans="1:29" s="5" customFormat="1">
      <c r="A769" s="4"/>
      <c r="F769" s="25"/>
      <c r="K769" s="25"/>
      <c r="M769" s="25"/>
      <c r="N769" s="46"/>
      <c r="Q769" s="25"/>
      <c r="R769" s="46"/>
      <c r="U769" s="25"/>
      <c r="Y769" s="25"/>
      <c r="AC769" s="25"/>
    </row>
    <row r="770" spans="1:29" s="5" customFormat="1">
      <c r="A770" s="4"/>
      <c r="F770" s="25"/>
      <c r="K770" s="25"/>
      <c r="M770" s="25"/>
      <c r="N770" s="46"/>
      <c r="Q770" s="25"/>
      <c r="R770" s="46"/>
      <c r="U770" s="25"/>
      <c r="Y770" s="25"/>
      <c r="AC770" s="25"/>
    </row>
    <row r="771" spans="1:29" s="5" customFormat="1">
      <c r="A771" s="4"/>
      <c r="F771" s="25"/>
      <c r="K771" s="25"/>
      <c r="M771" s="25"/>
      <c r="N771" s="46"/>
      <c r="Q771" s="25"/>
      <c r="R771" s="46"/>
      <c r="U771" s="25"/>
      <c r="Y771" s="25"/>
      <c r="AC771" s="25"/>
    </row>
    <row r="772" spans="1:29" s="5" customFormat="1">
      <c r="A772" s="4"/>
      <c r="F772" s="25"/>
      <c r="K772" s="25"/>
      <c r="M772" s="25"/>
      <c r="N772" s="46"/>
      <c r="Q772" s="25"/>
      <c r="R772" s="46"/>
      <c r="U772" s="25"/>
      <c r="Y772" s="25"/>
      <c r="AC772" s="25"/>
    </row>
    <row r="773" spans="1:29" s="5" customFormat="1">
      <c r="A773" s="4"/>
      <c r="F773" s="25"/>
      <c r="K773" s="25"/>
      <c r="M773" s="25"/>
      <c r="N773" s="46"/>
      <c r="Q773" s="25"/>
      <c r="R773" s="46"/>
      <c r="U773" s="25"/>
      <c r="Y773" s="25"/>
      <c r="AC773" s="25"/>
    </row>
    <row r="774" spans="1:29" s="5" customFormat="1">
      <c r="A774" s="4"/>
      <c r="F774" s="25"/>
      <c r="K774" s="25"/>
      <c r="M774" s="25"/>
      <c r="N774" s="46"/>
      <c r="Q774" s="25"/>
      <c r="R774" s="46"/>
      <c r="U774" s="25"/>
      <c r="Y774" s="25"/>
      <c r="AC774" s="25"/>
    </row>
    <row r="775" spans="1:29" s="5" customFormat="1">
      <c r="A775" s="4"/>
      <c r="F775" s="25"/>
      <c r="K775" s="25"/>
      <c r="M775" s="25"/>
      <c r="N775" s="46"/>
      <c r="Q775" s="25"/>
      <c r="R775" s="46"/>
      <c r="U775" s="25"/>
      <c r="Y775" s="25"/>
      <c r="AC775" s="25"/>
    </row>
    <row r="776" spans="1:29" s="5" customFormat="1">
      <c r="A776" s="4"/>
      <c r="F776" s="25"/>
      <c r="K776" s="25"/>
      <c r="M776" s="25"/>
      <c r="N776" s="46"/>
      <c r="Q776" s="25"/>
      <c r="R776" s="46"/>
      <c r="U776" s="25"/>
      <c r="Y776" s="25"/>
      <c r="AC776" s="25"/>
    </row>
    <row r="777" spans="1:29" s="5" customFormat="1">
      <c r="A777" s="4"/>
      <c r="F777" s="25"/>
      <c r="K777" s="25"/>
      <c r="M777" s="25"/>
      <c r="N777" s="46"/>
      <c r="Q777" s="25"/>
      <c r="R777" s="46"/>
      <c r="U777" s="25"/>
      <c r="Y777" s="25"/>
      <c r="AC777" s="25"/>
    </row>
    <row r="778" spans="1:29" s="5" customFormat="1">
      <c r="A778" s="4"/>
      <c r="F778" s="25"/>
      <c r="K778" s="25"/>
      <c r="M778" s="25"/>
      <c r="N778" s="46"/>
      <c r="Q778" s="25"/>
      <c r="R778" s="46"/>
      <c r="U778" s="25"/>
      <c r="Y778" s="25"/>
      <c r="AC778" s="25"/>
    </row>
    <row r="779" spans="1:29" s="5" customFormat="1">
      <c r="A779" s="4"/>
      <c r="F779" s="25"/>
      <c r="K779" s="25"/>
      <c r="M779" s="25"/>
      <c r="N779" s="46"/>
      <c r="Q779" s="25"/>
      <c r="R779" s="46"/>
      <c r="U779" s="25"/>
      <c r="Y779" s="25"/>
      <c r="AC779" s="25"/>
    </row>
    <row r="780" spans="1:29" s="5" customFormat="1">
      <c r="A780" s="4"/>
      <c r="F780" s="25"/>
      <c r="K780" s="25"/>
      <c r="M780" s="25"/>
      <c r="N780" s="46"/>
      <c r="Q780" s="25"/>
      <c r="R780" s="46"/>
      <c r="U780" s="25"/>
      <c r="Y780" s="25"/>
      <c r="AC780" s="25"/>
    </row>
    <row r="781" spans="1:29" s="5" customFormat="1">
      <c r="A781" s="4"/>
      <c r="F781" s="25"/>
      <c r="K781" s="25"/>
      <c r="M781" s="25"/>
      <c r="N781" s="46"/>
      <c r="Q781" s="25"/>
      <c r="R781" s="46"/>
      <c r="U781" s="25"/>
      <c r="Y781" s="25"/>
      <c r="AC781" s="25"/>
    </row>
    <row r="782" spans="1:29" s="5" customFormat="1">
      <c r="A782" s="4"/>
      <c r="F782" s="25"/>
      <c r="K782" s="25"/>
      <c r="M782" s="25"/>
      <c r="N782" s="46"/>
      <c r="Q782" s="25"/>
      <c r="R782" s="46"/>
      <c r="U782" s="25"/>
      <c r="Y782" s="25"/>
      <c r="AC782" s="25"/>
    </row>
    <row r="783" spans="1:29" s="5" customFormat="1">
      <c r="A783" s="4"/>
      <c r="F783" s="25"/>
      <c r="K783" s="25"/>
      <c r="M783" s="25"/>
      <c r="N783" s="46"/>
      <c r="Q783" s="25"/>
      <c r="R783" s="46"/>
      <c r="U783" s="25"/>
      <c r="Y783" s="25"/>
      <c r="AC783" s="25"/>
    </row>
    <row r="784" spans="1:29" s="5" customFormat="1">
      <c r="A784" s="4"/>
      <c r="F784" s="25"/>
      <c r="K784" s="25"/>
      <c r="M784" s="25"/>
      <c r="N784" s="46"/>
      <c r="Q784" s="25"/>
      <c r="R784" s="46"/>
      <c r="U784" s="25"/>
      <c r="Y784" s="25"/>
      <c r="AC784" s="25"/>
    </row>
    <row r="785" spans="1:29" s="5" customFormat="1">
      <c r="A785" s="4"/>
      <c r="F785" s="25"/>
      <c r="K785" s="25"/>
      <c r="M785" s="25"/>
      <c r="N785" s="46"/>
      <c r="Q785" s="25"/>
      <c r="R785" s="46"/>
      <c r="U785" s="25"/>
      <c r="Y785" s="25"/>
      <c r="AC785" s="25"/>
    </row>
    <row r="786" spans="1:29" s="5" customFormat="1">
      <c r="A786" s="4"/>
      <c r="F786" s="25"/>
      <c r="K786" s="25"/>
      <c r="M786" s="25"/>
      <c r="N786" s="46"/>
      <c r="Q786" s="25"/>
      <c r="R786" s="46"/>
      <c r="U786" s="25"/>
      <c r="Y786" s="25"/>
      <c r="AC786" s="25"/>
    </row>
    <row r="787" spans="1:29" s="5" customFormat="1">
      <c r="A787" s="4"/>
      <c r="F787" s="25"/>
      <c r="K787" s="25"/>
      <c r="M787" s="25"/>
      <c r="N787" s="46"/>
      <c r="Q787" s="25"/>
      <c r="R787" s="46"/>
      <c r="U787" s="25"/>
      <c r="Y787" s="25"/>
      <c r="AC787" s="25"/>
    </row>
    <row r="788" spans="1:29" s="5" customFormat="1">
      <c r="A788" s="4"/>
      <c r="F788" s="25"/>
      <c r="K788" s="25"/>
      <c r="M788" s="25"/>
      <c r="N788" s="46"/>
      <c r="Q788" s="25"/>
      <c r="R788" s="46"/>
      <c r="U788" s="25"/>
      <c r="Y788" s="25"/>
      <c r="AC788" s="25"/>
    </row>
    <row r="789" spans="1:29" s="5" customFormat="1">
      <c r="A789" s="4"/>
      <c r="F789" s="25"/>
      <c r="K789" s="25"/>
      <c r="M789" s="25"/>
      <c r="N789" s="46"/>
      <c r="Q789" s="25"/>
      <c r="R789" s="46"/>
      <c r="U789" s="25"/>
      <c r="Y789" s="25"/>
      <c r="AC789" s="25"/>
    </row>
    <row r="790" spans="1:29" s="5" customFormat="1">
      <c r="A790" s="4"/>
      <c r="F790" s="25"/>
      <c r="K790" s="25"/>
      <c r="M790" s="25"/>
      <c r="N790" s="46"/>
      <c r="Q790" s="25"/>
      <c r="R790" s="46"/>
      <c r="U790" s="25"/>
      <c r="Y790" s="25"/>
      <c r="AC790" s="25"/>
    </row>
    <row r="791" spans="1:29" s="5" customFormat="1">
      <c r="A791" s="4"/>
      <c r="F791" s="25"/>
      <c r="K791" s="25"/>
      <c r="M791" s="25"/>
      <c r="N791" s="46"/>
      <c r="Q791" s="25"/>
      <c r="R791" s="46"/>
      <c r="U791" s="25"/>
      <c r="Y791" s="25"/>
      <c r="AC791" s="25"/>
    </row>
    <row r="792" spans="1:29" s="5" customFormat="1">
      <c r="A792" s="4"/>
      <c r="F792" s="25"/>
      <c r="K792" s="25"/>
      <c r="M792" s="25"/>
      <c r="N792" s="46"/>
      <c r="Q792" s="25"/>
      <c r="R792" s="46"/>
      <c r="U792" s="25"/>
      <c r="Y792" s="25"/>
      <c r="AC792" s="25"/>
    </row>
    <row r="793" spans="1:29" s="5" customFormat="1">
      <c r="A793" s="4"/>
      <c r="F793" s="25"/>
      <c r="K793" s="25"/>
      <c r="M793" s="25"/>
      <c r="N793" s="46"/>
      <c r="Q793" s="25"/>
      <c r="R793" s="46"/>
      <c r="U793" s="25"/>
      <c r="Y793" s="25"/>
      <c r="AC793" s="25"/>
    </row>
    <row r="794" spans="1:29" s="5" customFormat="1">
      <c r="A794" s="4"/>
      <c r="F794" s="25"/>
      <c r="K794" s="25"/>
      <c r="M794" s="25"/>
      <c r="N794" s="46"/>
      <c r="Q794" s="25"/>
      <c r="R794" s="46"/>
      <c r="U794" s="25"/>
      <c r="Y794" s="25"/>
      <c r="AC794" s="25"/>
    </row>
    <row r="795" spans="1:29" s="5" customFormat="1">
      <c r="A795" s="4"/>
      <c r="F795" s="25"/>
      <c r="K795" s="25"/>
      <c r="M795" s="25"/>
      <c r="N795" s="46"/>
      <c r="Q795" s="25"/>
      <c r="R795" s="46"/>
      <c r="U795" s="25"/>
      <c r="Y795" s="25"/>
      <c r="AC795" s="25"/>
    </row>
    <row r="796" spans="1:29" s="5" customFormat="1">
      <c r="A796" s="4"/>
      <c r="F796" s="25"/>
      <c r="K796" s="25"/>
      <c r="M796" s="25"/>
      <c r="N796" s="46"/>
      <c r="Q796" s="25"/>
      <c r="R796" s="46"/>
      <c r="U796" s="25"/>
      <c r="Y796" s="25"/>
      <c r="AC796" s="25"/>
    </row>
    <row r="797" spans="1:29" s="5" customFormat="1">
      <c r="A797" s="4"/>
      <c r="F797" s="25"/>
      <c r="K797" s="25"/>
      <c r="M797" s="25"/>
      <c r="N797" s="46"/>
      <c r="Q797" s="25"/>
      <c r="R797" s="46"/>
      <c r="U797" s="25"/>
      <c r="Y797" s="25"/>
      <c r="AC797" s="25"/>
    </row>
    <row r="798" spans="1:29" s="5" customFormat="1">
      <c r="A798" s="4"/>
      <c r="F798" s="25"/>
      <c r="K798" s="25"/>
      <c r="M798" s="25"/>
      <c r="N798" s="46"/>
      <c r="Q798" s="25"/>
      <c r="R798" s="46"/>
      <c r="U798" s="25"/>
      <c r="Y798" s="25"/>
      <c r="AC798" s="25"/>
    </row>
    <row r="799" spans="1:29" s="5" customFormat="1">
      <c r="A799" s="4"/>
      <c r="F799" s="25"/>
      <c r="K799" s="25"/>
      <c r="M799" s="25"/>
      <c r="N799" s="46"/>
      <c r="Q799" s="25"/>
      <c r="R799" s="46"/>
      <c r="U799" s="25"/>
      <c r="Y799" s="25"/>
      <c r="AC799" s="25"/>
    </row>
    <row r="800" spans="1:29" s="5" customFormat="1">
      <c r="A800" s="4"/>
      <c r="F800" s="25"/>
      <c r="K800" s="25"/>
      <c r="M800" s="25"/>
      <c r="N800" s="46"/>
      <c r="Q800" s="25"/>
      <c r="R800" s="46"/>
      <c r="U800" s="25"/>
      <c r="Y800" s="25"/>
      <c r="AC800" s="25"/>
    </row>
    <row r="801" spans="1:29" s="5" customFormat="1">
      <c r="A801" s="4"/>
      <c r="F801" s="25"/>
      <c r="K801" s="25"/>
      <c r="M801" s="25"/>
      <c r="N801" s="46"/>
      <c r="Q801" s="25"/>
      <c r="R801" s="46"/>
      <c r="U801" s="25"/>
      <c r="Y801" s="25"/>
      <c r="AC801" s="25"/>
    </row>
    <row r="802" spans="1:29" s="5" customFormat="1">
      <c r="A802" s="4"/>
      <c r="F802" s="25"/>
      <c r="K802" s="25"/>
      <c r="M802" s="25"/>
      <c r="N802" s="46"/>
      <c r="Q802" s="25"/>
      <c r="R802" s="46"/>
      <c r="U802" s="25"/>
      <c r="Y802" s="25"/>
      <c r="AC802" s="25"/>
    </row>
    <row r="803" spans="1:29" s="5" customFormat="1">
      <c r="A803" s="4"/>
      <c r="F803" s="25"/>
      <c r="K803" s="25"/>
      <c r="M803" s="25"/>
      <c r="N803" s="46"/>
      <c r="Q803" s="25"/>
      <c r="R803" s="46"/>
      <c r="U803" s="25"/>
      <c r="Y803" s="25"/>
      <c r="AC803" s="25"/>
    </row>
    <row r="804" spans="1:29" s="5" customFormat="1">
      <c r="A804" s="4"/>
      <c r="F804" s="25"/>
      <c r="K804" s="25"/>
      <c r="M804" s="25"/>
      <c r="N804" s="46"/>
      <c r="Q804" s="25"/>
      <c r="R804" s="46"/>
      <c r="U804" s="25"/>
      <c r="Y804" s="25"/>
      <c r="AC804" s="25"/>
    </row>
    <row r="805" spans="1:29" s="5" customFormat="1">
      <c r="A805" s="4"/>
      <c r="F805" s="25"/>
      <c r="K805" s="25"/>
      <c r="M805" s="25"/>
      <c r="N805" s="46"/>
      <c r="Q805" s="25"/>
      <c r="R805" s="46"/>
      <c r="U805" s="25"/>
      <c r="Y805" s="25"/>
      <c r="AC805" s="25"/>
    </row>
    <row r="806" spans="1:29" s="5" customFormat="1">
      <c r="A806" s="4"/>
      <c r="F806" s="25"/>
      <c r="K806" s="25"/>
      <c r="M806" s="25"/>
      <c r="N806" s="46"/>
      <c r="Q806" s="25"/>
      <c r="R806" s="46"/>
      <c r="U806" s="25"/>
      <c r="Y806" s="25"/>
      <c r="AC806" s="25"/>
    </row>
    <row r="807" spans="1:29" s="5" customFormat="1">
      <c r="A807" s="4"/>
      <c r="F807" s="25"/>
      <c r="K807" s="25"/>
      <c r="M807" s="25"/>
      <c r="N807" s="46"/>
      <c r="Q807" s="25"/>
      <c r="R807" s="46"/>
      <c r="U807" s="25"/>
      <c r="Y807" s="25"/>
      <c r="AC807" s="25"/>
    </row>
    <row r="808" spans="1:29" s="5" customFormat="1">
      <c r="A808" s="4"/>
      <c r="F808" s="25"/>
      <c r="K808" s="25"/>
      <c r="M808" s="25"/>
      <c r="N808" s="46"/>
      <c r="Q808" s="25"/>
      <c r="R808" s="46"/>
      <c r="U808" s="25"/>
      <c r="Y808" s="25"/>
      <c r="AC808" s="25"/>
    </row>
    <row r="809" spans="1:29" s="5" customFormat="1">
      <c r="A809" s="4"/>
      <c r="F809" s="25"/>
      <c r="K809" s="25"/>
      <c r="M809" s="25"/>
      <c r="N809" s="46"/>
      <c r="Q809" s="25"/>
      <c r="R809" s="46"/>
      <c r="U809" s="25"/>
      <c r="Y809" s="25"/>
      <c r="AC809" s="25"/>
    </row>
    <row r="810" spans="1:29" s="5" customFormat="1">
      <c r="A810" s="4"/>
      <c r="F810" s="25"/>
      <c r="K810" s="25"/>
      <c r="M810" s="25"/>
      <c r="N810" s="46"/>
      <c r="Q810" s="25"/>
      <c r="R810" s="46"/>
      <c r="U810" s="25"/>
      <c r="Y810" s="25"/>
      <c r="AC810" s="25"/>
    </row>
    <row r="811" spans="1:29" s="5" customFormat="1">
      <c r="A811" s="4"/>
      <c r="F811" s="25"/>
      <c r="K811" s="25"/>
      <c r="M811" s="25"/>
      <c r="N811" s="46"/>
      <c r="Q811" s="25"/>
      <c r="R811" s="46"/>
      <c r="U811" s="25"/>
      <c r="Y811" s="25"/>
      <c r="AC811" s="25"/>
    </row>
    <row r="812" spans="1:29" s="5" customFormat="1">
      <c r="A812" s="4"/>
      <c r="F812" s="25"/>
      <c r="K812" s="25"/>
      <c r="M812" s="25"/>
      <c r="N812" s="46"/>
      <c r="Q812" s="25"/>
      <c r="R812" s="46"/>
      <c r="U812" s="25"/>
      <c r="Y812" s="25"/>
      <c r="AC812" s="25"/>
    </row>
    <row r="813" spans="1:29" s="5" customFormat="1">
      <c r="A813" s="4"/>
      <c r="F813" s="25"/>
      <c r="K813" s="25"/>
      <c r="M813" s="25"/>
      <c r="N813" s="46"/>
      <c r="Q813" s="25"/>
      <c r="R813" s="46"/>
      <c r="U813" s="25"/>
      <c r="Y813" s="25"/>
      <c r="AC813" s="25"/>
    </row>
    <row r="814" spans="1:29" s="5" customFormat="1">
      <c r="A814" s="4"/>
      <c r="F814" s="25"/>
      <c r="K814" s="25"/>
      <c r="M814" s="25"/>
      <c r="N814" s="46"/>
      <c r="Q814" s="25"/>
      <c r="R814" s="46"/>
      <c r="U814" s="25"/>
      <c r="Y814" s="25"/>
      <c r="AC814" s="25"/>
    </row>
    <row r="815" spans="1:29" s="5" customFormat="1">
      <c r="A815" s="4"/>
      <c r="F815" s="25"/>
      <c r="K815" s="25"/>
      <c r="M815" s="25"/>
      <c r="N815" s="46"/>
      <c r="Q815" s="25"/>
      <c r="R815" s="46"/>
      <c r="U815" s="25"/>
      <c r="Y815" s="25"/>
      <c r="AC815" s="25"/>
    </row>
    <row r="816" spans="1:29" s="5" customFormat="1">
      <c r="A816" s="4"/>
      <c r="F816" s="25"/>
      <c r="K816" s="25"/>
      <c r="M816" s="25"/>
      <c r="N816" s="46"/>
      <c r="Q816" s="25"/>
      <c r="R816" s="46"/>
      <c r="U816" s="25"/>
      <c r="Y816" s="25"/>
      <c r="AC816" s="25"/>
    </row>
    <row r="817" spans="1:29" s="5" customFormat="1">
      <c r="A817" s="4"/>
      <c r="F817" s="25"/>
      <c r="K817" s="25"/>
      <c r="M817" s="25"/>
      <c r="N817" s="46"/>
      <c r="Q817" s="25"/>
      <c r="R817" s="46"/>
      <c r="U817" s="25"/>
      <c r="Y817" s="25"/>
      <c r="AC817" s="25"/>
    </row>
    <row r="818" spans="1:29" s="5" customFormat="1">
      <c r="A818" s="4"/>
      <c r="F818" s="25"/>
      <c r="K818" s="25"/>
      <c r="M818" s="25"/>
      <c r="N818" s="46"/>
      <c r="Q818" s="25"/>
      <c r="R818" s="46"/>
      <c r="U818" s="25"/>
      <c r="Y818" s="25"/>
      <c r="AC818" s="25"/>
    </row>
    <row r="819" spans="1:29" s="5" customFormat="1">
      <c r="A819" s="4"/>
      <c r="F819" s="25"/>
      <c r="K819" s="25"/>
      <c r="M819" s="25"/>
      <c r="N819" s="46"/>
      <c r="Q819" s="25"/>
      <c r="R819" s="46"/>
      <c r="U819" s="25"/>
      <c r="Y819" s="25"/>
      <c r="AC819" s="25"/>
    </row>
    <row r="820" spans="1:29" s="5" customFormat="1">
      <c r="A820" s="4"/>
      <c r="F820" s="25"/>
      <c r="K820" s="25"/>
      <c r="M820" s="25"/>
      <c r="N820" s="46"/>
      <c r="Q820" s="25"/>
      <c r="R820" s="46"/>
      <c r="U820" s="25"/>
      <c r="Y820" s="25"/>
      <c r="AC820" s="25"/>
    </row>
    <row r="821" spans="1:29" s="5" customFormat="1">
      <c r="A821" s="4"/>
      <c r="F821" s="25"/>
      <c r="K821" s="25"/>
      <c r="M821" s="25"/>
      <c r="N821" s="46"/>
      <c r="Q821" s="25"/>
      <c r="R821" s="46"/>
      <c r="U821" s="25"/>
      <c r="Y821" s="25"/>
      <c r="AC821" s="25"/>
    </row>
    <row r="822" spans="1:29" s="5" customFormat="1">
      <c r="A822" s="4"/>
      <c r="F822" s="25"/>
      <c r="K822" s="25"/>
      <c r="M822" s="25"/>
      <c r="N822" s="46"/>
      <c r="Q822" s="25"/>
      <c r="R822" s="46"/>
      <c r="U822" s="25"/>
      <c r="Y822" s="25"/>
      <c r="AC822" s="25"/>
    </row>
    <row r="823" spans="1:29" s="5" customFormat="1">
      <c r="A823" s="4"/>
      <c r="F823" s="25"/>
      <c r="K823" s="25"/>
      <c r="M823" s="25"/>
      <c r="N823" s="46"/>
      <c r="Q823" s="25"/>
      <c r="R823" s="46"/>
      <c r="U823" s="25"/>
      <c r="Y823" s="25"/>
      <c r="AC823" s="25"/>
    </row>
    <row r="824" spans="1:29" s="5" customFormat="1">
      <c r="A824" s="4"/>
      <c r="F824" s="25"/>
      <c r="K824" s="25"/>
      <c r="M824" s="25"/>
      <c r="N824" s="46"/>
      <c r="Q824" s="25"/>
      <c r="R824" s="46"/>
      <c r="U824" s="25"/>
      <c r="Y824" s="25"/>
      <c r="AC824" s="25"/>
    </row>
    <row r="825" spans="1:29" s="5" customFormat="1">
      <c r="A825" s="4"/>
      <c r="F825" s="25"/>
      <c r="K825" s="25"/>
      <c r="M825" s="25"/>
      <c r="N825" s="46"/>
      <c r="Q825" s="25"/>
      <c r="R825" s="46"/>
      <c r="U825" s="25"/>
      <c r="Y825" s="25"/>
      <c r="AC825" s="25"/>
    </row>
    <row r="826" spans="1:29" s="5" customFormat="1">
      <c r="A826" s="4"/>
      <c r="F826" s="25"/>
      <c r="K826" s="25"/>
      <c r="M826" s="25"/>
      <c r="N826" s="46"/>
      <c r="Q826" s="25"/>
      <c r="R826" s="46"/>
      <c r="U826" s="25"/>
      <c r="Y826" s="25"/>
      <c r="AC826" s="25"/>
    </row>
    <row r="827" spans="1:29" s="5" customFormat="1">
      <c r="A827" s="4"/>
      <c r="F827" s="25"/>
      <c r="K827" s="25"/>
      <c r="M827" s="25"/>
      <c r="N827" s="46"/>
      <c r="Q827" s="25"/>
      <c r="R827" s="46"/>
      <c r="U827" s="25"/>
      <c r="Y827" s="25"/>
      <c r="AC827" s="25"/>
    </row>
    <row r="828" spans="1:29" s="5" customFormat="1">
      <c r="A828" s="4"/>
      <c r="F828" s="25"/>
      <c r="K828" s="25"/>
      <c r="M828" s="25"/>
      <c r="N828" s="46"/>
      <c r="Q828" s="25"/>
      <c r="R828" s="46"/>
      <c r="U828" s="25"/>
      <c r="Y828" s="25"/>
      <c r="AC828" s="25"/>
    </row>
    <row r="829" spans="1:29" s="5" customFormat="1">
      <c r="A829" s="4"/>
      <c r="F829" s="25"/>
      <c r="K829" s="25"/>
      <c r="M829" s="25"/>
      <c r="N829" s="46"/>
      <c r="Q829" s="25"/>
      <c r="R829" s="46"/>
      <c r="U829" s="25"/>
      <c r="Y829" s="25"/>
      <c r="AC829" s="25"/>
    </row>
    <row r="830" spans="1:29" s="5" customFormat="1">
      <c r="A830" s="4"/>
      <c r="F830" s="25"/>
      <c r="K830" s="25"/>
      <c r="M830" s="25"/>
      <c r="N830" s="46"/>
      <c r="Q830" s="25"/>
      <c r="R830" s="46"/>
      <c r="U830" s="25"/>
      <c r="Y830" s="25"/>
      <c r="AC830" s="25"/>
    </row>
    <row r="831" spans="1:29" s="5" customFormat="1">
      <c r="A831" s="4"/>
      <c r="F831" s="25"/>
      <c r="K831" s="25"/>
      <c r="M831" s="25"/>
      <c r="N831" s="46"/>
      <c r="Q831" s="25"/>
      <c r="R831" s="46"/>
      <c r="U831" s="25"/>
      <c r="Y831" s="25"/>
      <c r="AC831" s="25"/>
    </row>
    <row r="832" spans="1:29" s="5" customFormat="1">
      <c r="A832" s="4"/>
      <c r="F832" s="25"/>
      <c r="K832" s="25"/>
      <c r="M832" s="25"/>
      <c r="N832" s="46"/>
      <c r="Q832" s="25"/>
      <c r="R832" s="46"/>
      <c r="U832" s="25"/>
      <c r="Y832" s="25"/>
      <c r="AC832" s="25"/>
    </row>
    <row r="833" spans="1:29" s="5" customFormat="1">
      <c r="A833" s="4"/>
      <c r="F833" s="25"/>
      <c r="K833" s="25"/>
      <c r="M833" s="25"/>
      <c r="N833" s="46"/>
      <c r="Q833" s="25"/>
      <c r="R833" s="46"/>
      <c r="U833" s="25"/>
      <c r="Y833" s="25"/>
      <c r="AC833" s="25"/>
    </row>
    <row r="834" spans="1:29" s="5" customFormat="1">
      <c r="A834" s="4"/>
      <c r="F834" s="25"/>
      <c r="K834" s="25"/>
      <c r="M834" s="25"/>
      <c r="N834" s="46"/>
      <c r="Q834" s="25"/>
      <c r="R834" s="46"/>
      <c r="U834" s="25"/>
      <c r="Y834" s="25"/>
      <c r="AC834" s="25"/>
    </row>
    <row r="835" spans="1:29" s="5" customFormat="1">
      <c r="A835" s="4"/>
      <c r="F835" s="25"/>
      <c r="K835" s="25"/>
      <c r="M835" s="25"/>
      <c r="N835" s="46"/>
      <c r="Q835" s="25"/>
      <c r="R835" s="46"/>
      <c r="U835" s="25"/>
      <c r="Y835" s="25"/>
      <c r="AC835" s="25"/>
    </row>
    <row r="836" spans="1:29" s="5" customFormat="1">
      <c r="A836" s="4"/>
      <c r="F836" s="25"/>
      <c r="K836" s="25"/>
      <c r="M836" s="25"/>
      <c r="N836" s="46"/>
      <c r="Q836" s="25"/>
      <c r="R836" s="46"/>
      <c r="U836" s="25"/>
      <c r="Y836" s="25"/>
      <c r="AC836" s="25"/>
    </row>
    <row r="837" spans="1:29" s="5" customFormat="1">
      <c r="A837" s="4"/>
      <c r="F837" s="25"/>
      <c r="K837" s="25"/>
      <c r="M837" s="25"/>
      <c r="N837" s="46"/>
      <c r="Q837" s="25"/>
      <c r="R837" s="46"/>
      <c r="U837" s="25"/>
      <c r="Y837" s="25"/>
      <c r="AC837" s="25"/>
    </row>
    <row r="838" spans="1:29" s="5" customFormat="1">
      <c r="A838" s="4"/>
      <c r="F838" s="25"/>
      <c r="K838" s="25"/>
      <c r="M838" s="25"/>
      <c r="N838" s="46"/>
      <c r="Q838" s="25"/>
      <c r="R838" s="46"/>
      <c r="U838" s="25"/>
      <c r="Y838" s="25"/>
      <c r="AC838" s="25"/>
    </row>
    <row r="839" spans="1:29" s="5" customFormat="1">
      <c r="A839" s="4"/>
      <c r="F839" s="25"/>
      <c r="K839" s="25"/>
      <c r="M839" s="25"/>
      <c r="N839" s="46"/>
      <c r="Q839" s="25"/>
      <c r="R839" s="46"/>
      <c r="U839" s="25"/>
      <c r="Y839" s="25"/>
      <c r="AC839" s="25"/>
    </row>
    <row r="840" spans="1:29" s="5" customFormat="1">
      <c r="A840" s="4"/>
      <c r="F840" s="25"/>
      <c r="K840" s="25"/>
      <c r="M840" s="25"/>
      <c r="N840" s="46"/>
      <c r="Q840" s="25"/>
      <c r="R840" s="46"/>
      <c r="U840" s="25"/>
      <c r="Y840" s="25"/>
      <c r="AC840" s="25"/>
    </row>
    <row r="841" spans="1:29" s="5" customFormat="1">
      <c r="A841" s="4"/>
      <c r="F841" s="25"/>
      <c r="K841" s="25"/>
      <c r="M841" s="25"/>
      <c r="N841" s="46"/>
      <c r="Q841" s="25"/>
      <c r="R841" s="46"/>
      <c r="U841" s="25"/>
      <c r="Y841" s="25"/>
      <c r="AC841" s="25"/>
    </row>
    <row r="842" spans="1:29" s="5" customFormat="1">
      <c r="A842" s="4"/>
      <c r="F842" s="25"/>
      <c r="K842" s="25"/>
      <c r="M842" s="25"/>
      <c r="N842" s="46"/>
      <c r="Q842" s="25"/>
      <c r="R842" s="46"/>
      <c r="U842" s="25"/>
      <c r="Y842" s="25"/>
      <c r="AC842" s="25"/>
    </row>
    <row r="843" spans="1:29" s="5" customFormat="1">
      <c r="A843" s="4"/>
      <c r="F843" s="25"/>
      <c r="K843" s="25"/>
      <c r="M843" s="25"/>
      <c r="N843" s="46"/>
      <c r="Q843" s="25"/>
      <c r="R843" s="46"/>
      <c r="U843" s="25"/>
      <c r="Y843" s="25"/>
      <c r="AC843" s="25"/>
    </row>
    <row r="844" spans="1:29" s="5" customFormat="1">
      <c r="A844" s="4"/>
      <c r="F844" s="25"/>
      <c r="K844" s="25"/>
      <c r="M844" s="25"/>
      <c r="N844" s="46"/>
      <c r="Q844" s="25"/>
      <c r="R844" s="46"/>
      <c r="U844" s="25"/>
      <c r="Y844" s="25"/>
      <c r="AC844" s="25"/>
    </row>
    <row r="845" spans="1:29" s="5" customFormat="1">
      <c r="A845" s="4"/>
      <c r="F845" s="25"/>
      <c r="K845" s="25"/>
      <c r="M845" s="25"/>
      <c r="N845" s="46"/>
      <c r="Q845" s="25"/>
      <c r="R845" s="46"/>
      <c r="U845" s="25"/>
      <c r="Y845" s="25"/>
      <c r="AC845" s="25"/>
    </row>
    <row r="846" spans="1:29" s="5" customFormat="1">
      <c r="A846" s="4"/>
      <c r="F846" s="25"/>
      <c r="K846" s="25"/>
      <c r="M846" s="25"/>
      <c r="N846" s="46"/>
      <c r="Q846" s="25"/>
      <c r="R846" s="46"/>
      <c r="U846" s="25"/>
      <c r="Y846" s="25"/>
      <c r="AC846" s="25"/>
    </row>
    <row r="847" spans="1:29" s="5" customFormat="1">
      <c r="A847" s="4"/>
      <c r="F847" s="25"/>
      <c r="K847" s="25"/>
      <c r="M847" s="25"/>
      <c r="N847" s="46"/>
      <c r="Q847" s="25"/>
      <c r="R847" s="46"/>
      <c r="U847" s="25"/>
      <c r="Y847" s="25"/>
      <c r="AC847" s="25"/>
    </row>
    <row r="848" spans="1:29" s="5" customFormat="1">
      <c r="A848" s="4"/>
      <c r="F848" s="25"/>
      <c r="K848" s="25"/>
      <c r="M848" s="25"/>
      <c r="N848" s="46"/>
      <c r="Q848" s="25"/>
      <c r="R848" s="46"/>
      <c r="U848" s="25"/>
      <c r="Y848" s="25"/>
      <c r="AC848" s="25"/>
    </row>
    <row r="849" spans="1:29" s="5" customFormat="1">
      <c r="A849" s="4"/>
      <c r="F849" s="25"/>
      <c r="K849" s="25"/>
      <c r="M849" s="25"/>
      <c r="N849" s="46"/>
      <c r="Q849" s="25"/>
      <c r="R849" s="46"/>
      <c r="U849" s="25"/>
      <c r="Y849" s="25"/>
      <c r="AC849" s="25"/>
    </row>
    <row r="850" spans="1:29" s="5" customFormat="1">
      <c r="A850" s="4"/>
      <c r="F850" s="25"/>
      <c r="K850" s="25"/>
      <c r="M850" s="25"/>
      <c r="N850" s="46"/>
      <c r="Q850" s="25"/>
      <c r="R850" s="46"/>
      <c r="U850" s="25"/>
      <c r="Y850" s="25"/>
      <c r="AC850" s="25"/>
    </row>
    <row r="851" spans="1:29" s="5" customFormat="1">
      <c r="A851" s="4"/>
      <c r="F851" s="25"/>
      <c r="K851" s="25"/>
      <c r="M851" s="25"/>
      <c r="N851" s="46"/>
      <c r="Q851" s="25"/>
      <c r="R851" s="46"/>
      <c r="U851" s="25"/>
      <c r="Y851" s="25"/>
      <c r="AC851" s="25"/>
    </row>
    <row r="852" spans="1:29" s="5" customFormat="1">
      <c r="A852" s="4"/>
      <c r="F852" s="25"/>
      <c r="K852" s="25"/>
      <c r="M852" s="25"/>
      <c r="N852" s="46"/>
      <c r="Q852" s="25"/>
      <c r="R852" s="46"/>
      <c r="U852" s="25"/>
      <c r="Y852" s="25"/>
      <c r="AC852" s="25"/>
    </row>
    <row r="853" spans="1:29" s="5" customFormat="1">
      <c r="A853" s="4"/>
      <c r="F853" s="25"/>
      <c r="K853" s="25"/>
      <c r="M853" s="25"/>
      <c r="N853" s="46"/>
      <c r="Q853" s="25"/>
      <c r="R853" s="46"/>
      <c r="U853" s="25"/>
      <c r="Y853" s="25"/>
      <c r="AC853" s="25"/>
    </row>
    <row r="854" spans="1:29" s="5" customFormat="1">
      <c r="A854" s="4"/>
      <c r="F854" s="25"/>
      <c r="K854" s="25"/>
      <c r="M854" s="25"/>
      <c r="N854" s="46"/>
      <c r="Q854" s="25"/>
      <c r="R854" s="46"/>
      <c r="U854" s="25"/>
      <c r="Y854" s="25"/>
      <c r="AC854" s="25"/>
    </row>
    <row r="855" spans="1:29" s="5" customFormat="1">
      <c r="A855" s="4"/>
      <c r="F855" s="25"/>
      <c r="K855" s="25"/>
      <c r="M855" s="25"/>
      <c r="N855" s="46"/>
      <c r="Q855" s="25"/>
      <c r="R855" s="46"/>
      <c r="U855" s="25"/>
      <c r="Y855" s="25"/>
      <c r="AC855" s="25"/>
    </row>
    <row r="856" spans="1:29" s="5" customFormat="1">
      <c r="A856" s="4"/>
      <c r="F856" s="25"/>
      <c r="K856" s="25"/>
      <c r="M856" s="25"/>
      <c r="N856" s="46"/>
      <c r="Q856" s="25"/>
      <c r="R856" s="46"/>
      <c r="U856" s="25"/>
      <c r="Y856" s="25"/>
      <c r="AC856" s="25"/>
    </row>
    <row r="857" spans="1:29" s="5" customFormat="1">
      <c r="A857" s="4"/>
      <c r="F857" s="25"/>
      <c r="K857" s="25"/>
      <c r="M857" s="25"/>
      <c r="N857" s="46"/>
      <c r="Q857" s="25"/>
      <c r="R857" s="46"/>
      <c r="U857" s="25"/>
      <c r="Y857" s="25"/>
      <c r="AC857" s="25"/>
    </row>
    <row r="858" spans="1:29" s="5" customFormat="1">
      <c r="A858" s="4"/>
      <c r="F858" s="25"/>
      <c r="K858" s="25"/>
      <c r="M858" s="25"/>
      <c r="N858" s="46"/>
      <c r="Q858" s="25"/>
      <c r="R858" s="46"/>
      <c r="U858" s="25"/>
      <c r="Y858" s="25"/>
      <c r="AC858" s="25"/>
    </row>
    <row r="859" spans="1:29" s="5" customFormat="1">
      <c r="A859" s="4"/>
      <c r="F859" s="25"/>
      <c r="K859" s="25"/>
      <c r="M859" s="25"/>
      <c r="N859" s="46"/>
      <c r="Q859" s="25"/>
      <c r="R859" s="46"/>
      <c r="U859" s="25"/>
      <c r="Y859" s="25"/>
      <c r="AC859" s="25"/>
    </row>
    <row r="860" spans="1:29" s="5" customFormat="1">
      <c r="A860" s="4"/>
      <c r="F860" s="25"/>
      <c r="K860" s="25"/>
      <c r="M860" s="25"/>
      <c r="N860" s="46"/>
      <c r="Q860" s="25"/>
      <c r="R860" s="46"/>
      <c r="U860" s="25"/>
      <c r="Y860" s="25"/>
      <c r="AC860" s="25"/>
    </row>
    <row r="861" spans="1:29" s="5" customFormat="1">
      <c r="A861" s="4"/>
      <c r="F861" s="25"/>
      <c r="K861" s="25"/>
      <c r="M861" s="25"/>
      <c r="N861" s="46"/>
      <c r="Q861" s="25"/>
      <c r="R861" s="46"/>
      <c r="U861" s="25"/>
      <c r="Y861" s="25"/>
      <c r="AC861" s="25"/>
    </row>
    <row r="862" spans="1:29" s="5" customFormat="1">
      <c r="A862" s="4"/>
      <c r="F862" s="25"/>
      <c r="K862" s="25"/>
      <c r="M862" s="25"/>
      <c r="N862" s="46"/>
      <c r="Q862" s="25"/>
      <c r="R862" s="46"/>
      <c r="U862" s="25"/>
      <c r="Y862" s="25"/>
      <c r="AC862" s="25"/>
    </row>
    <row r="863" spans="1:29" s="5" customFormat="1">
      <c r="A863" s="4"/>
      <c r="F863" s="25"/>
      <c r="K863" s="25"/>
      <c r="M863" s="25"/>
      <c r="N863" s="46"/>
      <c r="Q863" s="25"/>
      <c r="R863" s="46"/>
      <c r="U863" s="25"/>
      <c r="Y863" s="25"/>
      <c r="AC863" s="25"/>
    </row>
    <row r="864" spans="1:29" s="5" customFormat="1">
      <c r="A864" s="4"/>
      <c r="F864" s="25"/>
      <c r="K864" s="25"/>
      <c r="M864" s="25"/>
      <c r="N864" s="46"/>
      <c r="Q864" s="25"/>
      <c r="R864" s="46"/>
      <c r="U864" s="25"/>
      <c r="Y864" s="25"/>
      <c r="AC864" s="25"/>
    </row>
    <row r="865" spans="1:29" s="5" customFormat="1">
      <c r="A865" s="4"/>
      <c r="F865" s="25"/>
      <c r="K865" s="25"/>
      <c r="M865" s="25"/>
      <c r="N865" s="46"/>
      <c r="Q865" s="25"/>
      <c r="R865" s="46"/>
      <c r="U865" s="25"/>
      <c r="Y865" s="25"/>
      <c r="AC865" s="25"/>
    </row>
    <row r="866" spans="1:29" s="5" customFormat="1">
      <c r="A866" s="4"/>
      <c r="F866" s="25"/>
      <c r="K866" s="25"/>
      <c r="M866" s="25"/>
      <c r="N866" s="46"/>
      <c r="Q866" s="25"/>
      <c r="R866" s="46"/>
      <c r="U866" s="25"/>
      <c r="Y866" s="25"/>
      <c r="AC866" s="25"/>
    </row>
    <row r="867" spans="1:29" s="5" customFormat="1">
      <c r="A867" s="4"/>
      <c r="F867" s="25"/>
      <c r="K867" s="25"/>
      <c r="M867" s="25"/>
      <c r="N867" s="46"/>
      <c r="Q867" s="25"/>
      <c r="R867" s="46"/>
      <c r="U867" s="25"/>
      <c r="Y867" s="25"/>
      <c r="AC867" s="25"/>
    </row>
    <row r="868" spans="1:29" s="5" customFormat="1">
      <c r="A868" s="4"/>
      <c r="F868" s="25"/>
      <c r="K868" s="25"/>
      <c r="M868" s="25"/>
      <c r="N868" s="46"/>
      <c r="Q868" s="25"/>
      <c r="R868" s="46"/>
      <c r="U868" s="25"/>
      <c r="Y868" s="25"/>
      <c r="AC868" s="25"/>
    </row>
    <row r="869" spans="1:29" s="5" customFormat="1">
      <c r="A869" s="4"/>
      <c r="F869" s="25"/>
      <c r="K869" s="25"/>
      <c r="M869" s="25"/>
      <c r="N869" s="46"/>
      <c r="Q869" s="25"/>
      <c r="R869" s="46"/>
      <c r="U869" s="25"/>
      <c r="Y869" s="25"/>
      <c r="AC869" s="25"/>
    </row>
    <row r="870" spans="1:29" s="5" customFormat="1">
      <c r="A870" s="4"/>
      <c r="F870" s="25"/>
      <c r="K870" s="25"/>
      <c r="M870" s="25"/>
      <c r="N870" s="46"/>
      <c r="Q870" s="25"/>
      <c r="R870" s="46"/>
      <c r="U870" s="25"/>
      <c r="Y870" s="25"/>
      <c r="AC870" s="25"/>
    </row>
    <row r="871" spans="1:29" s="5" customFormat="1">
      <c r="A871" s="4"/>
      <c r="F871" s="25"/>
      <c r="K871" s="25"/>
      <c r="M871" s="25"/>
      <c r="N871" s="46"/>
      <c r="Q871" s="25"/>
      <c r="R871" s="46"/>
      <c r="U871" s="25"/>
      <c r="Y871" s="25"/>
      <c r="AC871" s="25"/>
    </row>
    <row r="872" spans="1:29" s="5" customFormat="1">
      <c r="A872" s="4"/>
      <c r="F872" s="25"/>
      <c r="K872" s="25"/>
      <c r="M872" s="25"/>
      <c r="N872" s="46"/>
      <c r="Q872" s="25"/>
      <c r="R872" s="46"/>
      <c r="U872" s="25"/>
      <c r="Y872" s="25"/>
      <c r="AC872" s="25"/>
    </row>
    <row r="873" spans="1:29" s="5" customFormat="1">
      <c r="A873" s="4"/>
      <c r="F873" s="25"/>
      <c r="K873" s="25"/>
      <c r="M873" s="25"/>
      <c r="N873" s="46"/>
      <c r="Q873" s="25"/>
      <c r="R873" s="46"/>
      <c r="U873" s="25"/>
      <c r="Y873" s="25"/>
      <c r="AC873" s="25"/>
    </row>
    <row r="874" spans="1:29" s="5" customFormat="1">
      <c r="A874" s="4"/>
      <c r="F874" s="25"/>
      <c r="K874" s="25"/>
      <c r="M874" s="25"/>
      <c r="N874" s="46"/>
      <c r="Q874" s="25"/>
      <c r="R874" s="46"/>
      <c r="U874" s="25"/>
      <c r="Y874" s="25"/>
      <c r="AC874" s="25"/>
    </row>
    <row r="875" spans="1:29" s="5" customFormat="1">
      <c r="A875" s="4"/>
      <c r="F875" s="25"/>
      <c r="K875" s="25"/>
      <c r="M875" s="25"/>
      <c r="N875" s="46"/>
      <c r="Q875" s="25"/>
      <c r="R875" s="46"/>
      <c r="U875" s="25"/>
      <c r="Y875" s="25"/>
      <c r="AC875" s="25"/>
    </row>
    <row r="876" spans="1:29" s="5" customFormat="1">
      <c r="A876" s="4"/>
      <c r="F876" s="25"/>
      <c r="K876" s="25"/>
      <c r="M876" s="25"/>
      <c r="N876" s="46"/>
      <c r="Q876" s="25"/>
      <c r="R876" s="46"/>
      <c r="U876" s="25"/>
      <c r="Y876" s="25"/>
      <c r="AC876" s="25"/>
    </row>
    <row r="877" spans="1:29" s="5" customFormat="1">
      <c r="A877" s="4"/>
      <c r="F877" s="25"/>
      <c r="K877" s="25"/>
      <c r="M877" s="25"/>
      <c r="N877" s="46"/>
      <c r="Q877" s="25"/>
      <c r="R877" s="46"/>
      <c r="U877" s="25"/>
      <c r="Y877" s="25"/>
      <c r="AC877" s="25"/>
    </row>
    <row r="878" spans="1:29" s="5" customFormat="1">
      <c r="A878" s="4"/>
      <c r="F878" s="25"/>
      <c r="K878" s="25"/>
      <c r="M878" s="25"/>
      <c r="N878" s="46"/>
      <c r="Q878" s="25"/>
      <c r="R878" s="46"/>
      <c r="U878" s="25"/>
      <c r="Y878" s="25"/>
      <c r="AC878" s="25"/>
    </row>
    <row r="879" spans="1:29" s="5" customFormat="1">
      <c r="A879" s="4"/>
      <c r="F879" s="25"/>
      <c r="K879" s="25"/>
      <c r="M879" s="25"/>
      <c r="N879" s="46"/>
      <c r="Q879" s="25"/>
      <c r="R879" s="46"/>
      <c r="U879" s="25"/>
      <c r="Y879" s="25"/>
      <c r="AC879" s="25"/>
    </row>
    <row r="880" spans="1:29" s="5" customFormat="1">
      <c r="A880" s="4"/>
      <c r="F880" s="25"/>
      <c r="K880" s="25"/>
      <c r="M880" s="25"/>
      <c r="N880" s="46"/>
      <c r="Q880" s="25"/>
      <c r="R880" s="46"/>
      <c r="U880" s="25"/>
      <c r="Y880" s="25"/>
      <c r="AC880" s="25"/>
    </row>
    <row r="881" spans="1:29" s="5" customFormat="1">
      <c r="A881" s="4"/>
      <c r="F881" s="25"/>
      <c r="K881" s="25"/>
      <c r="M881" s="25"/>
      <c r="N881" s="46"/>
      <c r="Q881" s="25"/>
      <c r="R881" s="46"/>
      <c r="U881" s="25"/>
      <c r="Y881" s="25"/>
      <c r="AC881" s="25"/>
    </row>
    <row r="882" spans="1:29" s="5" customFormat="1">
      <c r="A882" s="4"/>
      <c r="F882" s="25"/>
      <c r="K882" s="25"/>
      <c r="M882" s="25"/>
      <c r="N882" s="46"/>
      <c r="Q882" s="25"/>
      <c r="R882" s="46"/>
      <c r="U882" s="25"/>
      <c r="Y882" s="25"/>
      <c r="AC882" s="25"/>
    </row>
    <row r="883" spans="1:29" s="5" customFormat="1">
      <c r="A883" s="4"/>
      <c r="F883" s="25"/>
      <c r="K883" s="25"/>
      <c r="M883" s="25"/>
      <c r="N883" s="46"/>
      <c r="Q883" s="25"/>
      <c r="R883" s="46"/>
      <c r="U883" s="25"/>
      <c r="Y883" s="25"/>
      <c r="AC883" s="25"/>
    </row>
    <row r="884" spans="1:29" s="5" customFormat="1">
      <c r="A884" s="4"/>
      <c r="F884" s="25"/>
      <c r="K884" s="25"/>
      <c r="M884" s="25"/>
      <c r="N884" s="46"/>
      <c r="Q884" s="25"/>
      <c r="R884" s="46"/>
      <c r="U884" s="25"/>
      <c r="Y884" s="25"/>
      <c r="AC884" s="25"/>
    </row>
    <row r="885" spans="1:29" s="5" customFormat="1">
      <c r="A885" s="4"/>
      <c r="F885" s="25"/>
      <c r="K885" s="25"/>
      <c r="M885" s="25"/>
      <c r="N885" s="46"/>
      <c r="Q885" s="25"/>
      <c r="R885" s="46"/>
      <c r="U885" s="25"/>
      <c r="Y885" s="25"/>
      <c r="AC885" s="25"/>
    </row>
    <row r="886" spans="1:29" s="5" customFormat="1">
      <c r="A886" s="4"/>
      <c r="F886" s="25"/>
      <c r="K886" s="25"/>
      <c r="M886" s="25"/>
      <c r="N886" s="46"/>
      <c r="Q886" s="25"/>
      <c r="R886" s="46"/>
      <c r="U886" s="25"/>
      <c r="Y886" s="25"/>
      <c r="AC886" s="25"/>
    </row>
    <row r="887" spans="1:29" s="5" customFormat="1">
      <c r="A887" s="4"/>
      <c r="F887" s="25"/>
      <c r="K887" s="25"/>
      <c r="M887" s="25"/>
      <c r="N887" s="46"/>
      <c r="Q887" s="25"/>
      <c r="R887" s="46"/>
      <c r="U887" s="25"/>
      <c r="Y887" s="25"/>
      <c r="AC887" s="25"/>
    </row>
    <row r="888" spans="1:29" s="5" customFormat="1">
      <c r="A888" s="4"/>
      <c r="F888" s="25"/>
      <c r="K888" s="25"/>
      <c r="M888" s="25"/>
      <c r="N888" s="46"/>
      <c r="Q888" s="25"/>
      <c r="R888" s="46"/>
      <c r="U888" s="25"/>
      <c r="Y888" s="25"/>
      <c r="AC888" s="25"/>
    </row>
    <row r="889" spans="1:29" s="5" customFormat="1">
      <c r="A889" s="4"/>
      <c r="F889" s="25"/>
      <c r="K889" s="25"/>
      <c r="M889" s="25"/>
      <c r="N889" s="46"/>
      <c r="Q889" s="25"/>
      <c r="R889" s="46"/>
      <c r="U889" s="25"/>
      <c r="Y889" s="25"/>
      <c r="AC889" s="25"/>
    </row>
    <row r="890" spans="1:29" s="5" customFormat="1">
      <c r="A890" s="4"/>
      <c r="F890" s="25"/>
      <c r="K890" s="25"/>
      <c r="M890" s="25"/>
      <c r="N890" s="46"/>
      <c r="Q890" s="25"/>
      <c r="R890" s="46"/>
      <c r="U890" s="25"/>
      <c r="Y890" s="25"/>
      <c r="AC890" s="25"/>
    </row>
    <row r="891" spans="1:29" s="5" customFormat="1">
      <c r="A891" s="4"/>
      <c r="F891" s="25"/>
      <c r="K891" s="25"/>
      <c r="M891" s="25"/>
      <c r="N891" s="46"/>
      <c r="Q891" s="25"/>
      <c r="R891" s="46"/>
      <c r="U891" s="25"/>
      <c r="Y891" s="25"/>
      <c r="AC891" s="25"/>
    </row>
    <row r="892" spans="1:29" s="5" customFormat="1">
      <c r="A892" s="4"/>
      <c r="F892" s="25"/>
      <c r="K892" s="25"/>
      <c r="M892" s="25"/>
      <c r="N892" s="46"/>
      <c r="Q892" s="25"/>
      <c r="R892" s="46"/>
      <c r="U892" s="25"/>
      <c r="Y892" s="25"/>
      <c r="AC892" s="25"/>
    </row>
    <row r="893" spans="1:29" s="5" customFormat="1">
      <c r="A893" s="4"/>
      <c r="F893" s="25"/>
      <c r="K893" s="25"/>
      <c r="M893" s="25"/>
      <c r="N893" s="46"/>
      <c r="Q893" s="25"/>
      <c r="R893" s="46"/>
      <c r="U893" s="25"/>
      <c r="Y893" s="25"/>
      <c r="AC893" s="25"/>
    </row>
    <row r="894" spans="1:29" s="5" customFormat="1">
      <c r="A894" s="4"/>
      <c r="F894" s="25"/>
      <c r="K894" s="25"/>
      <c r="M894" s="25"/>
      <c r="N894" s="46"/>
      <c r="Q894" s="25"/>
      <c r="R894" s="46"/>
      <c r="U894" s="25"/>
      <c r="Y894" s="25"/>
      <c r="AC894" s="25"/>
    </row>
    <row r="895" spans="1:29" s="5" customFormat="1">
      <c r="A895" s="4"/>
      <c r="F895" s="25"/>
      <c r="K895" s="25"/>
      <c r="M895" s="25"/>
      <c r="N895" s="46"/>
      <c r="Q895" s="25"/>
      <c r="R895" s="46"/>
      <c r="U895" s="25"/>
      <c r="Y895" s="25"/>
      <c r="AC895" s="25"/>
    </row>
    <row r="896" spans="1:29" s="5" customFormat="1">
      <c r="A896" s="4"/>
      <c r="F896" s="25"/>
      <c r="K896" s="25"/>
      <c r="M896" s="25"/>
      <c r="N896" s="46"/>
      <c r="Q896" s="25"/>
      <c r="R896" s="46"/>
      <c r="U896" s="25"/>
      <c r="Y896" s="25"/>
      <c r="AC896" s="25"/>
    </row>
    <row r="897" spans="1:29" s="5" customFormat="1">
      <c r="A897" s="4"/>
      <c r="F897" s="25"/>
      <c r="K897" s="25"/>
      <c r="M897" s="25"/>
      <c r="N897" s="46"/>
      <c r="Q897" s="25"/>
      <c r="R897" s="46"/>
      <c r="U897" s="25"/>
      <c r="Y897" s="25"/>
      <c r="AC897" s="25"/>
    </row>
    <row r="898" spans="1:29" s="5" customFormat="1">
      <c r="A898" s="4"/>
      <c r="F898" s="25"/>
      <c r="K898" s="25"/>
      <c r="M898" s="25"/>
      <c r="N898" s="46"/>
      <c r="Q898" s="25"/>
      <c r="R898" s="46"/>
      <c r="U898" s="25"/>
      <c r="Y898" s="25"/>
      <c r="AC898" s="25"/>
    </row>
    <row r="899" spans="1:29" s="5" customFormat="1">
      <c r="A899" s="4"/>
      <c r="F899" s="25"/>
      <c r="K899" s="25"/>
      <c r="M899" s="25"/>
      <c r="N899" s="46"/>
      <c r="Q899" s="25"/>
      <c r="R899" s="46"/>
      <c r="U899" s="25"/>
      <c r="Y899" s="25"/>
      <c r="AC899" s="25"/>
    </row>
    <row r="900" spans="1:29" s="5" customFormat="1">
      <c r="A900" s="4"/>
      <c r="F900" s="25"/>
      <c r="K900" s="25"/>
      <c r="M900" s="25"/>
      <c r="N900" s="46"/>
      <c r="Q900" s="25"/>
      <c r="R900" s="46"/>
      <c r="U900" s="25"/>
      <c r="Y900" s="25"/>
      <c r="AC900" s="25"/>
    </row>
    <row r="901" spans="1:29" s="5" customFormat="1">
      <c r="A901" s="4"/>
      <c r="F901" s="25"/>
      <c r="K901" s="25"/>
      <c r="M901" s="25"/>
      <c r="N901" s="46"/>
      <c r="Q901" s="25"/>
      <c r="R901" s="46"/>
      <c r="U901" s="25"/>
      <c r="Y901" s="25"/>
      <c r="AC901" s="25"/>
    </row>
    <row r="902" spans="1:29" s="5" customFormat="1">
      <c r="A902" s="4"/>
      <c r="F902" s="25"/>
      <c r="K902" s="25"/>
      <c r="M902" s="25"/>
      <c r="N902" s="46"/>
      <c r="Q902" s="25"/>
      <c r="R902" s="46"/>
      <c r="U902" s="25"/>
      <c r="Y902" s="25"/>
      <c r="AC902" s="25"/>
    </row>
    <row r="903" spans="1:29" s="5" customFormat="1">
      <c r="A903" s="4"/>
      <c r="F903" s="25"/>
      <c r="K903" s="25"/>
      <c r="M903" s="25"/>
      <c r="N903" s="46"/>
      <c r="Q903" s="25"/>
      <c r="R903" s="46"/>
      <c r="U903" s="25"/>
      <c r="Y903" s="25"/>
      <c r="AC903" s="25"/>
    </row>
    <row r="904" spans="1:29" s="5" customFormat="1">
      <c r="A904" s="4"/>
      <c r="F904" s="25"/>
      <c r="K904" s="25"/>
      <c r="M904" s="25"/>
      <c r="N904" s="46"/>
      <c r="Q904" s="25"/>
      <c r="R904" s="46"/>
      <c r="U904" s="25"/>
      <c r="Y904" s="25"/>
      <c r="AC904" s="25"/>
    </row>
    <row r="905" spans="1:29" s="5" customFormat="1">
      <c r="A905" s="4"/>
      <c r="F905" s="25"/>
      <c r="K905" s="25"/>
      <c r="M905" s="25"/>
      <c r="N905" s="46"/>
      <c r="Q905" s="25"/>
      <c r="R905" s="46"/>
      <c r="U905" s="25"/>
      <c r="Y905" s="25"/>
      <c r="AC905" s="25"/>
    </row>
    <row r="906" spans="1:29" s="5" customFormat="1">
      <c r="A906" s="4"/>
      <c r="F906" s="25"/>
      <c r="K906" s="25"/>
      <c r="M906" s="25"/>
      <c r="N906" s="46"/>
      <c r="Q906" s="25"/>
      <c r="R906" s="46"/>
      <c r="U906" s="25"/>
      <c r="Y906" s="25"/>
      <c r="AC906" s="25"/>
    </row>
    <row r="907" spans="1:29" s="5" customFormat="1">
      <c r="A907" s="4"/>
      <c r="F907" s="25"/>
      <c r="K907" s="25"/>
      <c r="M907" s="25"/>
      <c r="N907" s="46"/>
      <c r="Q907" s="25"/>
      <c r="R907" s="46"/>
      <c r="U907" s="25"/>
      <c r="Y907" s="25"/>
      <c r="AC907" s="25"/>
    </row>
    <row r="908" spans="1:29" s="5" customFormat="1">
      <c r="A908" s="4"/>
      <c r="F908" s="25"/>
      <c r="K908" s="25"/>
      <c r="M908" s="25"/>
      <c r="N908" s="46"/>
      <c r="Q908" s="25"/>
      <c r="R908" s="46"/>
      <c r="U908" s="25"/>
      <c r="Y908" s="25"/>
      <c r="AC908" s="25"/>
    </row>
    <row r="909" spans="1:29" s="5" customFormat="1">
      <c r="A909" s="4"/>
      <c r="F909" s="25"/>
      <c r="K909" s="25"/>
      <c r="M909" s="25"/>
      <c r="N909" s="46"/>
      <c r="Q909" s="25"/>
      <c r="R909" s="46"/>
      <c r="U909" s="25"/>
      <c r="Y909" s="25"/>
      <c r="AC909" s="25"/>
    </row>
    <row r="910" spans="1:29" s="5" customFormat="1">
      <c r="A910" s="4"/>
      <c r="F910" s="25"/>
      <c r="K910" s="25"/>
      <c r="M910" s="25"/>
      <c r="N910" s="46"/>
      <c r="Q910" s="25"/>
      <c r="R910" s="46"/>
      <c r="U910" s="25"/>
      <c r="Y910" s="25"/>
      <c r="AC910" s="25"/>
    </row>
    <row r="911" spans="1:29" s="5" customFormat="1">
      <c r="A911" s="4"/>
      <c r="F911" s="25"/>
      <c r="K911" s="25"/>
      <c r="M911" s="25"/>
      <c r="N911" s="46"/>
      <c r="Q911" s="25"/>
      <c r="R911" s="46"/>
      <c r="U911" s="25"/>
      <c r="Y911" s="25"/>
      <c r="AC911" s="25"/>
    </row>
    <row r="912" spans="1:29" s="5" customFormat="1">
      <c r="A912" s="4"/>
      <c r="F912" s="25"/>
      <c r="K912" s="25"/>
      <c r="M912" s="25"/>
      <c r="N912" s="46"/>
      <c r="Q912" s="25"/>
      <c r="R912" s="46"/>
      <c r="U912" s="25"/>
      <c r="Y912" s="25"/>
      <c r="AC912" s="25"/>
    </row>
    <row r="913" spans="1:29" s="5" customFormat="1">
      <c r="A913" s="4"/>
      <c r="F913" s="25"/>
      <c r="K913" s="25"/>
      <c r="M913" s="25"/>
      <c r="N913" s="46"/>
      <c r="Q913" s="25"/>
      <c r="R913" s="46"/>
      <c r="U913" s="25"/>
      <c r="Y913" s="25"/>
      <c r="AC913" s="25"/>
    </row>
    <row r="914" spans="1:29" s="5" customFormat="1">
      <c r="A914" s="4"/>
      <c r="F914" s="25"/>
      <c r="K914" s="25"/>
      <c r="M914" s="25"/>
      <c r="N914" s="46"/>
      <c r="Q914" s="25"/>
      <c r="R914" s="46"/>
      <c r="U914" s="25"/>
      <c r="Y914" s="25"/>
      <c r="AC914" s="25"/>
    </row>
    <row r="915" spans="1:29" s="5" customFormat="1">
      <c r="A915" s="4"/>
      <c r="F915" s="25"/>
      <c r="K915" s="25"/>
      <c r="M915" s="25"/>
      <c r="N915" s="46"/>
      <c r="Q915" s="25"/>
      <c r="R915" s="46"/>
      <c r="U915" s="25"/>
      <c r="Y915" s="25"/>
      <c r="AC915" s="25"/>
    </row>
    <row r="916" spans="1:29" s="5" customFormat="1">
      <c r="A916" s="4"/>
      <c r="F916" s="25"/>
      <c r="K916" s="25"/>
      <c r="M916" s="25"/>
      <c r="N916" s="46"/>
      <c r="Q916" s="25"/>
      <c r="R916" s="46"/>
      <c r="U916" s="25"/>
      <c r="Y916" s="25"/>
      <c r="AC916" s="25"/>
    </row>
    <row r="917" spans="1:29" s="5" customFormat="1">
      <c r="A917" s="4"/>
      <c r="F917" s="25"/>
      <c r="K917" s="25"/>
      <c r="M917" s="25"/>
      <c r="N917" s="46"/>
      <c r="Q917" s="25"/>
      <c r="R917" s="46"/>
      <c r="U917" s="25"/>
      <c r="Y917" s="25"/>
      <c r="AC917" s="25"/>
    </row>
    <row r="918" spans="1:29" s="5" customFormat="1">
      <c r="A918" s="4"/>
      <c r="F918" s="25"/>
      <c r="K918" s="25"/>
      <c r="M918" s="25"/>
      <c r="N918" s="46"/>
      <c r="Q918" s="25"/>
      <c r="R918" s="46"/>
      <c r="U918" s="25"/>
      <c r="Y918" s="25"/>
      <c r="AC918" s="25"/>
    </row>
    <row r="919" spans="1:29" s="5" customFormat="1">
      <c r="A919" s="4"/>
      <c r="F919" s="25"/>
      <c r="K919" s="25"/>
      <c r="M919" s="25"/>
      <c r="N919" s="46"/>
      <c r="Q919" s="25"/>
      <c r="R919" s="46"/>
      <c r="U919" s="25"/>
      <c r="Y919" s="25"/>
      <c r="AC919" s="25"/>
    </row>
    <row r="920" spans="1:29" s="5" customFormat="1">
      <c r="A920" s="4"/>
      <c r="F920" s="25"/>
      <c r="K920" s="25"/>
      <c r="M920" s="25"/>
      <c r="N920" s="46"/>
      <c r="Q920" s="25"/>
      <c r="R920" s="46"/>
      <c r="U920" s="25"/>
      <c r="Y920" s="25"/>
      <c r="AC920" s="25"/>
    </row>
    <row r="921" spans="1:29" s="5" customFormat="1">
      <c r="A921" s="4"/>
      <c r="F921" s="25"/>
      <c r="K921" s="25"/>
      <c r="M921" s="25"/>
      <c r="N921" s="46"/>
      <c r="Q921" s="25"/>
      <c r="R921" s="46"/>
      <c r="U921" s="25"/>
      <c r="Y921" s="25"/>
      <c r="AC921" s="25"/>
    </row>
    <row r="922" spans="1:29" s="5" customFormat="1">
      <c r="A922" s="4"/>
      <c r="F922" s="25"/>
      <c r="K922" s="25"/>
      <c r="M922" s="25"/>
      <c r="N922" s="46"/>
      <c r="Q922" s="25"/>
      <c r="R922" s="46"/>
      <c r="U922" s="25"/>
      <c r="Y922" s="25"/>
      <c r="AC922" s="25"/>
    </row>
    <row r="923" spans="1:29" s="5" customFormat="1">
      <c r="A923" s="4"/>
      <c r="F923" s="25"/>
      <c r="K923" s="25"/>
      <c r="M923" s="25"/>
      <c r="N923" s="46"/>
      <c r="Q923" s="25"/>
      <c r="R923" s="46"/>
      <c r="U923" s="25"/>
      <c r="Y923" s="25"/>
      <c r="AC923" s="25"/>
    </row>
    <row r="924" spans="1:29" s="5" customFormat="1">
      <c r="A924" s="4"/>
      <c r="F924" s="25"/>
      <c r="K924" s="25"/>
      <c r="M924" s="25"/>
      <c r="N924" s="46"/>
      <c r="Q924" s="25"/>
      <c r="R924" s="46"/>
      <c r="U924" s="25"/>
      <c r="Y924" s="25"/>
      <c r="AC924" s="25"/>
    </row>
    <row r="925" spans="1:29" s="5" customFormat="1">
      <c r="A925" s="4"/>
      <c r="F925" s="25"/>
      <c r="K925" s="25"/>
      <c r="M925" s="25"/>
      <c r="N925" s="46"/>
      <c r="Q925" s="25"/>
      <c r="R925" s="46"/>
      <c r="U925" s="25"/>
      <c r="Y925" s="25"/>
      <c r="AC925" s="25"/>
    </row>
    <row r="926" spans="1:29" s="5" customFormat="1">
      <c r="A926" s="4"/>
      <c r="F926" s="25"/>
      <c r="K926" s="25"/>
      <c r="M926" s="25"/>
      <c r="N926" s="46"/>
      <c r="Q926" s="25"/>
      <c r="R926" s="46"/>
      <c r="U926" s="25"/>
      <c r="Y926" s="25"/>
      <c r="AC926" s="25"/>
    </row>
    <row r="927" spans="1:29" s="5" customFormat="1">
      <c r="A927" s="4"/>
      <c r="F927" s="25"/>
      <c r="K927" s="25"/>
      <c r="M927" s="25"/>
      <c r="N927" s="46"/>
      <c r="Q927" s="25"/>
      <c r="R927" s="46"/>
      <c r="U927" s="25"/>
      <c r="Y927" s="25"/>
      <c r="AC927" s="25"/>
    </row>
    <row r="928" spans="1:29" s="5" customFormat="1">
      <c r="A928" s="4"/>
      <c r="F928" s="25"/>
      <c r="K928" s="25"/>
      <c r="M928" s="25"/>
      <c r="N928" s="46"/>
      <c r="Q928" s="25"/>
      <c r="R928" s="46"/>
      <c r="U928" s="25"/>
      <c r="Y928" s="25"/>
      <c r="AC928" s="25"/>
    </row>
    <row r="929" spans="1:29" s="5" customFormat="1">
      <c r="A929" s="4"/>
      <c r="F929" s="25"/>
      <c r="K929" s="25"/>
      <c r="M929" s="25"/>
      <c r="N929" s="46"/>
      <c r="Q929" s="25"/>
      <c r="R929" s="46"/>
      <c r="U929" s="25"/>
      <c r="Y929" s="25"/>
      <c r="AC929" s="25"/>
    </row>
    <row r="930" spans="1:29" s="5" customFormat="1">
      <c r="A930" s="4"/>
      <c r="F930" s="25"/>
      <c r="K930" s="25"/>
      <c r="M930" s="25"/>
      <c r="N930" s="46"/>
      <c r="Q930" s="25"/>
      <c r="R930" s="46"/>
      <c r="U930" s="25"/>
      <c r="Y930" s="25"/>
      <c r="AC930" s="25"/>
    </row>
    <row r="931" spans="1:29" s="5" customFormat="1">
      <c r="A931" s="4"/>
      <c r="F931" s="25"/>
      <c r="K931" s="25"/>
      <c r="M931" s="25"/>
      <c r="N931" s="46"/>
      <c r="Q931" s="25"/>
      <c r="R931" s="46"/>
      <c r="U931" s="25"/>
      <c r="Y931" s="25"/>
      <c r="AC931" s="25"/>
    </row>
    <row r="932" spans="1:29" s="5" customFormat="1">
      <c r="A932" s="4"/>
      <c r="F932" s="25"/>
      <c r="K932" s="25"/>
      <c r="M932" s="25"/>
      <c r="N932" s="46"/>
      <c r="Q932" s="25"/>
      <c r="R932" s="46"/>
      <c r="U932" s="25"/>
      <c r="Y932" s="25"/>
      <c r="AC932" s="25"/>
    </row>
    <row r="933" spans="1:29" s="5" customFormat="1">
      <c r="A933" s="4"/>
      <c r="F933" s="25"/>
      <c r="K933" s="25"/>
      <c r="M933" s="25"/>
      <c r="N933" s="46"/>
      <c r="Q933" s="25"/>
      <c r="R933" s="46"/>
      <c r="U933" s="25"/>
      <c r="Y933" s="25"/>
      <c r="AC933" s="25"/>
    </row>
    <row r="934" spans="1:29" s="5" customFormat="1">
      <c r="A934" s="4"/>
      <c r="F934" s="25"/>
      <c r="K934" s="25"/>
      <c r="M934" s="25"/>
      <c r="N934" s="46"/>
      <c r="Q934" s="25"/>
      <c r="R934" s="46"/>
      <c r="U934" s="25"/>
      <c r="Y934" s="25"/>
      <c r="AC934" s="25"/>
    </row>
    <row r="935" spans="1:29" s="5" customFormat="1">
      <c r="A935" s="4"/>
      <c r="F935" s="25"/>
      <c r="K935" s="25"/>
      <c r="M935" s="25"/>
      <c r="N935" s="46"/>
      <c r="Q935" s="25"/>
      <c r="R935" s="46"/>
      <c r="U935" s="25"/>
      <c r="Y935" s="25"/>
      <c r="AC935" s="25"/>
    </row>
    <row r="936" spans="1:29" s="5" customFormat="1">
      <c r="A936" s="4"/>
      <c r="F936" s="25"/>
      <c r="K936" s="25"/>
      <c r="M936" s="25"/>
      <c r="N936" s="46"/>
      <c r="Q936" s="25"/>
      <c r="R936" s="46"/>
      <c r="U936" s="25"/>
      <c r="Y936" s="25"/>
      <c r="AC936" s="25"/>
    </row>
    <row r="937" spans="1:29" s="5" customFormat="1">
      <c r="A937" s="4"/>
      <c r="F937" s="25"/>
      <c r="K937" s="25"/>
      <c r="M937" s="25"/>
      <c r="N937" s="46"/>
      <c r="Q937" s="25"/>
      <c r="R937" s="46"/>
      <c r="U937" s="25"/>
      <c r="Y937" s="25"/>
      <c r="AC937" s="25"/>
    </row>
    <row r="938" spans="1:29" s="5" customFormat="1">
      <c r="A938" s="4"/>
      <c r="F938" s="25"/>
      <c r="K938" s="25"/>
      <c r="M938" s="25"/>
      <c r="N938" s="46"/>
      <c r="Q938" s="25"/>
      <c r="R938" s="46"/>
      <c r="U938" s="25"/>
      <c r="Y938" s="25"/>
      <c r="AC938" s="25"/>
    </row>
    <row r="939" spans="1:29" s="5" customFormat="1">
      <c r="A939" s="4"/>
      <c r="F939" s="25"/>
      <c r="K939" s="25"/>
      <c r="M939" s="25"/>
      <c r="N939" s="46"/>
      <c r="Q939" s="25"/>
      <c r="R939" s="46"/>
      <c r="U939" s="25"/>
      <c r="Y939" s="25"/>
      <c r="AC939" s="25"/>
    </row>
    <row r="940" spans="1:29" s="5" customFormat="1">
      <c r="A940" s="4"/>
      <c r="F940" s="25"/>
      <c r="K940" s="25"/>
      <c r="M940" s="25"/>
      <c r="N940" s="46"/>
      <c r="Q940" s="25"/>
      <c r="R940" s="46"/>
      <c r="U940" s="25"/>
      <c r="Y940" s="25"/>
      <c r="AC940" s="25"/>
    </row>
    <row r="941" spans="1:29" s="5" customFormat="1">
      <c r="A941" s="4"/>
      <c r="F941" s="25"/>
      <c r="K941" s="25"/>
      <c r="M941" s="25"/>
      <c r="N941" s="46"/>
      <c r="Q941" s="25"/>
      <c r="R941" s="46"/>
      <c r="U941" s="25"/>
      <c r="Y941" s="25"/>
      <c r="AC941" s="25"/>
    </row>
    <row r="942" spans="1:29" s="5" customFormat="1">
      <c r="A942" s="4"/>
      <c r="F942" s="25"/>
      <c r="K942" s="25"/>
      <c r="M942" s="25"/>
      <c r="N942" s="46"/>
      <c r="Q942" s="25"/>
      <c r="R942" s="46"/>
      <c r="U942" s="25"/>
      <c r="Y942" s="25"/>
      <c r="AC942" s="25"/>
    </row>
    <row r="943" spans="1:29" s="5" customFormat="1">
      <c r="A943" s="4"/>
      <c r="F943" s="25"/>
      <c r="K943" s="25"/>
      <c r="M943" s="25"/>
      <c r="N943" s="46"/>
      <c r="Q943" s="25"/>
      <c r="R943" s="46"/>
      <c r="U943" s="25"/>
      <c r="Y943" s="25"/>
      <c r="AC943" s="25"/>
    </row>
    <row r="944" spans="1:29" s="5" customFormat="1">
      <c r="A944" s="4"/>
      <c r="F944" s="25"/>
      <c r="K944" s="25"/>
      <c r="M944" s="25"/>
      <c r="N944" s="46"/>
      <c r="Q944" s="25"/>
      <c r="R944" s="46"/>
      <c r="U944" s="25"/>
      <c r="Y944" s="25"/>
      <c r="AC944" s="25"/>
    </row>
    <row r="945" spans="1:29" s="5" customFormat="1">
      <c r="A945" s="4"/>
      <c r="F945" s="25"/>
      <c r="K945" s="25"/>
      <c r="M945" s="25"/>
      <c r="N945" s="46"/>
      <c r="Q945" s="25"/>
      <c r="R945" s="46"/>
      <c r="U945" s="25"/>
      <c r="Y945" s="25"/>
      <c r="AC945" s="25"/>
    </row>
    <row r="946" spans="1:29" s="5" customFormat="1">
      <c r="A946" s="4"/>
      <c r="F946" s="25"/>
      <c r="K946" s="25"/>
      <c r="M946" s="25"/>
      <c r="N946" s="46"/>
      <c r="Q946" s="25"/>
      <c r="R946" s="46"/>
      <c r="U946" s="25"/>
      <c r="Y946" s="25"/>
      <c r="AC946" s="25"/>
    </row>
    <row r="947" spans="1:29" s="5" customFormat="1">
      <c r="A947" s="4"/>
      <c r="F947" s="25"/>
      <c r="K947" s="25"/>
      <c r="M947" s="25"/>
      <c r="N947" s="46"/>
      <c r="Q947" s="25"/>
      <c r="R947" s="46"/>
      <c r="U947" s="25"/>
      <c r="Y947" s="25"/>
      <c r="AC947" s="25"/>
    </row>
    <row r="948" spans="1:29" s="5" customFormat="1">
      <c r="A948" s="4"/>
      <c r="F948" s="25"/>
      <c r="K948" s="25"/>
      <c r="M948" s="25"/>
      <c r="N948" s="46"/>
      <c r="Q948" s="25"/>
      <c r="R948" s="46"/>
      <c r="U948" s="25"/>
      <c r="Y948" s="25"/>
      <c r="AC948" s="25"/>
    </row>
    <row r="949" spans="1:29" s="5" customFormat="1">
      <c r="A949" s="4"/>
      <c r="F949" s="25"/>
      <c r="K949" s="25"/>
      <c r="M949" s="25"/>
      <c r="N949" s="46"/>
      <c r="Q949" s="25"/>
      <c r="R949" s="46"/>
      <c r="U949" s="25"/>
      <c r="Y949" s="25"/>
      <c r="AC949" s="25"/>
    </row>
    <row r="950" spans="1:29" s="5" customFormat="1">
      <c r="A950" s="4"/>
      <c r="F950" s="25"/>
      <c r="K950" s="25"/>
      <c r="M950" s="25"/>
      <c r="N950" s="46"/>
      <c r="Q950" s="25"/>
      <c r="R950" s="46"/>
      <c r="U950" s="25"/>
      <c r="Y950" s="25"/>
      <c r="AC950" s="25"/>
    </row>
    <row r="951" spans="1:29" s="5" customFormat="1">
      <c r="A951" s="4"/>
      <c r="F951" s="25"/>
      <c r="K951" s="25"/>
      <c r="M951" s="25"/>
      <c r="N951" s="46"/>
      <c r="Q951" s="25"/>
      <c r="R951" s="46"/>
      <c r="U951" s="25"/>
      <c r="Y951" s="25"/>
      <c r="AC951" s="25"/>
    </row>
    <row r="952" spans="1:29" s="5" customFormat="1">
      <c r="A952" s="4"/>
      <c r="F952" s="25"/>
      <c r="K952" s="25"/>
      <c r="M952" s="25"/>
      <c r="N952" s="46"/>
      <c r="Q952" s="25"/>
      <c r="R952" s="46"/>
      <c r="U952" s="25"/>
      <c r="Y952" s="25"/>
      <c r="AC952" s="25"/>
    </row>
    <row r="953" spans="1:29" s="5" customFormat="1">
      <c r="A953" s="4"/>
      <c r="F953" s="25"/>
      <c r="K953" s="25"/>
      <c r="M953" s="25"/>
      <c r="N953" s="46"/>
      <c r="Q953" s="25"/>
      <c r="R953" s="46"/>
      <c r="U953" s="25"/>
      <c r="Y953" s="25"/>
      <c r="AC953" s="25"/>
    </row>
    <row r="954" spans="1:29" s="5" customFormat="1">
      <c r="A954" s="4"/>
      <c r="F954" s="25"/>
      <c r="K954" s="25"/>
      <c r="M954" s="25"/>
      <c r="N954" s="46"/>
      <c r="Q954" s="25"/>
      <c r="R954" s="46"/>
      <c r="U954" s="25"/>
      <c r="Y954" s="25"/>
      <c r="AC954" s="25"/>
    </row>
    <row r="955" spans="1:29" s="5" customFormat="1">
      <c r="A955" s="4"/>
      <c r="F955" s="25"/>
      <c r="K955" s="25"/>
      <c r="M955" s="25"/>
      <c r="N955" s="46"/>
      <c r="Q955" s="25"/>
      <c r="R955" s="46"/>
      <c r="U955" s="25"/>
      <c r="Y955" s="25"/>
      <c r="AC955" s="25"/>
    </row>
    <row r="956" spans="1:29" s="5" customFormat="1">
      <c r="A956" s="4"/>
      <c r="F956" s="25"/>
      <c r="K956" s="25"/>
      <c r="M956" s="25"/>
      <c r="N956" s="46"/>
      <c r="Q956" s="25"/>
      <c r="R956" s="46"/>
      <c r="U956" s="25"/>
      <c r="Y956" s="25"/>
      <c r="AC956" s="25"/>
    </row>
    <row r="957" spans="1:29" s="5" customFormat="1">
      <c r="A957" s="4"/>
      <c r="F957" s="25"/>
      <c r="K957" s="25"/>
      <c r="M957" s="25"/>
      <c r="N957" s="46"/>
      <c r="Q957" s="25"/>
      <c r="R957" s="46"/>
      <c r="U957" s="25"/>
      <c r="Y957" s="25"/>
      <c r="AC957" s="25"/>
    </row>
    <row r="958" spans="1:29" s="5" customFormat="1">
      <c r="A958" s="4"/>
      <c r="F958" s="25"/>
      <c r="K958" s="25"/>
      <c r="M958" s="25"/>
      <c r="N958" s="46"/>
      <c r="Q958" s="25"/>
      <c r="R958" s="46"/>
      <c r="U958" s="25"/>
      <c r="Y958" s="25"/>
      <c r="AC958" s="25"/>
    </row>
    <row r="959" spans="1:29" s="5" customFormat="1">
      <c r="A959" s="4"/>
      <c r="F959" s="25"/>
      <c r="K959" s="25"/>
      <c r="M959" s="25"/>
      <c r="N959" s="46"/>
      <c r="Q959" s="25"/>
      <c r="R959" s="46"/>
      <c r="U959" s="25"/>
      <c r="Y959" s="25"/>
      <c r="AC959" s="25"/>
    </row>
    <row r="960" spans="1:29" s="5" customFormat="1">
      <c r="A960" s="4"/>
      <c r="F960" s="25"/>
      <c r="K960" s="25"/>
      <c r="M960" s="25"/>
      <c r="N960" s="46"/>
      <c r="Q960" s="25"/>
      <c r="R960" s="46"/>
      <c r="U960" s="25"/>
      <c r="Y960" s="25"/>
      <c r="AC960" s="25"/>
    </row>
    <row r="961" spans="1:29" s="5" customFormat="1">
      <c r="A961" s="4"/>
      <c r="F961" s="25"/>
      <c r="K961" s="25"/>
      <c r="M961" s="25"/>
      <c r="N961" s="46"/>
      <c r="Q961" s="25"/>
      <c r="R961" s="46"/>
      <c r="U961" s="25"/>
      <c r="Y961" s="25"/>
      <c r="AC961" s="25"/>
    </row>
    <row r="962" spans="1:29" s="5" customFormat="1">
      <c r="A962" s="4"/>
      <c r="F962" s="25"/>
      <c r="K962" s="25"/>
      <c r="M962" s="25"/>
      <c r="N962" s="46"/>
      <c r="Q962" s="25"/>
      <c r="R962" s="46"/>
      <c r="U962" s="25"/>
      <c r="Y962" s="25"/>
      <c r="AC962" s="25"/>
    </row>
    <row r="963" spans="1:29">
      <c r="A963" s="3"/>
    </row>
  </sheetData>
  <mergeCells count="6">
    <mergeCell ref="H1:J1"/>
    <mergeCell ref="W1:X1"/>
    <mergeCell ref="AA1:AB1"/>
    <mergeCell ref="C1:E1"/>
    <mergeCell ref="S1:T1"/>
    <mergeCell ref="O1:P1"/>
  </mergeCells>
  <conditionalFormatting sqref="W10:W14 W16 W20:W58">
    <cfRule type="containsText" dxfId="9" priority="5" operator="containsText" text="NO">
      <formula>NOT(ISERROR(SEARCH("NO",W10)))</formula>
    </cfRule>
  </conditionalFormatting>
  <conditionalFormatting sqref="S10:S14 S16 S20">
    <cfRule type="containsText" dxfId="8" priority="2" operator="containsText" text="NO">
      <formula>NOT(ISERROR(SEARCH("NO",S10)))</formula>
    </cfRule>
  </conditionalFormatting>
  <conditionalFormatting sqref="O10:O14 O16 O20">
    <cfRule type="containsText" dxfId="7" priority="1" operator="containsText" text="NO">
      <formula>NOT(ISERROR(SEARCH("NO",O10)))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214C-EE3D-1449-8B90-80C32538CA58}">
  <sheetPr codeName="Sheet2"/>
  <dimension ref="A1:AA58"/>
  <sheetViews>
    <sheetView topLeftCell="I1" workbookViewId="0">
      <selection activeCell="W14" sqref="W14"/>
    </sheetView>
  </sheetViews>
  <sheetFormatPr baseColWidth="10" defaultRowHeight="16"/>
  <cols>
    <col min="1" max="1" width="12.6640625" bestFit="1" customWidth="1"/>
    <col min="2" max="2" width="35" bestFit="1" customWidth="1"/>
    <col min="3" max="3" width="12.1640625" bestFit="1" customWidth="1"/>
    <col min="4" max="4" width="4.6640625" style="26" customWidth="1"/>
    <col min="5" max="5" width="12.6640625" bestFit="1" customWidth="1"/>
    <col min="6" max="6" width="35" style="41" bestFit="1" customWidth="1"/>
    <col min="7" max="7" width="12.1640625" bestFit="1" customWidth="1"/>
    <col min="8" max="8" width="6.83203125" style="26" customWidth="1"/>
    <col min="9" max="9" width="10.83203125" style="41"/>
    <col min="10" max="11" width="16.83203125" bestFit="1" customWidth="1"/>
    <col min="12" max="12" width="8.6640625" style="26" customWidth="1"/>
    <col min="13" max="13" width="23" customWidth="1"/>
    <col min="14" max="14" width="24.5" customWidth="1"/>
    <col min="15" max="15" width="10.83203125" style="26"/>
    <col min="16" max="16" width="25.1640625" bestFit="1" customWidth="1"/>
    <col min="17" max="17" width="14.5" customWidth="1"/>
    <col min="18" max="18" width="2.5" style="57" customWidth="1"/>
    <col min="20" max="20" width="14.83203125" customWidth="1"/>
    <col min="21" max="21" width="2.5" style="57" customWidth="1"/>
    <col min="22" max="23" width="17.33203125" bestFit="1" customWidth="1"/>
  </cols>
  <sheetData>
    <row r="1" spans="1:27" s="51" customFormat="1" ht="15" customHeight="1">
      <c r="A1" s="51" t="s">
        <v>46</v>
      </c>
      <c r="B1" s="52" t="s">
        <v>47</v>
      </c>
      <c r="C1" s="52"/>
      <c r="E1" s="51" t="s">
        <v>44</v>
      </c>
      <c r="F1" s="52" t="s">
        <v>45</v>
      </c>
      <c r="G1" s="52"/>
      <c r="J1" s="51" t="s">
        <v>120</v>
      </c>
      <c r="K1" s="51" t="s">
        <v>121</v>
      </c>
      <c r="P1" s="51" t="s">
        <v>132</v>
      </c>
      <c r="R1" s="56"/>
      <c r="S1" s="51" t="s">
        <v>131</v>
      </c>
      <c r="U1" s="56"/>
      <c r="V1" s="51" t="s">
        <v>135</v>
      </c>
      <c r="W1" s="51" t="s">
        <v>134</v>
      </c>
    </row>
    <row r="2" spans="1:27" ht="15" customHeight="1">
      <c r="A2">
        <v>1</v>
      </c>
      <c r="B2" s="53" t="s">
        <v>9</v>
      </c>
      <c r="C2" s="44">
        <v>9</v>
      </c>
      <c r="E2">
        <v>1</v>
      </c>
      <c r="F2" s="53" t="s">
        <v>8</v>
      </c>
      <c r="G2" s="44">
        <v>9</v>
      </c>
      <c r="I2" s="41" t="s">
        <v>63</v>
      </c>
      <c r="J2" t="str">
        <f t="shared" ref="J2:J33" si="0">IF(A2=E2,"No change",IF(A2&lt;E2,"Increase",IF(A2&gt;E2,"Decrease",0)))</f>
        <v>No change</v>
      </c>
      <c r="K2">
        <f t="shared" ref="K2:K33" si="1">E2-A2</f>
        <v>0</v>
      </c>
      <c r="M2" s="49" t="s">
        <v>122</v>
      </c>
      <c r="N2" s="49">
        <f>COUNTIF(K2:K58,0)</f>
        <v>55</v>
      </c>
      <c r="P2" t="s">
        <v>26</v>
      </c>
      <c r="Q2">
        <v>62</v>
      </c>
      <c r="S2" t="s">
        <v>26</v>
      </c>
      <c r="T2">
        <v>62</v>
      </c>
      <c r="V2" t="str">
        <f t="shared" ref="V2:V11" si="2">IF(Q2&gt;T2,"Decrease",IF(Q2&lt;T2,"Increase",IF(Q2=T2,"No change",0)))</f>
        <v>No change</v>
      </c>
      <c r="W2" s="54">
        <f t="shared" ref="W2:W7" si="3">(T2/Q2)-1</f>
        <v>0</v>
      </c>
      <c r="X2" s="91" t="s">
        <v>139</v>
      </c>
    </row>
    <row r="3" spans="1:27" ht="15" customHeight="1">
      <c r="A3">
        <v>3</v>
      </c>
      <c r="B3" s="53" t="s">
        <v>1</v>
      </c>
      <c r="C3" s="44">
        <v>17</v>
      </c>
      <c r="E3">
        <v>3</v>
      </c>
      <c r="F3" s="53" t="s">
        <v>1</v>
      </c>
      <c r="G3" s="44">
        <v>17</v>
      </c>
      <c r="I3" s="41" t="s">
        <v>64</v>
      </c>
      <c r="J3" t="str">
        <f t="shared" si="0"/>
        <v>No change</v>
      </c>
      <c r="K3">
        <f t="shared" si="1"/>
        <v>0</v>
      </c>
      <c r="M3" s="64" t="s">
        <v>143</v>
      </c>
      <c r="N3" s="64">
        <f>COUNTIF(K3:K59,1)</f>
        <v>1</v>
      </c>
      <c r="P3" t="s">
        <v>27</v>
      </c>
      <c r="Q3">
        <v>26</v>
      </c>
      <c r="S3" t="s">
        <v>27</v>
      </c>
      <c r="T3">
        <v>25</v>
      </c>
      <c r="V3" t="str">
        <f t="shared" si="2"/>
        <v>Decrease</v>
      </c>
      <c r="W3" s="54">
        <f t="shared" si="3"/>
        <v>-3.8461538461538436E-2</v>
      </c>
      <c r="X3" s="91"/>
    </row>
    <row r="4" spans="1:27" ht="15" customHeight="1">
      <c r="A4">
        <v>2</v>
      </c>
      <c r="B4" s="53" t="s">
        <v>2</v>
      </c>
      <c r="C4" s="44">
        <v>14</v>
      </c>
      <c r="E4">
        <v>2</v>
      </c>
      <c r="F4" s="53" t="s">
        <v>2</v>
      </c>
      <c r="G4" s="44">
        <v>14</v>
      </c>
      <c r="I4" s="41" t="s">
        <v>65</v>
      </c>
      <c r="J4" t="str">
        <f t="shared" si="0"/>
        <v>No change</v>
      </c>
      <c r="K4">
        <f t="shared" si="1"/>
        <v>0</v>
      </c>
      <c r="M4" s="49" t="s">
        <v>152</v>
      </c>
      <c r="N4" s="49">
        <f>COUNTIF(K4:K60,-1)</f>
        <v>1</v>
      </c>
      <c r="P4" t="s">
        <v>28</v>
      </c>
      <c r="Q4">
        <v>10</v>
      </c>
      <c r="S4" t="s">
        <v>28</v>
      </c>
      <c r="T4">
        <v>10</v>
      </c>
      <c r="V4" t="str">
        <f t="shared" si="2"/>
        <v>No change</v>
      </c>
      <c r="W4" s="54">
        <f t="shared" si="3"/>
        <v>0</v>
      </c>
      <c r="X4" s="91"/>
    </row>
    <row r="5" spans="1:27" ht="15" customHeight="1">
      <c r="A5">
        <v>2</v>
      </c>
      <c r="B5" s="53" t="s">
        <v>3</v>
      </c>
      <c r="C5" s="44">
        <v>9</v>
      </c>
      <c r="E5">
        <v>2</v>
      </c>
      <c r="F5" s="53" t="s">
        <v>3</v>
      </c>
      <c r="G5" s="44">
        <v>8</v>
      </c>
      <c r="I5" s="41" t="s">
        <v>66</v>
      </c>
      <c r="J5" t="str">
        <f t="shared" si="0"/>
        <v>No change</v>
      </c>
      <c r="K5">
        <f t="shared" si="1"/>
        <v>0</v>
      </c>
      <c r="P5" t="s">
        <v>29</v>
      </c>
      <c r="Q5">
        <v>8</v>
      </c>
      <c r="S5" t="s">
        <v>29</v>
      </c>
      <c r="T5">
        <v>8</v>
      </c>
      <c r="V5" t="str">
        <f t="shared" si="2"/>
        <v>No change</v>
      </c>
      <c r="W5" s="54">
        <f t="shared" si="3"/>
        <v>0</v>
      </c>
      <c r="X5" s="91"/>
    </row>
    <row r="6" spans="1:27" ht="15" customHeight="1">
      <c r="A6">
        <v>1</v>
      </c>
      <c r="B6" s="53" t="s">
        <v>4</v>
      </c>
      <c r="C6" s="44">
        <v>4</v>
      </c>
      <c r="E6">
        <v>1</v>
      </c>
      <c r="F6" s="53" t="s">
        <v>4</v>
      </c>
      <c r="G6" s="44">
        <v>5</v>
      </c>
      <c r="I6" s="41" t="s">
        <v>67</v>
      </c>
      <c r="J6" t="str">
        <f t="shared" si="0"/>
        <v>No change</v>
      </c>
      <c r="K6">
        <f t="shared" si="1"/>
        <v>0</v>
      </c>
      <c r="M6" s="50"/>
      <c r="N6" s="50"/>
      <c r="P6" t="s">
        <v>30</v>
      </c>
      <c r="Q6">
        <v>3</v>
      </c>
      <c r="S6" t="s">
        <v>30</v>
      </c>
      <c r="T6">
        <v>3</v>
      </c>
      <c r="V6" t="str">
        <f t="shared" si="2"/>
        <v>No change</v>
      </c>
      <c r="W6" s="54">
        <f t="shared" si="3"/>
        <v>0</v>
      </c>
      <c r="X6" s="91"/>
    </row>
    <row r="7" spans="1:27" ht="15" customHeight="1">
      <c r="A7">
        <v>2</v>
      </c>
      <c r="B7" s="53" t="s">
        <v>5</v>
      </c>
      <c r="C7" s="44">
        <v>3</v>
      </c>
      <c r="E7">
        <v>2</v>
      </c>
      <c r="F7" s="53" t="s">
        <v>5</v>
      </c>
      <c r="G7" s="44">
        <v>4</v>
      </c>
      <c r="I7" s="41" t="s">
        <v>68</v>
      </c>
      <c r="J7" t="str">
        <f t="shared" si="0"/>
        <v>No change</v>
      </c>
      <c r="K7">
        <f t="shared" si="1"/>
        <v>0</v>
      </c>
      <c r="M7" s="50"/>
      <c r="N7" s="50">
        <f>SUM(N2:N4)</f>
        <v>57</v>
      </c>
      <c r="P7" t="s">
        <v>31</v>
      </c>
      <c r="Q7">
        <v>0</v>
      </c>
      <c r="S7" t="s">
        <v>31</v>
      </c>
      <c r="T7">
        <v>1</v>
      </c>
      <c r="V7" t="str">
        <f t="shared" si="2"/>
        <v>Increase</v>
      </c>
      <c r="W7" s="54" t="e">
        <f t="shared" si="3"/>
        <v>#DIV/0!</v>
      </c>
      <c r="X7" s="91"/>
    </row>
    <row r="8" spans="1:27" ht="15" customHeight="1">
      <c r="A8">
        <v>2</v>
      </c>
      <c r="B8" s="53" t="s">
        <v>6</v>
      </c>
      <c r="C8" s="44">
        <v>1</v>
      </c>
      <c r="E8">
        <v>2</v>
      </c>
      <c r="F8" s="53" t="s">
        <v>6</v>
      </c>
      <c r="G8" s="44">
        <v>0</v>
      </c>
      <c r="I8" s="41" t="s">
        <v>69</v>
      </c>
      <c r="J8" t="str">
        <f t="shared" si="0"/>
        <v>No change</v>
      </c>
      <c r="K8">
        <f t="shared" si="1"/>
        <v>0</v>
      </c>
      <c r="M8" s="50"/>
      <c r="N8" s="50"/>
      <c r="P8" t="s">
        <v>32</v>
      </c>
      <c r="Q8">
        <v>0</v>
      </c>
      <c r="S8" t="s">
        <v>32</v>
      </c>
      <c r="T8">
        <v>0</v>
      </c>
      <c r="V8" t="str">
        <f t="shared" si="2"/>
        <v>No change</v>
      </c>
      <c r="W8" s="54">
        <v>0</v>
      </c>
      <c r="X8" s="91"/>
    </row>
    <row r="9" spans="1:27" ht="15" customHeight="1">
      <c r="A9">
        <v>0</v>
      </c>
      <c r="E9">
        <v>0</v>
      </c>
      <c r="I9" s="41" t="s">
        <v>70</v>
      </c>
      <c r="J9" t="str">
        <f t="shared" si="0"/>
        <v>No change</v>
      </c>
      <c r="K9">
        <f t="shared" si="1"/>
        <v>0</v>
      </c>
      <c r="M9" s="50"/>
      <c r="N9" s="50"/>
      <c r="P9" t="s">
        <v>33</v>
      </c>
      <c r="Q9">
        <v>0</v>
      </c>
      <c r="S9" t="s">
        <v>33</v>
      </c>
      <c r="T9">
        <v>0</v>
      </c>
      <c r="V9" t="str">
        <f t="shared" si="2"/>
        <v>No change</v>
      </c>
      <c r="W9" s="54">
        <v>0</v>
      </c>
      <c r="X9" s="91"/>
    </row>
    <row r="10" spans="1:27" ht="15" customHeight="1">
      <c r="A10">
        <v>4</v>
      </c>
      <c r="B10" s="41" t="s">
        <v>10</v>
      </c>
      <c r="C10">
        <v>57</v>
      </c>
      <c r="E10">
        <v>4</v>
      </c>
      <c r="F10" s="41" t="s">
        <v>10</v>
      </c>
      <c r="G10">
        <v>57</v>
      </c>
      <c r="I10" s="41" t="s">
        <v>71</v>
      </c>
      <c r="J10" t="str">
        <f t="shared" si="0"/>
        <v>No change</v>
      </c>
      <c r="K10">
        <f t="shared" si="1"/>
        <v>0</v>
      </c>
      <c r="M10" s="50"/>
      <c r="N10" s="50"/>
      <c r="P10" t="s">
        <v>34</v>
      </c>
      <c r="Q10">
        <v>0</v>
      </c>
      <c r="S10" t="s">
        <v>34</v>
      </c>
      <c r="T10">
        <v>0</v>
      </c>
      <c r="V10" t="str">
        <f t="shared" si="2"/>
        <v>No change</v>
      </c>
      <c r="W10" s="54">
        <v>0</v>
      </c>
      <c r="X10" s="91"/>
    </row>
    <row r="11" spans="1:27" ht="15" customHeight="1">
      <c r="A11">
        <v>3</v>
      </c>
      <c r="B11" s="41" t="s">
        <v>11</v>
      </c>
      <c r="C11">
        <v>1.9122807017543859</v>
      </c>
      <c r="E11">
        <v>3</v>
      </c>
      <c r="F11" s="41" t="s">
        <v>11</v>
      </c>
      <c r="G11">
        <v>1.9122807017543859</v>
      </c>
      <c r="I11" s="41" t="s">
        <v>72</v>
      </c>
      <c r="J11" t="str">
        <f t="shared" si="0"/>
        <v>No change</v>
      </c>
      <c r="K11">
        <f t="shared" si="1"/>
        <v>0</v>
      </c>
      <c r="M11" s="92" t="s">
        <v>150</v>
      </c>
      <c r="N11" s="92"/>
      <c r="P11" t="s">
        <v>35</v>
      </c>
      <c r="Q11">
        <v>0</v>
      </c>
      <c r="S11" t="s">
        <v>35</v>
      </c>
      <c r="T11">
        <v>0</v>
      </c>
      <c r="V11" t="str">
        <f t="shared" si="2"/>
        <v>No change</v>
      </c>
      <c r="W11" s="54">
        <v>0</v>
      </c>
      <c r="X11" s="91"/>
    </row>
    <row r="12" spans="1:27" ht="15" customHeight="1">
      <c r="A12">
        <v>1</v>
      </c>
      <c r="B12" s="41" t="s">
        <v>17</v>
      </c>
      <c r="C12">
        <v>0</v>
      </c>
      <c r="E12">
        <v>1</v>
      </c>
      <c r="F12" s="41" t="s">
        <v>17</v>
      </c>
      <c r="G12">
        <v>0</v>
      </c>
      <c r="I12" s="41" t="s">
        <v>73</v>
      </c>
      <c r="J12" t="str">
        <f t="shared" si="0"/>
        <v>No change</v>
      </c>
      <c r="K12">
        <f t="shared" si="1"/>
        <v>0</v>
      </c>
      <c r="M12" s="67" t="s">
        <v>127</v>
      </c>
      <c r="N12" s="66" t="s">
        <v>151</v>
      </c>
    </row>
    <row r="13" spans="1:27" ht="15" customHeight="1">
      <c r="A13">
        <v>1</v>
      </c>
      <c r="B13" s="41" t="s">
        <v>18</v>
      </c>
      <c r="C13">
        <v>6</v>
      </c>
      <c r="E13">
        <v>1</v>
      </c>
      <c r="F13" s="41" t="s">
        <v>16</v>
      </c>
      <c r="G13">
        <v>5</v>
      </c>
      <c r="I13" s="41" t="s">
        <v>74</v>
      </c>
      <c r="J13" t="str">
        <f t="shared" si="0"/>
        <v>No change</v>
      </c>
      <c r="K13">
        <f t="shared" si="1"/>
        <v>0</v>
      </c>
      <c r="M13" s="65"/>
      <c r="N13" s="66"/>
    </row>
    <row r="14" spans="1:27" ht="15" customHeight="1">
      <c r="A14">
        <v>1</v>
      </c>
      <c r="B14" s="41"/>
      <c r="E14">
        <v>1</v>
      </c>
      <c r="I14" s="41" t="s">
        <v>75</v>
      </c>
      <c r="J14" t="str">
        <f t="shared" si="0"/>
        <v>No change</v>
      </c>
      <c r="K14">
        <f t="shared" si="1"/>
        <v>0</v>
      </c>
      <c r="P14" s="61" t="s">
        <v>146</v>
      </c>
      <c r="Q14" s="69">
        <f>SUM(Q2:Q4)/SUM(Q2:Q11)</f>
        <v>0.8990825688073395</v>
      </c>
      <c r="T14" s="69">
        <f>SUM(T2:T4)/SUM(T2:T11)</f>
        <v>0.88990825688073394</v>
      </c>
      <c r="Z14" s="1"/>
      <c r="AA14" s="59"/>
    </row>
    <row r="15" spans="1:27" ht="15" customHeight="1">
      <c r="A15">
        <v>0</v>
      </c>
      <c r="B15" s="41" t="s">
        <v>19</v>
      </c>
      <c r="C15" s="54">
        <v>0.85964912280701755</v>
      </c>
      <c r="E15">
        <v>0</v>
      </c>
      <c r="F15" s="41" t="s">
        <v>19</v>
      </c>
      <c r="G15" s="54">
        <v>0.84210526315789469</v>
      </c>
      <c r="I15" s="41" t="s">
        <v>76</v>
      </c>
      <c r="J15" t="str">
        <f t="shared" si="0"/>
        <v>No change</v>
      </c>
      <c r="K15">
        <f t="shared" si="1"/>
        <v>0</v>
      </c>
      <c r="P15" s="70">
        <f>Q14-T14</f>
        <v>9.1743119266055606E-3</v>
      </c>
    </row>
    <row r="16" spans="1:27" ht="15" customHeight="1">
      <c r="A16">
        <v>2</v>
      </c>
      <c r="B16" s="41"/>
      <c r="E16">
        <v>2</v>
      </c>
      <c r="I16" s="41" t="s">
        <v>77</v>
      </c>
      <c r="J16" t="str">
        <f t="shared" si="0"/>
        <v>No change</v>
      </c>
      <c r="K16">
        <f t="shared" si="1"/>
        <v>0</v>
      </c>
      <c r="T16" s="55"/>
      <c r="U16" s="58"/>
    </row>
    <row r="17" spans="1:11" ht="15" customHeight="1">
      <c r="A17">
        <v>3</v>
      </c>
      <c r="B17" s="41"/>
      <c r="E17">
        <v>3</v>
      </c>
      <c r="I17" s="41" t="s">
        <v>78</v>
      </c>
      <c r="J17" t="str">
        <f t="shared" si="0"/>
        <v>No change</v>
      </c>
      <c r="K17">
        <f t="shared" si="1"/>
        <v>0</v>
      </c>
    </row>
    <row r="18" spans="1:11" ht="15" customHeight="1">
      <c r="A18">
        <v>5</v>
      </c>
      <c r="B18" s="41" t="s">
        <v>22</v>
      </c>
      <c r="C18" t="s">
        <v>23</v>
      </c>
      <c r="E18">
        <v>5</v>
      </c>
      <c r="F18" s="41" t="s">
        <v>22</v>
      </c>
      <c r="G18" t="s">
        <v>23</v>
      </c>
      <c r="I18" s="41" t="s">
        <v>79</v>
      </c>
      <c r="J18" t="str">
        <f t="shared" si="0"/>
        <v>No change</v>
      </c>
      <c r="K18">
        <f t="shared" si="1"/>
        <v>0</v>
      </c>
    </row>
    <row r="19" spans="1:11" ht="15" customHeight="1">
      <c r="A19">
        <v>2</v>
      </c>
      <c r="B19" s="41" t="s">
        <v>21</v>
      </c>
      <c r="C19">
        <v>191</v>
      </c>
      <c r="E19">
        <v>2</v>
      </c>
      <c r="F19" s="41" t="s">
        <v>21</v>
      </c>
      <c r="G19">
        <v>195</v>
      </c>
      <c r="I19" s="41" t="s">
        <v>80</v>
      </c>
      <c r="J19" t="str">
        <f t="shared" si="0"/>
        <v>No change</v>
      </c>
      <c r="K19">
        <f t="shared" si="1"/>
        <v>0</v>
      </c>
    </row>
    <row r="20" spans="1:11" ht="15" customHeight="1">
      <c r="A20">
        <v>0</v>
      </c>
      <c r="B20" s="63" t="s">
        <v>25</v>
      </c>
      <c r="C20">
        <v>52.228965997695902</v>
      </c>
      <c r="E20">
        <v>0</v>
      </c>
      <c r="F20" s="41" t="s">
        <v>24</v>
      </c>
      <c r="G20">
        <v>46.143648147583001</v>
      </c>
      <c r="I20" s="41" t="s">
        <v>81</v>
      </c>
      <c r="J20" t="str">
        <f t="shared" si="0"/>
        <v>No change</v>
      </c>
      <c r="K20">
        <f t="shared" si="1"/>
        <v>0</v>
      </c>
    </row>
    <row r="21" spans="1:11" ht="15" customHeight="1">
      <c r="A21">
        <v>6</v>
      </c>
      <c r="B21" s="41"/>
      <c r="E21">
        <v>5</v>
      </c>
      <c r="G21" s="40"/>
      <c r="I21" s="41" t="s">
        <v>82</v>
      </c>
      <c r="J21" t="str">
        <f t="shared" si="0"/>
        <v>Decrease</v>
      </c>
      <c r="K21">
        <f t="shared" si="1"/>
        <v>-1</v>
      </c>
    </row>
    <row r="22" spans="1:11" ht="15" customHeight="1">
      <c r="A22">
        <v>2</v>
      </c>
      <c r="B22" s="62" t="s">
        <v>148</v>
      </c>
      <c r="E22">
        <v>2</v>
      </c>
      <c r="I22" s="41" t="s">
        <v>83</v>
      </c>
      <c r="J22" t="str">
        <f t="shared" si="0"/>
        <v>No change</v>
      </c>
      <c r="K22">
        <f t="shared" si="1"/>
        <v>0</v>
      </c>
    </row>
    <row r="23" spans="1:11" ht="15" customHeight="1">
      <c r="A23">
        <v>0</v>
      </c>
      <c r="B23" s="71">
        <f>(G19-C19)/C19</f>
        <v>2.0942408376963352E-2</v>
      </c>
      <c r="E23">
        <v>0</v>
      </c>
      <c r="F23" s="41">
        <v>-1</v>
      </c>
      <c r="I23" s="41" t="s">
        <v>84</v>
      </c>
      <c r="J23" t="str">
        <f t="shared" si="0"/>
        <v>No change</v>
      </c>
      <c r="K23">
        <f t="shared" si="1"/>
        <v>0</v>
      </c>
    </row>
    <row r="24" spans="1:11" ht="15" customHeight="1">
      <c r="A24">
        <v>4</v>
      </c>
      <c r="E24">
        <v>4</v>
      </c>
      <c r="I24" s="41" t="s">
        <v>85</v>
      </c>
      <c r="J24" t="str">
        <f t="shared" si="0"/>
        <v>No change</v>
      </c>
      <c r="K24">
        <f t="shared" si="1"/>
        <v>0</v>
      </c>
    </row>
    <row r="25" spans="1:11" ht="15" customHeight="1">
      <c r="A25">
        <v>3</v>
      </c>
      <c r="E25">
        <v>3</v>
      </c>
      <c r="I25" s="41" t="s">
        <v>86</v>
      </c>
      <c r="J25" t="str">
        <f t="shared" si="0"/>
        <v>No change</v>
      </c>
      <c r="K25">
        <f t="shared" si="1"/>
        <v>0</v>
      </c>
    </row>
    <row r="26" spans="1:11" ht="15" customHeight="1">
      <c r="A26">
        <v>4</v>
      </c>
      <c r="E26">
        <v>4</v>
      </c>
      <c r="I26" s="41" t="s">
        <v>87</v>
      </c>
      <c r="J26" t="str">
        <f t="shared" si="0"/>
        <v>No change</v>
      </c>
      <c r="K26">
        <f t="shared" si="1"/>
        <v>0</v>
      </c>
    </row>
    <row r="27" spans="1:11" ht="15" customHeight="1">
      <c r="A27">
        <v>2</v>
      </c>
      <c r="E27">
        <v>2</v>
      </c>
      <c r="I27" s="41" t="s">
        <v>88</v>
      </c>
      <c r="J27" t="str">
        <f t="shared" si="0"/>
        <v>No change</v>
      </c>
      <c r="K27">
        <f t="shared" si="1"/>
        <v>0</v>
      </c>
    </row>
    <row r="28" spans="1:11" ht="15" customHeight="1">
      <c r="A28">
        <v>0</v>
      </c>
      <c r="E28">
        <v>0</v>
      </c>
      <c r="I28" s="41" t="s">
        <v>89</v>
      </c>
      <c r="J28" t="str">
        <f t="shared" si="0"/>
        <v>No change</v>
      </c>
      <c r="K28">
        <f t="shared" si="1"/>
        <v>0</v>
      </c>
    </row>
    <row r="29" spans="1:11" ht="15" customHeight="1">
      <c r="A29">
        <v>5</v>
      </c>
      <c r="E29">
        <v>5</v>
      </c>
      <c r="I29" s="41" t="s">
        <v>90</v>
      </c>
      <c r="J29" t="str">
        <f t="shared" si="0"/>
        <v>No change</v>
      </c>
      <c r="K29">
        <f t="shared" si="1"/>
        <v>0</v>
      </c>
    </row>
    <row r="30" spans="1:11" ht="15" customHeight="1">
      <c r="A30">
        <v>4</v>
      </c>
      <c r="C30" s="54"/>
      <c r="E30">
        <v>4</v>
      </c>
      <c r="I30" s="41" t="s">
        <v>91</v>
      </c>
      <c r="J30" t="str">
        <f t="shared" si="0"/>
        <v>No change</v>
      </c>
      <c r="K30">
        <f t="shared" si="1"/>
        <v>0</v>
      </c>
    </row>
    <row r="31" spans="1:11" ht="15" customHeight="1">
      <c r="A31">
        <v>1</v>
      </c>
      <c r="E31">
        <v>1</v>
      </c>
      <c r="I31" s="41" t="s">
        <v>92</v>
      </c>
      <c r="J31" t="str">
        <f t="shared" si="0"/>
        <v>No change</v>
      </c>
      <c r="K31">
        <f t="shared" si="1"/>
        <v>0</v>
      </c>
    </row>
    <row r="32" spans="1:11" ht="15" customHeight="1">
      <c r="A32">
        <v>3</v>
      </c>
      <c r="E32">
        <v>3</v>
      </c>
      <c r="I32" s="41" t="s">
        <v>93</v>
      </c>
      <c r="J32" t="str">
        <f t="shared" si="0"/>
        <v>No change</v>
      </c>
      <c r="K32">
        <f t="shared" si="1"/>
        <v>0</v>
      </c>
    </row>
    <row r="33" spans="1:11">
      <c r="A33">
        <v>1</v>
      </c>
      <c r="E33">
        <v>1</v>
      </c>
      <c r="I33" s="41" t="s">
        <v>94</v>
      </c>
      <c r="J33" t="str">
        <f t="shared" si="0"/>
        <v>No change</v>
      </c>
      <c r="K33">
        <f t="shared" si="1"/>
        <v>0</v>
      </c>
    </row>
    <row r="34" spans="1:11">
      <c r="A34">
        <v>2</v>
      </c>
      <c r="E34">
        <v>2</v>
      </c>
      <c r="I34" s="41" t="s">
        <v>95</v>
      </c>
      <c r="J34" t="str">
        <f t="shared" ref="J34:J58" si="4">IF(A34=E34,"No change",IF(A34&lt;E34,"Increase",IF(A34&gt;E34,"Decrease",0)))</f>
        <v>No change</v>
      </c>
      <c r="K34">
        <f t="shared" ref="K34:K58" si="5">E34-A34</f>
        <v>0</v>
      </c>
    </row>
    <row r="35" spans="1:11">
      <c r="A35">
        <v>1</v>
      </c>
      <c r="E35">
        <v>1</v>
      </c>
      <c r="I35" s="41" t="s">
        <v>96</v>
      </c>
      <c r="J35" t="str">
        <f t="shared" si="4"/>
        <v>No change</v>
      </c>
      <c r="K35">
        <f t="shared" si="5"/>
        <v>0</v>
      </c>
    </row>
    <row r="36" spans="1:11">
      <c r="A36">
        <v>3</v>
      </c>
      <c r="E36">
        <v>4</v>
      </c>
      <c r="I36" s="41" t="s">
        <v>97</v>
      </c>
      <c r="J36" t="str">
        <f t="shared" si="4"/>
        <v>Increase</v>
      </c>
      <c r="K36">
        <f t="shared" si="5"/>
        <v>1</v>
      </c>
    </row>
    <row r="37" spans="1:11">
      <c r="A37">
        <v>1</v>
      </c>
      <c r="E37">
        <v>1</v>
      </c>
      <c r="I37" s="41" t="s">
        <v>98</v>
      </c>
      <c r="J37" t="str">
        <f t="shared" si="4"/>
        <v>No change</v>
      </c>
      <c r="K37">
        <f t="shared" si="5"/>
        <v>0</v>
      </c>
    </row>
    <row r="38" spans="1:11">
      <c r="A38">
        <v>1</v>
      </c>
      <c r="E38">
        <v>1</v>
      </c>
      <c r="I38" s="41" t="s">
        <v>99</v>
      </c>
      <c r="J38" t="str">
        <f t="shared" si="4"/>
        <v>No change</v>
      </c>
      <c r="K38">
        <f t="shared" si="5"/>
        <v>0</v>
      </c>
    </row>
    <row r="39" spans="1:11">
      <c r="A39">
        <v>1</v>
      </c>
      <c r="E39">
        <v>1</v>
      </c>
      <c r="I39" s="41" t="s">
        <v>100</v>
      </c>
      <c r="J39" t="str">
        <f t="shared" si="4"/>
        <v>No change</v>
      </c>
      <c r="K39">
        <f t="shared" si="5"/>
        <v>0</v>
      </c>
    </row>
    <row r="40" spans="1:11">
      <c r="A40">
        <v>1</v>
      </c>
      <c r="E40">
        <v>1</v>
      </c>
      <c r="I40" s="41" t="s">
        <v>101</v>
      </c>
      <c r="J40" t="str">
        <f t="shared" si="4"/>
        <v>No change</v>
      </c>
      <c r="K40">
        <f t="shared" si="5"/>
        <v>0</v>
      </c>
    </row>
    <row r="41" spans="1:11">
      <c r="A41">
        <v>1</v>
      </c>
      <c r="E41">
        <v>1</v>
      </c>
      <c r="I41" s="41" t="s">
        <v>102</v>
      </c>
      <c r="J41" t="str">
        <f t="shared" si="4"/>
        <v>No change</v>
      </c>
      <c r="K41">
        <f t="shared" si="5"/>
        <v>0</v>
      </c>
    </row>
    <row r="42" spans="1:11">
      <c r="A42">
        <v>2</v>
      </c>
      <c r="E42">
        <v>2</v>
      </c>
      <c r="I42" s="41" t="s">
        <v>103</v>
      </c>
      <c r="J42" t="str">
        <f t="shared" si="4"/>
        <v>No change</v>
      </c>
      <c r="K42">
        <f t="shared" si="5"/>
        <v>0</v>
      </c>
    </row>
    <row r="43" spans="1:11">
      <c r="A43">
        <v>2</v>
      </c>
      <c r="E43">
        <v>2</v>
      </c>
      <c r="I43" s="41" t="s">
        <v>104</v>
      </c>
      <c r="J43" t="str">
        <f t="shared" si="4"/>
        <v>No change</v>
      </c>
      <c r="K43">
        <f t="shared" si="5"/>
        <v>0</v>
      </c>
    </row>
    <row r="44" spans="1:11">
      <c r="A44">
        <v>0</v>
      </c>
      <c r="E44">
        <v>0</v>
      </c>
      <c r="I44" s="41" t="s">
        <v>105</v>
      </c>
      <c r="J44" t="str">
        <f t="shared" si="4"/>
        <v>No change</v>
      </c>
      <c r="K44">
        <f t="shared" si="5"/>
        <v>0</v>
      </c>
    </row>
    <row r="45" spans="1:11">
      <c r="A45">
        <v>3</v>
      </c>
      <c r="E45">
        <v>3</v>
      </c>
      <c r="I45" s="41" t="s">
        <v>106</v>
      </c>
      <c r="J45" t="str">
        <f t="shared" si="4"/>
        <v>No change</v>
      </c>
      <c r="K45">
        <f t="shared" si="5"/>
        <v>0</v>
      </c>
    </row>
    <row r="46" spans="1:11">
      <c r="A46">
        <v>0</v>
      </c>
      <c r="E46">
        <v>0</v>
      </c>
      <c r="I46" s="41" t="s">
        <v>107</v>
      </c>
      <c r="J46" t="str">
        <f t="shared" si="4"/>
        <v>No change</v>
      </c>
      <c r="K46">
        <f t="shared" si="5"/>
        <v>0</v>
      </c>
    </row>
    <row r="47" spans="1:11">
      <c r="A47">
        <v>2</v>
      </c>
      <c r="E47">
        <v>2</v>
      </c>
      <c r="I47" s="41" t="s">
        <v>108</v>
      </c>
      <c r="J47" t="str">
        <f t="shared" si="4"/>
        <v>No change</v>
      </c>
      <c r="K47">
        <f t="shared" si="5"/>
        <v>0</v>
      </c>
    </row>
    <row r="48" spans="1:11">
      <c r="A48">
        <v>1</v>
      </c>
      <c r="E48">
        <v>1</v>
      </c>
      <c r="I48" s="41" t="s">
        <v>109</v>
      </c>
      <c r="J48" t="str">
        <f t="shared" si="4"/>
        <v>No change</v>
      </c>
      <c r="K48">
        <f t="shared" si="5"/>
        <v>0</v>
      </c>
    </row>
    <row r="49" spans="1:11">
      <c r="A49">
        <v>0</v>
      </c>
      <c r="E49">
        <v>0</v>
      </c>
      <c r="I49" s="41" t="s">
        <v>110</v>
      </c>
      <c r="J49" t="str">
        <f t="shared" si="4"/>
        <v>No change</v>
      </c>
      <c r="K49">
        <f t="shared" si="5"/>
        <v>0</v>
      </c>
    </row>
    <row r="50" spans="1:11">
      <c r="A50">
        <v>2</v>
      </c>
      <c r="E50">
        <v>2</v>
      </c>
      <c r="I50" s="41" t="s">
        <v>111</v>
      </c>
      <c r="J50" t="str">
        <f t="shared" si="4"/>
        <v>No change</v>
      </c>
      <c r="K50">
        <f t="shared" si="5"/>
        <v>0</v>
      </c>
    </row>
    <row r="51" spans="1:11">
      <c r="A51">
        <v>1</v>
      </c>
      <c r="E51">
        <v>1</v>
      </c>
      <c r="I51" s="41" t="s">
        <v>112</v>
      </c>
      <c r="J51" t="str">
        <f t="shared" si="4"/>
        <v>No change</v>
      </c>
      <c r="K51">
        <f t="shared" si="5"/>
        <v>0</v>
      </c>
    </row>
    <row r="52" spans="1:11">
      <c r="A52">
        <v>1</v>
      </c>
      <c r="E52">
        <v>1</v>
      </c>
      <c r="I52" s="41" t="s">
        <v>113</v>
      </c>
      <c r="J52" t="str">
        <f t="shared" si="4"/>
        <v>No change</v>
      </c>
      <c r="K52">
        <f t="shared" si="5"/>
        <v>0</v>
      </c>
    </row>
    <row r="53" spans="1:11">
      <c r="A53">
        <v>5</v>
      </c>
      <c r="E53">
        <v>5</v>
      </c>
      <c r="I53" s="41" t="s">
        <v>114</v>
      </c>
      <c r="J53" t="str">
        <f t="shared" si="4"/>
        <v>No change</v>
      </c>
      <c r="K53">
        <f t="shared" si="5"/>
        <v>0</v>
      </c>
    </row>
    <row r="54" spans="1:11">
      <c r="A54">
        <v>2</v>
      </c>
      <c r="E54">
        <v>2</v>
      </c>
      <c r="I54" s="41" t="s">
        <v>115</v>
      </c>
      <c r="J54" t="str">
        <f t="shared" si="4"/>
        <v>No change</v>
      </c>
      <c r="K54">
        <f t="shared" si="5"/>
        <v>0</v>
      </c>
    </row>
    <row r="55" spans="1:11">
      <c r="A55">
        <v>1</v>
      </c>
      <c r="E55">
        <v>1</v>
      </c>
      <c r="I55" s="41" t="s">
        <v>116</v>
      </c>
      <c r="J55" t="str">
        <f t="shared" si="4"/>
        <v>No change</v>
      </c>
      <c r="K55">
        <f t="shared" si="5"/>
        <v>0</v>
      </c>
    </row>
    <row r="56" spans="1:11">
      <c r="A56">
        <v>0</v>
      </c>
      <c r="E56">
        <v>0</v>
      </c>
      <c r="I56" s="41" t="s">
        <v>117</v>
      </c>
      <c r="J56" t="str">
        <f t="shared" si="4"/>
        <v>No change</v>
      </c>
      <c r="K56">
        <f t="shared" si="5"/>
        <v>0</v>
      </c>
    </row>
    <row r="57" spans="1:11">
      <c r="A57">
        <v>3</v>
      </c>
      <c r="E57">
        <v>3</v>
      </c>
      <c r="I57" s="41" t="s">
        <v>118</v>
      </c>
      <c r="J57" t="str">
        <f t="shared" si="4"/>
        <v>No change</v>
      </c>
      <c r="K57">
        <f t="shared" si="5"/>
        <v>0</v>
      </c>
    </row>
    <row r="58" spans="1:11">
      <c r="A58">
        <v>3</v>
      </c>
      <c r="E58">
        <v>3</v>
      </c>
      <c r="I58" s="41" t="s">
        <v>119</v>
      </c>
      <c r="J58" t="str">
        <f t="shared" si="4"/>
        <v>No change</v>
      </c>
      <c r="K58">
        <f t="shared" si="5"/>
        <v>0</v>
      </c>
    </row>
  </sheetData>
  <mergeCells count="2">
    <mergeCell ref="X2:X11"/>
    <mergeCell ref="M11:N11"/>
  </mergeCells>
  <conditionalFormatting sqref="E1:E1048576">
    <cfRule type="cellIs" dxfId="6" priority="1" operator="equal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C0FBE-D247-8A47-8766-17CAC4514C63}">
  <dimension ref="A1:AB58"/>
  <sheetViews>
    <sheetView workbookViewId="0">
      <selection activeCell="M22" sqref="M22:N25"/>
    </sheetView>
  </sheetViews>
  <sheetFormatPr baseColWidth="10" defaultRowHeight="16"/>
  <cols>
    <col min="1" max="1" width="12.6640625" bestFit="1" customWidth="1"/>
    <col min="2" max="2" width="35" bestFit="1" customWidth="1"/>
    <col min="3" max="3" width="12.1640625" bestFit="1" customWidth="1"/>
    <col min="4" max="4" width="4.6640625" style="26" customWidth="1"/>
    <col min="5" max="5" width="12.6640625" bestFit="1" customWidth="1"/>
    <col min="6" max="6" width="35" style="41" bestFit="1" customWidth="1"/>
    <col min="7" max="7" width="12.1640625" bestFit="1" customWidth="1"/>
    <col min="8" max="8" width="6.83203125" style="26" customWidth="1"/>
    <col min="9" max="9" width="10.83203125" style="41"/>
    <col min="10" max="11" width="16.83203125" bestFit="1" customWidth="1"/>
    <col min="12" max="12" width="8.6640625" style="26" customWidth="1"/>
    <col min="13" max="13" width="23" customWidth="1"/>
    <col min="14" max="15" width="24.5" customWidth="1"/>
    <col min="16" max="16" width="10.83203125" style="26"/>
    <col min="17" max="17" width="25.1640625" bestFit="1" customWidth="1"/>
    <col min="18" max="18" width="14.5" customWidth="1"/>
    <col min="19" max="19" width="2.5" style="57" customWidth="1"/>
    <col min="21" max="21" width="14.83203125" customWidth="1"/>
    <col min="22" max="22" width="2.5" style="57" customWidth="1"/>
    <col min="23" max="24" width="17.33203125" bestFit="1" customWidth="1"/>
  </cols>
  <sheetData>
    <row r="1" spans="1:28" s="51" customFormat="1" ht="15" customHeight="1">
      <c r="A1" s="51" t="s">
        <v>44</v>
      </c>
      <c r="B1" s="52" t="s">
        <v>45</v>
      </c>
      <c r="C1" s="52"/>
      <c r="E1" s="51" t="s">
        <v>43</v>
      </c>
      <c r="F1" s="52" t="s">
        <v>145</v>
      </c>
      <c r="G1" s="52"/>
      <c r="J1" s="51" t="s">
        <v>120</v>
      </c>
      <c r="K1" s="51" t="s">
        <v>121</v>
      </c>
      <c r="P1" s="83"/>
      <c r="Q1" s="51" t="s">
        <v>131</v>
      </c>
      <c r="S1" s="56"/>
      <c r="T1" s="51" t="s">
        <v>130</v>
      </c>
      <c r="V1" s="56"/>
      <c r="W1" s="51" t="s">
        <v>135</v>
      </c>
      <c r="X1" s="51" t="s">
        <v>134</v>
      </c>
    </row>
    <row r="2" spans="1:28" ht="15" customHeight="1">
      <c r="A2">
        <v>1</v>
      </c>
      <c r="B2" s="53" t="s">
        <v>8</v>
      </c>
      <c r="C2" s="44">
        <v>9</v>
      </c>
      <c r="E2">
        <v>1</v>
      </c>
      <c r="F2" s="53" t="s">
        <v>8</v>
      </c>
      <c r="G2" s="44">
        <v>6</v>
      </c>
      <c r="I2" s="41" t="s">
        <v>63</v>
      </c>
      <c r="J2" t="str">
        <f t="shared" ref="J2:J58" si="0">IF(A2=E2,"No change",IF(A2&lt;E2,"Increase",IF(A2&gt;E2,"Decrease",0)))</f>
        <v>No change</v>
      </c>
      <c r="K2">
        <f>-(E2-A2)</f>
        <v>0</v>
      </c>
      <c r="M2" s="49" t="s">
        <v>122</v>
      </c>
      <c r="N2" s="49">
        <f>COUNTIF(K2:K58,0)</f>
        <v>49</v>
      </c>
      <c r="O2" s="81"/>
      <c r="Q2" t="s">
        <v>26</v>
      </c>
      <c r="R2">
        <v>62</v>
      </c>
      <c r="T2" t="s">
        <v>26</v>
      </c>
      <c r="U2">
        <v>60</v>
      </c>
      <c r="W2" t="str">
        <f t="shared" ref="W2:W11" si="1">IF(R2&gt;U2,"Decrease",IF(R2&lt;U2,"Increase",IF(R2=U2,"No change",0)))</f>
        <v>Decrease</v>
      </c>
      <c r="X2" s="54">
        <f t="shared" ref="X2:X7" si="2">(U2/R2)-1</f>
        <v>-3.2258064516129004E-2</v>
      </c>
      <c r="Y2" s="91" t="s">
        <v>139</v>
      </c>
    </row>
    <row r="3" spans="1:28" ht="15" customHeight="1">
      <c r="A3">
        <v>3</v>
      </c>
      <c r="B3" s="53" t="s">
        <v>1</v>
      </c>
      <c r="C3" s="44">
        <v>17</v>
      </c>
      <c r="E3">
        <v>3</v>
      </c>
      <c r="F3" s="53" t="s">
        <v>1</v>
      </c>
      <c r="G3" s="44">
        <v>19</v>
      </c>
      <c r="I3" s="41" t="s">
        <v>64</v>
      </c>
      <c r="J3" t="str">
        <f t="shared" si="0"/>
        <v>No change</v>
      </c>
      <c r="K3">
        <f t="shared" ref="K3:K58" si="3">E3-A3</f>
        <v>0</v>
      </c>
      <c r="M3" s="64" t="s">
        <v>143</v>
      </c>
      <c r="N3" s="64">
        <f>COUNTIF(K3:K59,1)</f>
        <v>4</v>
      </c>
      <c r="O3" s="82"/>
      <c r="Q3" t="s">
        <v>27</v>
      </c>
      <c r="R3">
        <v>25</v>
      </c>
      <c r="T3" t="s">
        <v>27</v>
      </c>
      <c r="U3">
        <v>25</v>
      </c>
      <c r="W3" t="str">
        <f t="shared" si="1"/>
        <v>No change</v>
      </c>
      <c r="X3" s="54">
        <f t="shared" si="2"/>
        <v>0</v>
      </c>
      <c r="Y3" s="91"/>
    </row>
    <row r="4" spans="1:28" ht="15" customHeight="1">
      <c r="A4">
        <v>2</v>
      </c>
      <c r="B4" s="53" t="s">
        <v>2</v>
      </c>
      <c r="C4" s="44">
        <v>14</v>
      </c>
      <c r="E4">
        <v>2</v>
      </c>
      <c r="F4" s="53" t="s">
        <v>2</v>
      </c>
      <c r="G4" s="44">
        <v>15</v>
      </c>
      <c r="I4" s="41" t="s">
        <v>65</v>
      </c>
      <c r="J4" t="str">
        <f t="shared" si="0"/>
        <v>No change</v>
      </c>
      <c r="K4">
        <f t="shared" si="3"/>
        <v>0</v>
      </c>
      <c r="M4" s="49" t="s">
        <v>153</v>
      </c>
      <c r="N4" s="49">
        <f>COUNTIF(K4:K60,-1)</f>
        <v>4</v>
      </c>
      <c r="O4" s="81"/>
      <c r="Q4" t="s">
        <v>28</v>
      </c>
      <c r="R4">
        <v>10</v>
      </c>
      <c r="T4" t="s">
        <v>28</v>
      </c>
      <c r="U4">
        <v>10</v>
      </c>
      <c r="W4" t="str">
        <f t="shared" si="1"/>
        <v>No change</v>
      </c>
      <c r="X4" s="54">
        <f t="shared" si="2"/>
        <v>0</v>
      </c>
      <c r="Y4" s="91"/>
    </row>
    <row r="5" spans="1:28" ht="15" customHeight="1">
      <c r="A5">
        <v>2</v>
      </c>
      <c r="B5" s="53" t="s">
        <v>3</v>
      </c>
      <c r="C5" s="44">
        <v>8</v>
      </c>
      <c r="E5">
        <v>2</v>
      </c>
      <c r="F5" s="53" t="s">
        <v>3</v>
      </c>
      <c r="G5" s="44">
        <v>8</v>
      </c>
      <c r="I5" s="41" t="s">
        <v>66</v>
      </c>
      <c r="J5" t="str">
        <f t="shared" si="0"/>
        <v>No change</v>
      </c>
      <c r="K5">
        <f t="shared" si="3"/>
        <v>0</v>
      </c>
      <c r="Q5" t="s">
        <v>29</v>
      </c>
      <c r="R5">
        <v>8</v>
      </c>
      <c r="T5" t="s">
        <v>29</v>
      </c>
      <c r="U5">
        <v>8</v>
      </c>
      <c r="W5" t="str">
        <f t="shared" si="1"/>
        <v>No change</v>
      </c>
      <c r="X5" s="54">
        <f t="shared" si="2"/>
        <v>0</v>
      </c>
      <c r="Y5" s="91"/>
    </row>
    <row r="6" spans="1:28" ht="15" customHeight="1">
      <c r="A6">
        <v>1</v>
      </c>
      <c r="B6" s="53" t="s">
        <v>4</v>
      </c>
      <c r="C6" s="44">
        <v>5</v>
      </c>
      <c r="E6">
        <v>1</v>
      </c>
      <c r="F6" s="53" t="s">
        <v>4</v>
      </c>
      <c r="G6" s="44">
        <v>9</v>
      </c>
      <c r="I6" s="41" t="s">
        <v>67</v>
      </c>
      <c r="J6" t="str">
        <f t="shared" si="0"/>
        <v>No change</v>
      </c>
      <c r="K6">
        <f t="shared" si="3"/>
        <v>0</v>
      </c>
      <c r="M6" s="50"/>
      <c r="N6" s="50"/>
      <c r="O6" s="50"/>
      <c r="Q6" t="s">
        <v>30</v>
      </c>
      <c r="R6">
        <v>3</v>
      </c>
      <c r="T6" t="s">
        <v>30</v>
      </c>
      <c r="U6">
        <v>4</v>
      </c>
      <c r="W6" t="str">
        <f t="shared" si="1"/>
        <v>Increase</v>
      </c>
      <c r="X6" s="54">
        <f t="shared" si="2"/>
        <v>0.33333333333333326</v>
      </c>
      <c r="Y6" s="91"/>
    </row>
    <row r="7" spans="1:28" ht="15" customHeight="1">
      <c r="A7">
        <v>2</v>
      </c>
      <c r="B7" s="53" t="s">
        <v>5</v>
      </c>
      <c r="C7" s="44">
        <v>4</v>
      </c>
      <c r="E7">
        <v>2</v>
      </c>
      <c r="F7" s="53" t="s">
        <v>5</v>
      </c>
      <c r="G7" s="44">
        <v>0</v>
      </c>
      <c r="I7" s="41" t="s">
        <v>68</v>
      </c>
      <c r="J7" t="str">
        <f t="shared" si="0"/>
        <v>No change</v>
      </c>
      <c r="K7">
        <f t="shared" si="3"/>
        <v>0</v>
      </c>
      <c r="M7" s="50"/>
      <c r="N7" s="50">
        <f>SUM(N2:N4)</f>
        <v>57</v>
      </c>
      <c r="O7" s="50"/>
      <c r="Q7" t="s">
        <v>31</v>
      </c>
      <c r="R7">
        <v>1</v>
      </c>
      <c r="T7" t="s">
        <v>31</v>
      </c>
      <c r="U7">
        <v>2</v>
      </c>
      <c r="W7" t="str">
        <f t="shared" si="1"/>
        <v>Increase</v>
      </c>
      <c r="X7" s="54">
        <f t="shared" si="2"/>
        <v>1</v>
      </c>
      <c r="Y7" s="91"/>
    </row>
    <row r="8" spans="1:28" ht="15" customHeight="1">
      <c r="A8">
        <v>2</v>
      </c>
      <c r="B8" s="53" t="s">
        <v>6</v>
      </c>
      <c r="C8" s="44">
        <v>0</v>
      </c>
      <c r="E8">
        <v>2</v>
      </c>
      <c r="F8" s="53" t="s">
        <v>6</v>
      </c>
      <c r="G8" s="44">
        <v>0</v>
      </c>
      <c r="I8" s="41" t="s">
        <v>69</v>
      </c>
      <c r="J8" t="str">
        <f t="shared" si="0"/>
        <v>No change</v>
      </c>
      <c r="K8">
        <f t="shared" si="3"/>
        <v>0</v>
      </c>
      <c r="M8" s="50"/>
      <c r="N8" s="50"/>
      <c r="O8" s="50"/>
      <c r="Q8" t="s">
        <v>32</v>
      </c>
      <c r="R8">
        <v>0</v>
      </c>
      <c r="T8" t="s">
        <v>32</v>
      </c>
      <c r="U8">
        <v>0</v>
      </c>
      <c r="W8" t="str">
        <f t="shared" si="1"/>
        <v>No change</v>
      </c>
      <c r="X8" s="54">
        <v>0</v>
      </c>
      <c r="Y8" s="91"/>
    </row>
    <row r="9" spans="1:28" ht="15" customHeight="1">
      <c r="A9">
        <v>0</v>
      </c>
      <c r="E9">
        <v>0</v>
      </c>
      <c r="I9" s="41" t="s">
        <v>70</v>
      </c>
      <c r="J9" t="str">
        <f t="shared" si="0"/>
        <v>No change</v>
      </c>
      <c r="K9">
        <f t="shared" si="3"/>
        <v>0</v>
      </c>
      <c r="M9" s="50"/>
      <c r="N9" s="50"/>
      <c r="O9" s="50"/>
      <c r="Q9" t="s">
        <v>33</v>
      </c>
      <c r="R9">
        <v>0</v>
      </c>
      <c r="T9" t="s">
        <v>33</v>
      </c>
      <c r="U9">
        <v>0</v>
      </c>
      <c r="W9" t="str">
        <f t="shared" si="1"/>
        <v>No change</v>
      </c>
      <c r="X9" s="54">
        <v>0</v>
      </c>
      <c r="Y9" s="91"/>
    </row>
    <row r="10" spans="1:28" ht="15" customHeight="1">
      <c r="A10">
        <v>4</v>
      </c>
      <c r="B10" s="41" t="s">
        <v>10</v>
      </c>
      <c r="C10">
        <v>57</v>
      </c>
      <c r="E10">
        <v>4</v>
      </c>
      <c r="F10" s="41" t="s">
        <v>10</v>
      </c>
      <c r="G10">
        <v>57</v>
      </c>
      <c r="I10" s="41" t="s">
        <v>71</v>
      </c>
      <c r="J10" t="str">
        <f t="shared" si="0"/>
        <v>No change</v>
      </c>
      <c r="K10">
        <f t="shared" si="3"/>
        <v>0</v>
      </c>
      <c r="M10" s="50"/>
      <c r="N10" s="50"/>
      <c r="O10" s="50"/>
      <c r="Q10" t="s">
        <v>34</v>
      </c>
      <c r="R10">
        <v>0</v>
      </c>
      <c r="T10" t="s">
        <v>34</v>
      </c>
      <c r="U10">
        <v>0</v>
      </c>
      <c r="W10" t="str">
        <f t="shared" si="1"/>
        <v>No change</v>
      </c>
      <c r="X10" s="54">
        <v>0</v>
      </c>
      <c r="Y10" s="91"/>
    </row>
    <row r="11" spans="1:28" ht="15" customHeight="1">
      <c r="A11">
        <v>3</v>
      </c>
      <c r="B11" s="41" t="s">
        <v>11</v>
      </c>
      <c r="C11">
        <v>1.9122807017543859</v>
      </c>
      <c r="E11">
        <v>3</v>
      </c>
      <c r="F11" s="41" t="s">
        <v>11</v>
      </c>
      <c r="G11">
        <v>1.9122807017543859</v>
      </c>
      <c r="I11" s="41" t="s">
        <v>72</v>
      </c>
      <c r="J11" t="str">
        <f t="shared" si="0"/>
        <v>No change</v>
      </c>
      <c r="K11">
        <f t="shared" si="3"/>
        <v>0</v>
      </c>
      <c r="M11" s="92" t="s">
        <v>140</v>
      </c>
      <c r="N11" s="92"/>
      <c r="O11" s="80"/>
      <c r="Q11" t="s">
        <v>35</v>
      </c>
      <c r="R11">
        <v>0</v>
      </c>
      <c r="T11" t="s">
        <v>35</v>
      </c>
      <c r="U11">
        <v>0</v>
      </c>
      <c r="W11" t="str">
        <f t="shared" si="1"/>
        <v>No change</v>
      </c>
      <c r="X11" s="54">
        <v>0</v>
      </c>
      <c r="Y11" s="91"/>
    </row>
    <row r="12" spans="1:28" ht="15" customHeight="1">
      <c r="A12">
        <v>1</v>
      </c>
      <c r="B12" s="41" t="s">
        <v>17</v>
      </c>
      <c r="C12">
        <v>0</v>
      </c>
      <c r="E12">
        <v>1</v>
      </c>
      <c r="F12" s="41" t="s">
        <v>17</v>
      </c>
      <c r="G12">
        <v>0</v>
      </c>
      <c r="I12" s="41" t="s">
        <v>73</v>
      </c>
      <c r="J12" t="str">
        <f t="shared" si="0"/>
        <v>No change</v>
      </c>
      <c r="K12">
        <f t="shared" si="3"/>
        <v>0</v>
      </c>
      <c r="M12" s="67" t="s">
        <v>127</v>
      </c>
      <c r="N12" s="68"/>
      <c r="O12" s="68"/>
    </row>
    <row r="13" spans="1:28" ht="15" customHeight="1">
      <c r="A13">
        <v>1</v>
      </c>
      <c r="B13" s="41" t="s">
        <v>16</v>
      </c>
      <c r="C13">
        <v>5</v>
      </c>
      <c r="E13">
        <v>2</v>
      </c>
      <c r="F13" s="41" t="s">
        <v>16</v>
      </c>
      <c r="G13">
        <v>4</v>
      </c>
      <c r="I13" s="41" t="s">
        <v>74</v>
      </c>
      <c r="J13" t="str">
        <f t="shared" si="0"/>
        <v>Increase</v>
      </c>
      <c r="K13">
        <f t="shared" si="3"/>
        <v>1</v>
      </c>
      <c r="M13" s="65" t="s">
        <v>141</v>
      </c>
      <c r="N13" s="66" t="s">
        <v>144</v>
      </c>
      <c r="O13" s="66"/>
    </row>
    <row r="14" spans="1:28" ht="15" customHeight="1">
      <c r="A14">
        <v>1</v>
      </c>
      <c r="B14" s="41"/>
      <c r="E14">
        <v>1</v>
      </c>
      <c r="I14" s="41" t="s">
        <v>75</v>
      </c>
      <c r="J14" t="str">
        <f t="shared" si="0"/>
        <v>No change</v>
      </c>
      <c r="K14">
        <f t="shared" si="3"/>
        <v>0</v>
      </c>
      <c r="Q14" s="61" t="s">
        <v>146</v>
      </c>
      <c r="R14" s="69">
        <f>SUM(R2:R4)/SUM(R2:R11)</f>
        <v>0.88990825688073394</v>
      </c>
      <c r="U14" s="69">
        <f>SUM(U2:U4)/SUM(U2:U11)</f>
        <v>0.87155963302752293</v>
      </c>
      <c r="AA14" s="1"/>
      <c r="AB14" s="59"/>
    </row>
    <row r="15" spans="1:28" ht="15" customHeight="1">
      <c r="A15">
        <v>0</v>
      </c>
      <c r="B15" s="41" t="s">
        <v>19</v>
      </c>
      <c r="C15" s="54">
        <v>0.84210526315789469</v>
      </c>
      <c r="E15">
        <v>0</v>
      </c>
      <c r="F15" s="41" t="s">
        <v>19</v>
      </c>
      <c r="G15" s="54">
        <v>0.84210526315789469</v>
      </c>
      <c r="I15" s="41" t="s">
        <v>76</v>
      </c>
      <c r="J15" t="str">
        <f t="shared" si="0"/>
        <v>No change</v>
      </c>
      <c r="K15">
        <f t="shared" si="3"/>
        <v>0</v>
      </c>
      <c r="Q15" s="70">
        <f>R14-U14</f>
        <v>1.834862385321101E-2</v>
      </c>
    </row>
    <row r="16" spans="1:28" ht="15" customHeight="1">
      <c r="A16">
        <v>2</v>
      </c>
      <c r="B16" s="41"/>
      <c r="E16">
        <v>2</v>
      </c>
      <c r="I16" s="41" t="s">
        <v>77</v>
      </c>
      <c r="J16" t="str">
        <f t="shared" si="0"/>
        <v>No change</v>
      </c>
      <c r="K16">
        <f t="shared" si="3"/>
        <v>0</v>
      </c>
      <c r="M16" s="91" t="s">
        <v>179</v>
      </c>
      <c r="N16" s="91"/>
      <c r="U16" s="55"/>
      <c r="V16" s="58"/>
    </row>
    <row r="17" spans="1:16" ht="15" customHeight="1">
      <c r="A17">
        <v>3</v>
      </c>
      <c r="B17" s="41"/>
      <c r="E17">
        <v>3</v>
      </c>
      <c r="I17" s="41" t="s">
        <v>78</v>
      </c>
      <c r="J17" t="str">
        <f t="shared" si="0"/>
        <v>No change</v>
      </c>
      <c r="K17">
        <f t="shared" si="3"/>
        <v>0</v>
      </c>
    </row>
    <row r="18" spans="1:16" ht="15" customHeight="1">
      <c r="A18">
        <v>5</v>
      </c>
      <c r="B18" s="41" t="s">
        <v>22</v>
      </c>
      <c r="C18" t="s">
        <v>23</v>
      </c>
      <c r="E18">
        <v>4</v>
      </c>
      <c r="F18" s="41" t="s">
        <v>22</v>
      </c>
      <c r="G18" t="s">
        <v>23</v>
      </c>
      <c r="I18" s="41" t="s">
        <v>79</v>
      </c>
      <c r="J18" t="str">
        <f t="shared" si="0"/>
        <v>Decrease</v>
      </c>
      <c r="K18">
        <f t="shared" si="3"/>
        <v>-1</v>
      </c>
      <c r="M18" s="41" t="s">
        <v>177</v>
      </c>
      <c r="N18" s="41" t="s">
        <v>178</v>
      </c>
      <c r="O18" s="41"/>
    </row>
    <row r="19" spans="1:16" ht="15" customHeight="1">
      <c r="A19">
        <v>2</v>
      </c>
      <c r="B19" s="41" t="s">
        <v>21</v>
      </c>
      <c r="C19">
        <v>195</v>
      </c>
      <c r="E19">
        <v>2</v>
      </c>
      <c r="F19" s="41" t="s">
        <v>21</v>
      </c>
      <c r="G19">
        <v>204</v>
      </c>
      <c r="I19" s="41" t="s">
        <v>80</v>
      </c>
      <c r="J19" t="str">
        <f t="shared" si="0"/>
        <v>No change</v>
      </c>
      <c r="K19">
        <f t="shared" si="3"/>
        <v>0</v>
      </c>
      <c r="M19" s="60">
        <v>4</v>
      </c>
      <c r="N19" s="60"/>
      <c r="O19" s="60"/>
      <c r="P19" s="84"/>
    </row>
    <row r="20" spans="1:16" ht="15" customHeight="1">
      <c r="A20">
        <v>0</v>
      </c>
      <c r="B20" s="63" t="s">
        <v>24</v>
      </c>
      <c r="C20">
        <v>46.143648147583001</v>
      </c>
      <c r="E20">
        <v>0</v>
      </c>
      <c r="F20" s="41" t="s">
        <v>24</v>
      </c>
      <c r="G20">
        <v>51.658079862594597</v>
      </c>
      <c r="I20" s="41" t="s">
        <v>81</v>
      </c>
      <c r="J20" t="str">
        <f t="shared" si="0"/>
        <v>No change</v>
      </c>
      <c r="K20">
        <f t="shared" si="3"/>
        <v>0</v>
      </c>
      <c r="M20" s="41" t="s">
        <v>177</v>
      </c>
      <c r="N20" s="41" t="s">
        <v>170</v>
      </c>
      <c r="O20" s="41"/>
    </row>
    <row r="21" spans="1:16" ht="15" customHeight="1">
      <c r="A21">
        <v>5</v>
      </c>
      <c r="B21" s="41"/>
      <c r="E21">
        <v>4</v>
      </c>
      <c r="G21" s="40"/>
      <c r="I21" s="41" t="s">
        <v>82</v>
      </c>
      <c r="J21" t="str">
        <f t="shared" si="0"/>
        <v>Decrease</v>
      </c>
      <c r="K21">
        <f t="shared" si="3"/>
        <v>-1</v>
      </c>
      <c r="M21" s="60">
        <v>5</v>
      </c>
      <c r="N21" s="60"/>
      <c r="O21" s="60"/>
      <c r="P21" s="84"/>
    </row>
    <row r="22" spans="1:16" ht="15" customHeight="1">
      <c r="A22">
        <v>2</v>
      </c>
      <c r="B22" s="62" t="s">
        <v>148</v>
      </c>
      <c r="E22">
        <v>2</v>
      </c>
      <c r="I22" s="41" t="s">
        <v>83</v>
      </c>
      <c r="J22" t="str">
        <f t="shared" si="0"/>
        <v>No change</v>
      </c>
      <c r="K22">
        <f t="shared" si="3"/>
        <v>0</v>
      </c>
      <c r="M22" s="41" t="s">
        <v>172</v>
      </c>
      <c r="N22" s="41" t="s">
        <v>171</v>
      </c>
      <c r="O22" s="41"/>
    </row>
    <row r="23" spans="1:16" ht="15" customHeight="1">
      <c r="A23">
        <v>0</v>
      </c>
      <c r="B23" s="71">
        <f>(G19-C19)/C19</f>
        <v>4.6153846153846156E-2</v>
      </c>
      <c r="E23">
        <v>1</v>
      </c>
      <c r="I23" s="41" t="s">
        <v>84</v>
      </c>
      <c r="J23" t="str">
        <f t="shared" si="0"/>
        <v>Increase</v>
      </c>
      <c r="K23">
        <f t="shared" si="3"/>
        <v>1</v>
      </c>
      <c r="M23" s="60">
        <v>1</v>
      </c>
      <c r="N23" s="60"/>
      <c r="O23" s="60"/>
      <c r="P23" s="84"/>
    </row>
    <row r="24" spans="1:16" ht="15" customHeight="1">
      <c r="A24">
        <v>4</v>
      </c>
      <c r="E24">
        <v>4</v>
      </c>
      <c r="I24" s="41" t="s">
        <v>85</v>
      </c>
      <c r="J24" t="str">
        <f t="shared" si="0"/>
        <v>No change</v>
      </c>
      <c r="K24">
        <f t="shared" si="3"/>
        <v>0</v>
      </c>
      <c r="M24" s="41" t="s">
        <v>174</v>
      </c>
      <c r="N24" s="41" t="s">
        <v>175</v>
      </c>
      <c r="O24" s="41"/>
    </row>
    <row r="25" spans="1:16" ht="15" customHeight="1">
      <c r="A25">
        <v>3</v>
      </c>
      <c r="E25">
        <v>3</v>
      </c>
      <c r="I25" s="41" t="s">
        <v>86</v>
      </c>
      <c r="J25" t="str">
        <f t="shared" si="0"/>
        <v>No change</v>
      </c>
      <c r="K25">
        <f t="shared" si="3"/>
        <v>0</v>
      </c>
      <c r="M25" s="60">
        <v>3</v>
      </c>
      <c r="N25" s="60"/>
      <c r="O25" s="60"/>
      <c r="P25" s="84"/>
    </row>
    <row r="26" spans="1:16" ht="15" customHeight="1">
      <c r="A26">
        <v>4</v>
      </c>
      <c r="E26">
        <v>4</v>
      </c>
      <c r="I26" s="41" t="s">
        <v>87</v>
      </c>
      <c r="J26" t="str">
        <f t="shared" si="0"/>
        <v>No change</v>
      </c>
      <c r="K26">
        <f t="shared" si="3"/>
        <v>0</v>
      </c>
      <c r="O26" s="41"/>
    </row>
    <row r="27" spans="1:16" ht="15" customHeight="1">
      <c r="A27">
        <v>2</v>
      </c>
      <c r="E27">
        <v>2</v>
      </c>
      <c r="I27" s="41" t="s">
        <v>88</v>
      </c>
      <c r="J27" t="str">
        <f t="shared" si="0"/>
        <v>No change</v>
      </c>
      <c r="K27">
        <f t="shared" si="3"/>
        <v>0</v>
      </c>
      <c r="O27" s="60"/>
      <c r="P27" s="84"/>
    </row>
    <row r="28" spans="1:16" ht="15" customHeight="1">
      <c r="A28">
        <v>0</v>
      </c>
      <c r="E28">
        <v>0</v>
      </c>
      <c r="I28" s="41" t="s">
        <v>89</v>
      </c>
      <c r="J28" t="str">
        <f t="shared" si="0"/>
        <v>No change</v>
      </c>
      <c r="K28">
        <f t="shared" si="3"/>
        <v>0</v>
      </c>
    </row>
    <row r="29" spans="1:16" ht="15" customHeight="1">
      <c r="A29">
        <v>5</v>
      </c>
      <c r="E29">
        <v>4</v>
      </c>
      <c r="I29" s="41" t="s">
        <v>90</v>
      </c>
      <c r="J29" t="str">
        <f t="shared" si="0"/>
        <v>Decrease</v>
      </c>
      <c r="K29">
        <f t="shared" si="3"/>
        <v>-1</v>
      </c>
    </row>
    <row r="30" spans="1:16" ht="15" customHeight="1">
      <c r="A30">
        <v>4</v>
      </c>
      <c r="C30" s="54"/>
      <c r="E30">
        <v>4</v>
      </c>
      <c r="I30" s="41" t="s">
        <v>91</v>
      </c>
      <c r="J30" t="str">
        <f t="shared" si="0"/>
        <v>No change</v>
      </c>
      <c r="K30">
        <f t="shared" si="3"/>
        <v>0</v>
      </c>
    </row>
    <row r="31" spans="1:16" ht="15" customHeight="1">
      <c r="A31">
        <v>1</v>
      </c>
      <c r="E31">
        <v>1</v>
      </c>
      <c r="I31" s="41" t="s">
        <v>92</v>
      </c>
      <c r="J31" t="str">
        <f t="shared" si="0"/>
        <v>No change</v>
      </c>
      <c r="K31">
        <f t="shared" si="3"/>
        <v>0</v>
      </c>
    </row>
    <row r="32" spans="1:16" ht="15" customHeight="1">
      <c r="A32">
        <v>3</v>
      </c>
      <c r="E32">
        <v>3</v>
      </c>
      <c r="I32" s="41" t="s">
        <v>93</v>
      </c>
      <c r="J32" t="str">
        <f t="shared" si="0"/>
        <v>No change</v>
      </c>
      <c r="K32">
        <f t="shared" si="3"/>
        <v>0</v>
      </c>
    </row>
    <row r="33" spans="1:11">
      <c r="A33">
        <v>1</v>
      </c>
      <c r="E33">
        <v>1</v>
      </c>
      <c r="I33" s="41" t="s">
        <v>94</v>
      </c>
      <c r="J33" t="str">
        <f t="shared" si="0"/>
        <v>No change</v>
      </c>
      <c r="K33">
        <f t="shared" si="3"/>
        <v>0</v>
      </c>
    </row>
    <row r="34" spans="1:11">
      <c r="A34">
        <v>2</v>
      </c>
      <c r="E34">
        <v>2</v>
      </c>
      <c r="I34" s="41" t="s">
        <v>95</v>
      </c>
      <c r="J34" t="str">
        <f t="shared" si="0"/>
        <v>No change</v>
      </c>
      <c r="K34">
        <f t="shared" si="3"/>
        <v>0</v>
      </c>
    </row>
    <row r="35" spans="1:11">
      <c r="A35">
        <v>1</v>
      </c>
      <c r="E35">
        <v>1</v>
      </c>
      <c r="I35" s="41" t="s">
        <v>96</v>
      </c>
      <c r="J35" t="str">
        <f t="shared" si="0"/>
        <v>No change</v>
      </c>
      <c r="K35">
        <f t="shared" si="3"/>
        <v>0</v>
      </c>
    </row>
    <row r="36" spans="1:11">
      <c r="A36">
        <v>4</v>
      </c>
      <c r="E36">
        <v>4</v>
      </c>
      <c r="I36" s="41" t="s">
        <v>97</v>
      </c>
      <c r="J36" t="str">
        <f t="shared" si="0"/>
        <v>No change</v>
      </c>
      <c r="K36">
        <f t="shared" si="3"/>
        <v>0</v>
      </c>
    </row>
    <row r="37" spans="1:11">
      <c r="A37">
        <v>1</v>
      </c>
      <c r="E37">
        <v>1</v>
      </c>
      <c r="I37" s="41" t="s">
        <v>98</v>
      </c>
      <c r="J37" t="str">
        <f t="shared" si="0"/>
        <v>No change</v>
      </c>
      <c r="K37">
        <f t="shared" si="3"/>
        <v>0</v>
      </c>
    </row>
    <row r="38" spans="1:11">
      <c r="A38">
        <v>1</v>
      </c>
      <c r="E38">
        <v>1</v>
      </c>
      <c r="I38" s="41" t="s">
        <v>99</v>
      </c>
      <c r="J38" t="str">
        <f t="shared" si="0"/>
        <v>No change</v>
      </c>
      <c r="K38">
        <f t="shared" si="3"/>
        <v>0</v>
      </c>
    </row>
    <row r="39" spans="1:11">
      <c r="A39">
        <v>1</v>
      </c>
      <c r="E39">
        <v>1</v>
      </c>
      <c r="I39" s="41" t="s">
        <v>100</v>
      </c>
      <c r="J39" t="str">
        <f t="shared" si="0"/>
        <v>No change</v>
      </c>
      <c r="K39">
        <f t="shared" si="3"/>
        <v>0</v>
      </c>
    </row>
    <row r="40" spans="1:11">
      <c r="A40">
        <v>1</v>
      </c>
      <c r="E40">
        <v>1</v>
      </c>
      <c r="I40" s="41" t="s">
        <v>101</v>
      </c>
      <c r="J40" t="str">
        <f t="shared" si="0"/>
        <v>No change</v>
      </c>
      <c r="K40">
        <f t="shared" si="3"/>
        <v>0</v>
      </c>
    </row>
    <row r="41" spans="1:11">
      <c r="A41">
        <v>1</v>
      </c>
      <c r="E41">
        <v>1</v>
      </c>
      <c r="I41" s="41" t="s">
        <v>102</v>
      </c>
      <c r="J41" t="str">
        <f t="shared" si="0"/>
        <v>No change</v>
      </c>
      <c r="K41">
        <f t="shared" si="3"/>
        <v>0</v>
      </c>
    </row>
    <row r="42" spans="1:11">
      <c r="A42">
        <v>2</v>
      </c>
      <c r="E42">
        <v>2</v>
      </c>
      <c r="I42" s="41" t="s">
        <v>103</v>
      </c>
      <c r="J42" t="str">
        <f t="shared" si="0"/>
        <v>No change</v>
      </c>
      <c r="K42">
        <f t="shared" si="3"/>
        <v>0</v>
      </c>
    </row>
    <row r="43" spans="1:11">
      <c r="A43">
        <v>2</v>
      </c>
      <c r="E43">
        <v>2</v>
      </c>
      <c r="I43" s="41" t="s">
        <v>104</v>
      </c>
      <c r="J43" t="str">
        <f t="shared" si="0"/>
        <v>No change</v>
      </c>
      <c r="K43">
        <f t="shared" si="3"/>
        <v>0</v>
      </c>
    </row>
    <row r="44" spans="1:11">
      <c r="A44">
        <v>0</v>
      </c>
      <c r="E44">
        <v>1</v>
      </c>
      <c r="I44" s="41" t="s">
        <v>105</v>
      </c>
      <c r="J44" t="str">
        <f t="shared" si="0"/>
        <v>Increase</v>
      </c>
      <c r="K44">
        <f t="shared" si="3"/>
        <v>1</v>
      </c>
    </row>
    <row r="45" spans="1:11">
      <c r="A45">
        <v>3</v>
      </c>
      <c r="E45">
        <v>3</v>
      </c>
      <c r="I45" s="41" t="s">
        <v>106</v>
      </c>
      <c r="J45" t="str">
        <f t="shared" si="0"/>
        <v>No change</v>
      </c>
      <c r="K45">
        <f t="shared" si="3"/>
        <v>0</v>
      </c>
    </row>
    <row r="46" spans="1:11">
      <c r="A46">
        <v>0</v>
      </c>
      <c r="E46">
        <v>0</v>
      </c>
      <c r="I46" s="41" t="s">
        <v>107</v>
      </c>
      <c r="J46" t="str">
        <f t="shared" si="0"/>
        <v>No change</v>
      </c>
      <c r="K46">
        <f t="shared" si="3"/>
        <v>0</v>
      </c>
    </row>
    <row r="47" spans="1:11">
      <c r="A47">
        <v>2</v>
      </c>
      <c r="E47">
        <v>2</v>
      </c>
      <c r="I47" s="41" t="s">
        <v>108</v>
      </c>
      <c r="J47" t="str">
        <f t="shared" si="0"/>
        <v>No change</v>
      </c>
      <c r="K47">
        <f t="shared" si="3"/>
        <v>0</v>
      </c>
    </row>
    <row r="48" spans="1:11">
      <c r="A48">
        <v>1</v>
      </c>
      <c r="E48">
        <v>1</v>
      </c>
      <c r="I48" s="41" t="s">
        <v>109</v>
      </c>
      <c r="J48" t="str">
        <f t="shared" si="0"/>
        <v>No change</v>
      </c>
      <c r="K48">
        <f t="shared" si="3"/>
        <v>0</v>
      </c>
    </row>
    <row r="49" spans="1:11">
      <c r="A49">
        <v>0</v>
      </c>
      <c r="E49">
        <v>1</v>
      </c>
      <c r="I49" s="41" t="s">
        <v>110</v>
      </c>
      <c r="J49" t="str">
        <f t="shared" si="0"/>
        <v>Increase</v>
      </c>
      <c r="K49">
        <f t="shared" si="3"/>
        <v>1</v>
      </c>
    </row>
    <row r="50" spans="1:11">
      <c r="A50">
        <v>2</v>
      </c>
      <c r="E50">
        <v>2</v>
      </c>
      <c r="I50" s="41" t="s">
        <v>111</v>
      </c>
      <c r="J50" t="str">
        <f t="shared" si="0"/>
        <v>No change</v>
      </c>
      <c r="K50">
        <f t="shared" si="3"/>
        <v>0</v>
      </c>
    </row>
    <row r="51" spans="1:11">
      <c r="A51">
        <v>1</v>
      </c>
      <c r="E51">
        <v>1</v>
      </c>
      <c r="I51" s="41" t="s">
        <v>112</v>
      </c>
      <c r="J51" t="str">
        <f t="shared" si="0"/>
        <v>No change</v>
      </c>
      <c r="K51">
        <f t="shared" si="3"/>
        <v>0</v>
      </c>
    </row>
    <row r="52" spans="1:11">
      <c r="A52">
        <v>1</v>
      </c>
      <c r="E52">
        <v>1</v>
      </c>
      <c r="I52" s="41" t="s">
        <v>113</v>
      </c>
      <c r="J52" t="str">
        <f t="shared" si="0"/>
        <v>No change</v>
      </c>
      <c r="K52">
        <f t="shared" si="3"/>
        <v>0</v>
      </c>
    </row>
    <row r="53" spans="1:11">
      <c r="A53">
        <v>5</v>
      </c>
      <c r="E53">
        <v>4</v>
      </c>
      <c r="I53" s="41" t="s">
        <v>114</v>
      </c>
      <c r="J53" t="str">
        <f t="shared" si="0"/>
        <v>Decrease</v>
      </c>
      <c r="K53">
        <f t="shared" si="3"/>
        <v>-1</v>
      </c>
    </row>
    <row r="54" spans="1:11">
      <c r="A54">
        <v>2</v>
      </c>
      <c r="E54">
        <v>2</v>
      </c>
      <c r="I54" s="41" t="s">
        <v>115</v>
      </c>
      <c r="J54" t="str">
        <f t="shared" si="0"/>
        <v>No change</v>
      </c>
      <c r="K54">
        <f t="shared" si="3"/>
        <v>0</v>
      </c>
    </row>
    <row r="55" spans="1:11">
      <c r="A55">
        <v>1</v>
      </c>
      <c r="E55">
        <v>1</v>
      </c>
      <c r="I55" s="41" t="s">
        <v>116</v>
      </c>
      <c r="J55" t="str">
        <f t="shared" si="0"/>
        <v>No change</v>
      </c>
      <c r="K55">
        <f t="shared" si="3"/>
        <v>0</v>
      </c>
    </row>
    <row r="56" spans="1:11">
      <c r="A56">
        <v>0</v>
      </c>
      <c r="E56">
        <v>0</v>
      </c>
      <c r="I56" s="41" t="s">
        <v>117</v>
      </c>
      <c r="J56" t="str">
        <f t="shared" si="0"/>
        <v>No change</v>
      </c>
      <c r="K56">
        <f t="shared" si="3"/>
        <v>0</v>
      </c>
    </row>
    <row r="57" spans="1:11">
      <c r="A57">
        <v>3</v>
      </c>
      <c r="E57">
        <v>3</v>
      </c>
      <c r="I57" s="41" t="s">
        <v>118</v>
      </c>
      <c r="J57" t="str">
        <f t="shared" si="0"/>
        <v>No change</v>
      </c>
      <c r="K57">
        <f t="shared" si="3"/>
        <v>0</v>
      </c>
    </row>
    <row r="58" spans="1:11">
      <c r="A58">
        <v>3</v>
      </c>
      <c r="E58">
        <v>3</v>
      </c>
      <c r="I58" s="41" t="s">
        <v>119</v>
      </c>
      <c r="J58" t="str">
        <f t="shared" si="0"/>
        <v>No change</v>
      </c>
      <c r="K58">
        <f t="shared" si="3"/>
        <v>0</v>
      </c>
    </row>
  </sheetData>
  <mergeCells count="3">
    <mergeCell ref="Y2:Y11"/>
    <mergeCell ref="M11:N11"/>
    <mergeCell ref="M16:N16"/>
  </mergeCells>
  <conditionalFormatting sqref="E1:E1048576">
    <cfRule type="cellIs" dxfId="5" priority="3" operator="equal">
      <formula>4</formula>
    </cfRule>
  </conditionalFormatting>
  <conditionalFormatting sqref="K1:K1048576">
    <cfRule type="cellIs" dxfId="4" priority="1" operator="equal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9BAF-569D-F444-A4C1-C0DD9F958083}">
  <sheetPr codeName="Sheet3"/>
  <dimension ref="A1:AA58"/>
  <sheetViews>
    <sheetView workbookViewId="0">
      <selection activeCell="O1" sqref="O1:O1048576"/>
    </sheetView>
  </sheetViews>
  <sheetFormatPr baseColWidth="10" defaultRowHeight="16"/>
  <cols>
    <col min="1" max="1" width="12.6640625" bestFit="1" customWidth="1"/>
    <col min="2" max="2" width="35" bestFit="1" customWidth="1"/>
    <col min="3" max="3" width="12.1640625" bestFit="1" customWidth="1"/>
    <col min="4" max="4" width="4.6640625" style="26" customWidth="1"/>
    <col min="5" max="5" width="12.6640625" bestFit="1" customWidth="1"/>
    <col min="6" max="6" width="35" style="41" bestFit="1" customWidth="1"/>
    <col min="7" max="7" width="12.1640625" bestFit="1" customWidth="1"/>
    <col min="8" max="8" width="6.83203125" style="26" customWidth="1"/>
    <col min="9" max="9" width="10.83203125" style="41"/>
    <col min="10" max="11" width="16.83203125" bestFit="1" customWidth="1"/>
    <col min="12" max="12" width="8.6640625" style="26" customWidth="1"/>
    <col min="13" max="13" width="23" customWidth="1"/>
    <col min="14" max="14" width="24.5" customWidth="1"/>
    <col min="15" max="15" width="10.83203125" style="26"/>
    <col min="16" max="16" width="25.1640625" bestFit="1" customWidth="1"/>
    <col min="17" max="17" width="14.5" customWidth="1"/>
    <col min="18" max="18" width="2.5" style="57" customWidth="1"/>
    <col min="20" max="20" width="14.83203125" customWidth="1"/>
    <col min="21" max="21" width="2.5" style="57" customWidth="1"/>
    <col min="22" max="23" width="17.33203125" bestFit="1" customWidth="1"/>
  </cols>
  <sheetData>
    <row r="1" spans="1:27" s="51" customFormat="1" ht="15" customHeight="1">
      <c r="A1" s="51" t="s">
        <v>44</v>
      </c>
      <c r="B1" s="52" t="s">
        <v>45</v>
      </c>
      <c r="C1" s="52"/>
      <c r="E1" s="51" t="s">
        <v>43</v>
      </c>
      <c r="F1" s="52" t="s">
        <v>145</v>
      </c>
      <c r="G1" s="52"/>
      <c r="J1" s="51" t="s">
        <v>120</v>
      </c>
      <c r="K1" s="51" t="s">
        <v>121</v>
      </c>
      <c r="O1" s="83"/>
      <c r="P1" s="51" t="s">
        <v>131</v>
      </c>
      <c r="R1" s="56"/>
      <c r="S1" s="51" t="s">
        <v>130</v>
      </c>
      <c r="U1" s="56"/>
      <c r="V1" s="51" t="s">
        <v>135</v>
      </c>
      <c r="W1" s="51" t="s">
        <v>134</v>
      </c>
    </row>
    <row r="2" spans="1:27" ht="15" customHeight="1">
      <c r="A2">
        <v>1</v>
      </c>
      <c r="B2" s="53" t="s">
        <v>8</v>
      </c>
      <c r="C2" s="44">
        <v>9</v>
      </c>
      <c r="E2">
        <v>1</v>
      </c>
      <c r="F2" s="53" t="s">
        <v>8</v>
      </c>
      <c r="G2" s="44">
        <v>6</v>
      </c>
      <c r="I2" s="41" t="s">
        <v>63</v>
      </c>
      <c r="J2" t="str">
        <f t="shared" ref="J2:J33" si="0">IF(A2=E2,"No change",IF(A2&lt;E2,"Increase",IF(A2&gt;E2,"Decrease",0)))</f>
        <v>No change</v>
      </c>
      <c r="K2">
        <f>(E2-A2)</f>
        <v>0</v>
      </c>
      <c r="M2" s="49" t="s">
        <v>122</v>
      </c>
      <c r="N2" s="49">
        <f>COUNTIF(K2:K58,0)</f>
        <v>49</v>
      </c>
      <c r="P2" t="s">
        <v>26</v>
      </c>
      <c r="Q2">
        <v>62</v>
      </c>
      <c r="S2" t="s">
        <v>26</v>
      </c>
      <c r="T2">
        <v>60</v>
      </c>
      <c r="V2" t="str">
        <f t="shared" ref="V2:V11" si="1">IF(Q2&gt;T2,"Decrease",IF(Q2&lt;T2,"Increase",IF(Q2=T2,"No change",0)))</f>
        <v>Decrease</v>
      </c>
      <c r="W2" s="54">
        <f t="shared" ref="W2:W7" si="2">(T2/Q2)-1</f>
        <v>-3.2258064516129004E-2</v>
      </c>
      <c r="X2" s="91" t="s">
        <v>139</v>
      </c>
    </row>
    <row r="3" spans="1:27" ht="15" customHeight="1">
      <c r="A3">
        <v>3</v>
      </c>
      <c r="B3" s="53" t="s">
        <v>1</v>
      </c>
      <c r="C3" s="44">
        <v>17</v>
      </c>
      <c r="E3">
        <v>3</v>
      </c>
      <c r="F3" s="53" t="s">
        <v>1</v>
      </c>
      <c r="G3" s="44">
        <v>19</v>
      </c>
      <c r="I3" s="41" t="s">
        <v>64</v>
      </c>
      <c r="J3" t="str">
        <f t="shared" si="0"/>
        <v>No change</v>
      </c>
      <c r="K3">
        <f t="shared" ref="K3:K58" si="3">(E3-A3)</f>
        <v>0</v>
      </c>
      <c r="M3" s="64" t="s">
        <v>143</v>
      </c>
      <c r="N3" s="64">
        <f>COUNTIF(K3:K59,1)</f>
        <v>4</v>
      </c>
      <c r="P3" t="s">
        <v>27</v>
      </c>
      <c r="Q3">
        <v>25</v>
      </c>
      <c r="S3" t="s">
        <v>27</v>
      </c>
      <c r="T3">
        <v>25</v>
      </c>
      <c r="V3" t="str">
        <f t="shared" si="1"/>
        <v>No change</v>
      </c>
      <c r="W3" s="54">
        <f t="shared" si="2"/>
        <v>0</v>
      </c>
      <c r="X3" s="91"/>
    </row>
    <row r="4" spans="1:27" ht="15" customHeight="1">
      <c r="A4">
        <v>2</v>
      </c>
      <c r="B4" s="53" t="s">
        <v>2</v>
      </c>
      <c r="C4" s="44">
        <v>14</v>
      </c>
      <c r="E4">
        <v>2</v>
      </c>
      <c r="F4" s="53" t="s">
        <v>2</v>
      </c>
      <c r="G4" s="44">
        <v>15</v>
      </c>
      <c r="I4" s="41" t="s">
        <v>65</v>
      </c>
      <c r="J4" t="str">
        <f t="shared" si="0"/>
        <v>No change</v>
      </c>
      <c r="K4">
        <f t="shared" si="3"/>
        <v>0</v>
      </c>
      <c r="M4" s="49" t="s">
        <v>153</v>
      </c>
      <c r="N4" s="49">
        <f>COUNTIF(K4:K60,-1)</f>
        <v>4</v>
      </c>
      <c r="P4" t="s">
        <v>28</v>
      </c>
      <c r="Q4">
        <v>10</v>
      </c>
      <c r="S4" t="s">
        <v>28</v>
      </c>
      <c r="T4">
        <v>10</v>
      </c>
      <c r="V4" t="str">
        <f t="shared" si="1"/>
        <v>No change</v>
      </c>
      <c r="W4" s="54">
        <f t="shared" si="2"/>
        <v>0</v>
      </c>
      <c r="X4" s="91"/>
    </row>
    <row r="5" spans="1:27" ht="15" customHeight="1">
      <c r="A5">
        <v>2</v>
      </c>
      <c r="B5" s="53" t="s">
        <v>3</v>
      </c>
      <c r="C5" s="44">
        <v>8</v>
      </c>
      <c r="E5">
        <v>2</v>
      </c>
      <c r="F5" s="53" t="s">
        <v>3</v>
      </c>
      <c r="G5" s="44">
        <v>8</v>
      </c>
      <c r="I5" s="41" t="s">
        <v>66</v>
      </c>
      <c r="J5" t="str">
        <f t="shared" si="0"/>
        <v>No change</v>
      </c>
      <c r="K5">
        <f t="shared" si="3"/>
        <v>0</v>
      </c>
      <c r="P5" t="s">
        <v>29</v>
      </c>
      <c r="Q5">
        <v>8</v>
      </c>
      <c r="S5" t="s">
        <v>29</v>
      </c>
      <c r="T5">
        <v>8</v>
      </c>
      <c r="V5" t="str">
        <f t="shared" si="1"/>
        <v>No change</v>
      </c>
      <c r="W5" s="54">
        <f t="shared" si="2"/>
        <v>0</v>
      </c>
      <c r="X5" s="91"/>
    </row>
    <row r="6" spans="1:27" ht="15" customHeight="1">
      <c r="A6">
        <v>1</v>
      </c>
      <c r="B6" s="53" t="s">
        <v>4</v>
      </c>
      <c r="C6" s="44">
        <v>5</v>
      </c>
      <c r="E6">
        <v>1</v>
      </c>
      <c r="F6" s="53" t="s">
        <v>4</v>
      </c>
      <c r="G6" s="44">
        <v>9</v>
      </c>
      <c r="I6" s="41" t="s">
        <v>67</v>
      </c>
      <c r="J6" t="str">
        <f t="shared" si="0"/>
        <v>No change</v>
      </c>
      <c r="K6">
        <f t="shared" si="3"/>
        <v>0</v>
      </c>
      <c r="M6" s="50"/>
      <c r="N6" s="50"/>
      <c r="P6" t="s">
        <v>30</v>
      </c>
      <c r="Q6">
        <v>3</v>
      </c>
      <c r="S6" t="s">
        <v>30</v>
      </c>
      <c r="T6">
        <v>4</v>
      </c>
      <c r="V6" t="str">
        <f t="shared" si="1"/>
        <v>Increase</v>
      </c>
      <c r="W6" s="54">
        <f t="shared" si="2"/>
        <v>0.33333333333333326</v>
      </c>
      <c r="X6" s="91"/>
    </row>
    <row r="7" spans="1:27" ht="15" customHeight="1">
      <c r="A7">
        <v>2</v>
      </c>
      <c r="B7" s="53" t="s">
        <v>5</v>
      </c>
      <c r="C7" s="44">
        <v>4</v>
      </c>
      <c r="E7">
        <v>2</v>
      </c>
      <c r="F7" s="53" t="s">
        <v>5</v>
      </c>
      <c r="G7" s="44">
        <v>0</v>
      </c>
      <c r="I7" s="41" t="s">
        <v>68</v>
      </c>
      <c r="J7" t="str">
        <f t="shared" si="0"/>
        <v>No change</v>
      </c>
      <c r="K7">
        <f t="shared" si="3"/>
        <v>0</v>
      </c>
      <c r="M7" s="50"/>
      <c r="N7" s="50">
        <f>SUM(N2:N4)</f>
        <v>57</v>
      </c>
      <c r="P7" t="s">
        <v>31</v>
      </c>
      <c r="Q7">
        <v>1</v>
      </c>
      <c r="S7" t="s">
        <v>31</v>
      </c>
      <c r="T7">
        <v>2</v>
      </c>
      <c r="V7" t="str">
        <f t="shared" si="1"/>
        <v>Increase</v>
      </c>
      <c r="W7" s="54">
        <f t="shared" si="2"/>
        <v>1</v>
      </c>
      <c r="X7" s="91"/>
    </row>
    <row r="8" spans="1:27" ht="15" customHeight="1">
      <c r="A8">
        <v>2</v>
      </c>
      <c r="B8" s="53" t="s">
        <v>6</v>
      </c>
      <c r="C8" s="44">
        <v>0</v>
      </c>
      <c r="E8">
        <v>2</v>
      </c>
      <c r="F8" s="53" t="s">
        <v>6</v>
      </c>
      <c r="G8" s="44">
        <v>0</v>
      </c>
      <c r="I8" s="41" t="s">
        <v>69</v>
      </c>
      <c r="J8" t="str">
        <f t="shared" si="0"/>
        <v>No change</v>
      </c>
      <c r="K8">
        <f t="shared" si="3"/>
        <v>0</v>
      </c>
      <c r="M8" s="50"/>
      <c r="N8" s="50"/>
      <c r="P8" t="s">
        <v>32</v>
      </c>
      <c r="Q8">
        <v>0</v>
      </c>
      <c r="S8" t="s">
        <v>32</v>
      </c>
      <c r="T8">
        <v>0</v>
      </c>
      <c r="V8" t="str">
        <f t="shared" si="1"/>
        <v>No change</v>
      </c>
      <c r="W8" s="54">
        <v>0</v>
      </c>
      <c r="X8" s="91"/>
    </row>
    <row r="9" spans="1:27" ht="15" customHeight="1">
      <c r="A9">
        <v>0</v>
      </c>
      <c r="E9">
        <v>0</v>
      </c>
      <c r="I9" s="41" t="s">
        <v>70</v>
      </c>
      <c r="J9" t="str">
        <f t="shared" si="0"/>
        <v>No change</v>
      </c>
      <c r="K9">
        <f t="shared" si="3"/>
        <v>0</v>
      </c>
      <c r="M9" s="50"/>
      <c r="N9" s="50"/>
      <c r="P9" t="s">
        <v>33</v>
      </c>
      <c r="Q9">
        <v>0</v>
      </c>
      <c r="S9" t="s">
        <v>33</v>
      </c>
      <c r="T9">
        <v>0</v>
      </c>
      <c r="V9" t="str">
        <f t="shared" si="1"/>
        <v>No change</v>
      </c>
      <c r="W9" s="54">
        <v>0</v>
      </c>
      <c r="X9" s="91"/>
    </row>
    <row r="10" spans="1:27" ht="15" customHeight="1">
      <c r="A10">
        <v>4</v>
      </c>
      <c r="B10" s="41" t="s">
        <v>10</v>
      </c>
      <c r="C10">
        <v>57</v>
      </c>
      <c r="E10">
        <v>4</v>
      </c>
      <c r="F10" s="41" t="s">
        <v>10</v>
      </c>
      <c r="G10">
        <v>57</v>
      </c>
      <c r="I10" s="41" t="s">
        <v>71</v>
      </c>
      <c r="J10" t="str">
        <f t="shared" si="0"/>
        <v>No change</v>
      </c>
      <c r="K10">
        <f t="shared" si="3"/>
        <v>0</v>
      </c>
      <c r="M10" s="50"/>
      <c r="N10" s="50"/>
      <c r="P10" t="s">
        <v>34</v>
      </c>
      <c r="Q10">
        <v>0</v>
      </c>
      <c r="S10" t="s">
        <v>34</v>
      </c>
      <c r="T10">
        <v>0</v>
      </c>
      <c r="V10" t="str">
        <f t="shared" si="1"/>
        <v>No change</v>
      </c>
      <c r="W10" s="54">
        <v>0</v>
      </c>
      <c r="X10" s="91"/>
    </row>
    <row r="11" spans="1:27" ht="15" customHeight="1">
      <c r="A11">
        <v>3</v>
      </c>
      <c r="B11" s="41" t="s">
        <v>11</v>
      </c>
      <c r="C11">
        <v>1.9122807017543859</v>
      </c>
      <c r="E11">
        <v>3</v>
      </c>
      <c r="F11" s="41" t="s">
        <v>11</v>
      </c>
      <c r="G11">
        <v>1.9122807017543859</v>
      </c>
      <c r="I11" s="41" t="s">
        <v>72</v>
      </c>
      <c r="J11" t="str">
        <f t="shared" si="0"/>
        <v>No change</v>
      </c>
      <c r="K11">
        <f t="shared" si="3"/>
        <v>0</v>
      </c>
      <c r="M11" s="92" t="s">
        <v>140</v>
      </c>
      <c r="N11" s="92"/>
      <c r="P11" t="s">
        <v>35</v>
      </c>
      <c r="Q11">
        <v>0</v>
      </c>
      <c r="S11" t="s">
        <v>35</v>
      </c>
      <c r="T11">
        <v>0</v>
      </c>
      <c r="V11" t="str">
        <f t="shared" si="1"/>
        <v>No change</v>
      </c>
      <c r="W11" s="54">
        <v>0</v>
      </c>
      <c r="X11" s="91"/>
    </row>
    <row r="12" spans="1:27" ht="15" customHeight="1">
      <c r="A12">
        <v>1</v>
      </c>
      <c r="B12" s="41" t="s">
        <v>17</v>
      </c>
      <c r="C12">
        <v>0</v>
      </c>
      <c r="E12">
        <v>1</v>
      </c>
      <c r="F12" s="41" t="s">
        <v>17</v>
      </c>
      <c r="G12">
        <v>0</v>
      </c>
      <c r="I12" s="41" t="s">
        <v>73</v>
      </c>
      <c r="J12" t="str">
        <f t="shared" si="0"/>
        <v>No change</v>
      </c>
      <c r="K12">
        <f t="shared" si="3"/>
        <v>0</v>
      </c>
      <c r="M12" s="67" t="s">
        <v>127</v>
      </c>
      <c r="N12" s="68"/>
    </row>
    <row r="13" spans="1:27" ht="15" customHeight="1">
      <c r="A13">
        <v>1</v>
      </c>
      <c r="B13" s="41" t="s">
        <v>16</v>
      </c>
      <c r="C13">
        <v>5</v>
      </c>
      <c r="E13">
        <v>2</v>
      </c>
      <c r="F13" s="41" t="s">
        <v>16</v>
      </c>
      <c r="G13">
        <v>4</v>
      </c>
      <c r="I13" s="41" t="s">
        <v>74</v>
      </c>
      <c r="J13" t="str">
        <f t="shared" si="0"/>
        <v>Increase</v>
      </c>
      <c r="K13">
        <f t="shared" si="3"/>
        <v>1</v>
      </c>
      <c r="M13" s="65" t="s">
        <v>141</v>
      </c>
      <c r="N13" s="66" t="s">
        <v>144</v>
      </c>
    </row>
    <row r="14" spans="1:27" ht="15" customHeight="1">
      <c r="A14">
        <v>1</v>
      </c>
      <c r="B14" s="41"/>
      <c r="E14">
        <v>1</v>
      </c>
      <c r="I14" s="41" t="s">
        <v>75</v>
      </c>
      <c r="J14" t="str">
        <f t="shared" si="0"/>
        <v>No change</v>
      </c>
      <c r="K14">
        <f t="shared" si="3"/>
        <v>0</v>
      </c>
      <c r="P14" s="61" t="s">
        <v>146</v>
      </c>
      <c r="Q14" s="69">
        <f>SUM(Q2:Q4)/SUM(Q2:Q11)</f>
        <v>0.88990825688073394</v>
      </c>
      <c r="T14" s="69">
        <f>SUM(T2:T4)/SUM(T2:T11)</f>
        <v>0.87155963302752293</v>
      </c>
      <c r="Z14" s="1"/>
      <c r="AA14" s="59"/>
    </row>
    <row r="15" spans="1:27" ht="15" customHeight="1">
      <c r="A15">
        <v>0</v>
      </c>
      <c r="B15" s="41" t="s">
        <v>19</v>
      </c>
      <c r="C15" s="54">
        <v>0.84210526315789469</v>
      </c>
      <c r="E15">
        <v>0</v>
      </c>
      <c r="F15" s="41" t="s">
        <v>19</v>
      </c>
      <c r="G15" s="54">
        <v>0.84210526315789469</v>
      </c>
      <c r="I15" s="41" t="s">
        <v>76</v>
      </c>
      <c r="J15" t="str">
        <f t="shared" si="0"/>
        <v>No change</v>
      </c>
      <c r="K15">
        <f t="shared" si="3"/>
        <v>0</v>
      </c>
      <c r="P15" s="70">
        <f>Q14-T14</f>
        <v>1.834862385321101E-2</v>
      </c>
    </row>
    <row r="16" spans="1:27" ht="15" customHeight="1">
      <c r="A16">
        <v>2</v>
      </c>
      <c r="B16" s="41"/>
      <c r="E16">
        <v>2</v>
      </c>
      <c r="I16" s="41" t="s">
        <v>77</v>
      </c>
      <c r="J16" t="str">
        <f t="shared" si="0"/>
        <v>No change</v>
      </c>
      <c r="K16">
        <f t="shared" si="3"/>
        <v>0</v>
      </c>
      <c r="T16" s="55"/>
      <c r="U16" s="58"/>
    </row>
    <row r="17" spans="1:15" ht="15" customHeight="1">
      <c r="A17">
        <v>3</v>
      </c>
      <c r="B17" s="41"/>
      <c r="E17">
        <v>3</v>
      </c>
      <c r="I17" s="41" t="s">
        <v>78</v>
      </c>
      <c r="J17" t="str">
        <f t="shared" si="0"/>
        <v>No change</v>
      </c>
      <c r="K17">
        <f t="shared" si="3"/>
        <v>0</v>
      </c>
    </row>
    <row r="18" spans="1:15" ht="15" customHeight="1">
      <c r="A18">
        <v>5</v>
      </c>
      <c r="B18" s="41" t="s">
        <v>22</v>
      </c>
      <c r="C18" t="s">
        <v>23</v>
      </c>
      <c r="E18">
        <v>4</v>
      </c>
      <c r="F18" s="41" t="s">
        <v>22</v>
      </c>
      <c r="G18" t="s">
        <v>23</v>
      </c>
      <c r="I18" s="41" t="s">
        <v>79</v>
      </c>
      <c r="J18" t="str">
        <f t="shared" si="0"/>
        <v>Decrease</v>
      </c>
      <c r="K18">
        <f t="shared" si="3"/>
        <v>-1</v>
      </c>
      <c r="M18" s="41"/>
      <c r="N18" s="41"/>
    </row>
    <row r="19" spans="1:15" ht="15" customHeight="1">
      <c r="A19">
        <v>2</v>
      </c>
      <c r="B19" s="41" t="s">
        <v>21</v>
      </c>
      <c r="C19">
        <v>195</v>
      </c>
      <c r="E19">
        <v>2</v>
      </c>
      <c r="F19" s="41" t="s">
        <v>21</v>
      </c>
      <c r="G19">
        <v>204</v>
      </c>
      <c r="I19" s="41" t="s">
        <v>80</v>
      </c>
      <c r="J19" t="str">
        <f t="shared" si="0"/>
        <v>No change</v>
      </c>
      <c r="K19">
        <f t="shared" si="3"/>
        <v>0</v>
      </c>
      <c r="M19" s="60"/>
      <c r="N19" s="60"/>
      <c r="O19" s="84"/>
    </row>
    <row r="20" spans="1:15" ht="15" customHeight="1">
      <c r="A20">
        <v>0</v>
      </c>
      <c r="B20" s="63" t="s">
        <v>24</v>
      </c>
      <c r="C20">
        <v>46.143648147583001</v>
      </c>
      <c r="E20">
        <v>0</v>
      </c>
      <c r="F20" s="41" t="s">
        <v>24</v>
      </c>
      <c r="G20">
        <v>51.658079862594597</v>
      </c>
      <c r="I20" s="41" t="s">
        <v>81</v>
      </c>
      <c r="J20" t="str">
        <f t="shared" si="0"/>
        <v>No change</v>
      </c>
      <c r="K20">
        <f t="shared" si="3"/>
        <v>0</v>
      </c>
      <c r="M20" s="41"/>
      <c r="N20" s="41"/>
    </row>
    <row r="21" spans="1:15" ht="15" customHeight="1">
      <c r="A21">
        <v>5</v>
      </c>
      <c r="B21" s="41"/>
      <c r="E21">
        <v>4</v>
      </c>
      <c r="G21" s="40"/>
      <c r="I21" s="41" t="s">
        <v>82</v>
      </c>
      <c r="J21" t="str">
        <f t="shared" si="0"/>
        <v>Decrease</v>
      </c>
      <c r="K21">
        <f t="shared" si="3"/>
        <v>-1</v>
      </c>
      <c r="M21" s="60"/>
      <c r="N21" s="60"/>
      <c r="O21" s="84"/>
    </row>
    <row r="22" spans="1:15" ht="15" customHeight="1">
      <c r="A22">
        <v>2</v>
      </c>
      <c r="B22" s="62" t="s">
        <v>148</v>
      </c>
      <c r="E22">
        <v>2</v>
      </c>
      <c r="I22" s="41" t="s">
        <v>83</v>
      </c>
      <c r="J22" t="str">
        <f t="shared" si="0"/>
        <v>No change</v>
      </c>
      <c r="K22">
        <f t="shared" si="3"/>
        <v>0</v>
      </c>
      <c r="M22" s="41"/>
      <c r="N22" s="41"/>
    </row>
    <row r="23" spans="1:15" ht="15" customHeight="1">
      <c r="A23">
        <v>0</v>
      </c>
      <c r="B23" s="71">
        <f>(G19-C19)/C19</f>
        <v>4.6153846153846156E-2</v>
      </c>
      <c r="E23">
        <v>1</v>
      </c>
      <c r="I23" s="41" t="s">
        <v>84</v>
      </c>
      <c r="J23" t="str">
        <f t="shared" si="0"/>
        <v>Increase</v>
      </c>
      <c r="K23">
        <f t="shared" si="3"/>
        <v>1</v>
      </c>
      <c r="M23" s="60"/>
      <c r="N23" s="60"/>
      <c r="O23" s="84"/>
    </row>
    <row r="24" spans="1:15" ht="15" customHeight="1">
      <c r="A24">
        <v>4</v>
      </c>
      <c r="E24">
        <v>4</v>
      </c>
      <c r="I24" s="41" t="s">
        <v>85</v>
      </c>
      <c r="J24" t="str">
        <f t="shared" si="0"/>
        <v>No change</v>
      </c>
      <c r="K24">
        <f t="shared" si="3"/>
        <v>0</v>
      </c>
      <c r="M24" s="41"/>
      <c r="N24" s="41"/>
    </row>
    <row r="25" spans="1:15" ht="15" customHeight="1">
      <c r="A25">
        <v>3</v>
      </c>
      <c r="E25">
        <v>3</v>
      </c>
      <c r="I25" s="41" t="s">
        <v>86</v>
      </c>
      <c r="J25" t="str">
        <f t="shared" si="0"/>
        <v>No change</v>
      </c>
      <c r="K25">
        <f t="shared" si="3"/>
        <v>0</v>
      </c>
      <c r="M25" s="60"/>
      <c r="N25" s="60"/>
      <c r="O25" s="84"/>
    </row>
    <row r="26" spans="1:15" ht="15" customHeight="1">
      <c r="A26">
        <v>4</v>
      </c>
      <c r="E26">
        <v>4</v>
      </c>
      <c r="I26" s="41" t="s">
        <v>87</v>
      </c>
      <c r="J26" t="str">
        <f t="shared" si="0"/>
        <v>No change</v>
      </c>
      <c r="K26">
        <f t="shared" si="3"/>
        <v>0</v>
      </c>
      <c r="M26" s="41"/>
      <c r="N26" s="41"/>
    </row>
    <row r="27" spans="1:15" ht="15" customHeight="1">
      <c r="A27">
        <v>2</v>
      </c>
      <c r="E27">
        <v>2</v>
      </c>
      <c r="I27" s="41" t="s">
        <v>88</v>
      </c>
      <c r="J27" t="str">
        <f t="shared" si="0"/>
        <v>No change</v>
      </c>
      <c r="K27">
        <f t="shared" si="3"/>
        <v>0</v>
      </c>
      <c r="M27" s="60"/>
      <c r="N27" s="60"/>
      <c r="O27" s="84"/>
    </row>
    <row r="28" spans="1:15" ht="15" customHeight="1">
      <c r="A28">
        <v>0</v>
      </c>
      <c r="E28">
        <v>0</v>
      </c>
      <c r="I28" s="41" t="s">
        <v>89</v>
      </c>
      <c r="J28" t="str">
        <f t="shared" si="0"/>
        <v>No change</v>
      </c>
      <c r="K28">
        <f t="shared" si="3"/>
        <v>0</v>
      </c>
    </row>
    <row r="29" spans="1:15" ht="15" customHeight="1">
      <c r="A29">
        <v>5</v>
      </c>
      <c r="E29">
        <v>4</v>
      </c>
      <c r="I29" s="41" t="s">
        <v>90</v>
      </c>
      <c r="J29" t="str">
        <f t="shared" si="0"/>
        <v>Decrease</v>
      </c>
      <c r="K29">
        <f t="shared" si="3"/>
        <v>-1</v>
      </c>
    </row>
    <row r="30" spans="1:15" ht="15" customHeight="1">
      <c r="A30">
        <v>4</v>
      </c>
      <c r="C30" s="54"/>
      <c r="E30">
        <v>4</v>
      </c>
      <c r="I30" s="41" t="s">
        <v>91</v>
      </c>
      <c r="J30" t="str">
        <f t="shared" si="0"/>
        <v>No change</v>
      </c>
      <c r="K30">
        <f t="shared" si="3"/>
        <v>0</v>
      </c>
    </row>
    <row r="31" spans="1:15" ht="15" customHeight="1">
      <c r="A31">
        <v>1</v>
      </c>
      <c r="E31">
        <v>1</v>
      </c>
      <c r="I31" s="41" t="s">
        <v>92</v>
      </c>
      <c r="J31" t="str">
        <f t="shared" si="0"/>
        <v>No change</v>
      </c>
      <c r="K31">
        <f t="shared" si="3"/>
        <v>0</v>
      </c>
    </row>
    <row r="32" spans="1:15" ht="15" customHeight="1">
      <c r="A32">
        <v>3</v>
      </c>
      <c r="E32">
        <v>3</v>
      </c>
      <c r="I32" s="41" t="s">
        <v>93</v>
      </c>
      <c r="J32" t="str">
        <f t="shared" si="0"/>
        <v>No change</v>
      </c>
      <c r="K32">
        <f t="shared" si="3"/>
        <v>0</v>
      </c>
    </row>
    <row r="33" spans="1:11">
      <c r="A33">
        <v>1</v>
      </c>
      <c r="E33">
        <v>1</v>
      </c>
      <c r="I33" s="41" t="s">
        <v>94</v>
      </c>
      <c r="J33" t="str">
        <f t="shared" si="0"/>
        <v>No change</v>
      </c>
      <c r="K33">
        <f t="shared" si="3"/>
        <v>0</v>
      </c>
    </row>
    <row r="34" spans="1:11">
      <c r="A34">
        <v>2</v>
      </c>
      <c r="E34">
        <v>2</v>
      </c>
      <c r="I34" s="41" t="s">
        <v>95</v>
      </c>
      <c r="J34" t="str">
        <f t="shared" ref="J34:J58" si="4">IF(A34=E34,"No change",IF(A34&lt;E34,"Increase",IF(A34&gt;E34,"Decrease",0)))</f>
        <v>No change</v>
      </c>
      <c r="K34">
        <f t="shared" si="3"/>
        <v>0</v>
      </c>
    </row>
    <row r="35" spans="1:11">
      <c r="A35">
        <v>1</v>
      </c>
      <c r="E35">
        <v>1</v>
      </c>
      <c r="I35" s="41" t="s">
        <v>96</v>
      </c>
      <c r="J35" t="str">
        <f t="shared" si="4"/>
        <v>No change</v>
      </c>
      <c r="K35">
        <f t="shared" si="3"/>
        <v>0</v>
      </c>
    </row>
    <row r="36" spans="1:11">
      <c r="A36">
        <v>4</v>
      </c>
      <c r="E36">
        <v>4</v>
      </c>
      <c r="I36" s="41" t="s">
        <v>97</v>
      </c>
      <c r="J36" t="str">
        <f t="shared" si="4"/>
        <v>No change</v>
      </c>
      <c r="K36">
        <f t="shared" si="3"/>
        <v>0</v>
      </c>
    </row>
    <row r="37" spans="1:11">
      <c r="A37">
        <v>1</v>
      </c>
      <c r="E37">
        <v>1</v>
      </c>
      <c r="I37" s="41" t="s">
        <v>98</v>
      </c>
      <c r="J37" t="str">
        <f t="shared" si="4"/>
        <v>No change</v>
      </c>
      <c r="K37">
        <f t="shared" si="3"/>
        <v>0</v>
      </c>
    </row>
    <row r="38" spans="1:11">
      <c r="A38">
        <v>1</v>
      </c>
      <c r="E38">
        <v>1</v>
      </c>
      <c r="I38" s="41" t="s">
        <v>99</v>
      </c>
      <c r="J38" t="str">
        <f t="shared" si="4"/>
        <v>No change</v>
      </c>
      <c r="K38">
        <f t="shared" si="3"/>
        <v>0</v>
      </c>
    </row>
    <row r="39" spans="1:11">
      <c r="A39">
        <v>1</v>
      </c>
      <c r="E39">
        <v>1</v>
      </c>
      <c r="I39" s="41" t="s">
        <v>100</v>
      </c>
      <c r="J39" t="str">
        <f t="shared" si="4"/>
        <v>No change</v>
      </c>
      <c r="K39">
        <f t="shared" si="3"/>
        <v>0</v>
      </c>
    </row>
    <row r="40" spans="1:11">
      <c r="A40">
        <v>1</v>
      </c>
      <c r="E40">
        <v>1</v>
      </c>
      <c r="I40" s="41" t="s">
        <v>101</v>
      </c>
      <c r="J40" t="str">
        <f t="shared" si="4"/>
        <v>No change</v>
      </c>
      <c r="K40">
        <f t="shared" si="3"/>
        <v>0</v>
      </c>
    </row>
    <row r="41" spans="1:11">
      <c r="A41">
        <v>1</v>
      </c>
      <c r="E41">
        <v>1</v>
      </c>
      <c r="I41" s="41" t="s">
        <v>102</v>
      </c>
      <c r="J41" t="str">
        <f t="shared" si="4"/>
        <v>No change</v>
      </c>
      <c r="K41">
        <f t="shared" si="3"/>
        <v>0</v>
      </c>
    </row>
    <row r="42" spans="1:11">
      <c r="A42">
        <v>2</v>
      </c>
      <c r="E42">
        <v>2</v>
      </c>
      <c r="I42" s="41" t="s">
        <v>103</v>
      </c>
      <c r="J42" t="str">
        <f t="shared" si="4"/>
        <v>No change</v>
      </c>
      <c r="K42">
        <f t="shared" si="3"/>
        <v>0</v>
      </c>
    </row>
    <row r="43" spans="1:11">
      <c r="A43">
        <v>2</v>
      </c>
      <c r="E43">
        <v>2</v>
      </c>
      <c r="I43" s="41" t="s">
        <v>104</v>
      </c>
      <c r="J43" t="str">
        <f t="shared" si="4"/>
        <v>No change</v>
      </c>
      <c r="K43">
        <f t="shared" si="3"/>
        <v>0</v>
      </c>
    </row>
    <row r="44" spans="1:11">
      <c r="A44">
        <v>0</v>
      </c>
      <c r="E44">
        <v>1</v>
      </c>
      <c r="I44" s="41" t="s">
        <v>105</v>
      </c>
      <c r="J44" t="str">
        <f t="shared" si="4"/>
        <v>Increase</v>
      </c>
      <c r="K44">
        <f t="shared" si="3"/>
        <v>1</v>
      </c>
    </row>
    <row r="45" spans="1:11">
      <c r="A45">
        <v>3</v>
      </c>
      <c r="E45">
        <v>3</v>
      </c>
      <c r="I45" s="41" t="s">
        <v>106</v>
      </c>
      <c r="J45" t="str">
        <f t="shared" si="4"/>
        <v>No change</v>
      </c>
      <c r="K45">
        <f t="shared" si="3"/>
        <v>0</v>
      </c>
    </row>
    <row r="46" spans="1:11">
      <c r="A46">
        <v>0</v>
      </c>
      <c r="E46">
        <v>0</v>
      </c>
      <c r="I46" s="41" t="s">
        <v>107</v>
      </c>
      <c r="J46" t="str">
        <f t="shared" si="4"/>
        <v>No change</v>
      </c>
      <c r="K46">
        <f t="shared" si="3"/>
        <v>0</v>
      </c>
    </row>
    <row r="47" spans="1:11">
      <c r="A47">
        <v>2</v>
      </c>
      <c r="E47">
        <v>2</v>
      </c>
      <c r="I47" s="41" t="s">
        <v>108</v>
      </c>
      <c r="J47" t="str">
        <f t="shared" si="4"/>
        <v>No change</v>
      </c>
      <c r="K47">
        <f t="shared" si="3"/>
        <v>0</v>
      </c>
    </row>
    <row r="48" spans="1:11">
      <c r="A48">
        <v>1</v>
      </c>
      <c r="E48">
        <v>1</v>
      </c>
      <c r="I48" s="41" t="s">
        <v>109</v>
      </c>
      <c r="J48" t="str">
        <f t="shared" si="4"/>
        <v>No change</v>
      </c>
      <c r="K48">
        <f t="shared" si="3"/>
        <v>0</v>
      </c>
    </row>
    <row r="49" spans="1:11">
      <c r="A49">
        <v>0</v>
      </c>
      <c r="E49">
        <v>1</v>
      </c>
      <c r="I49" s="41" t="s">
        <v>110</v>
      </c>
      <c r="J49" t="str">
        <f t="shared" si="4"/>
        <v>Increase</v>
      </c>
      <c r="K49">
        <f t="shared" si="3"/>
        <v>1</v>
      </c>
    </row>
    <row r="50" spans="1:11">
      <c r="A50">
        <v>2</v>
      </c>
      <c r="E50">
        <v>2</v>
      </c>
      <c r="I50" s="41" t="s">
        <v>111</v>
      </c>
      <c r="J50" t="str">
        <f t="shared" si="4"/>
        <v>No change</v>
      </c>
      <c r="K50">
        <f t="shared" si="3"/>
        <v>0</v>
      </c>
    </row>
    <row r="51" spans="1:11">
      <c r="A51">
        <v>1</v>
      </c>
      <c r="E51">
        <v>1</v>
      </c>
      <c r="I51" s="41" t="s">
        <v>112</v>
      </c>
      <c r="J51" t="str">
        <f t="shared" si="4"/>
        <v>No change</v>
      </c>
      <c r="K51">
        <f t="shared" si="3"/>
        <v>0</v>
      </c>
    </row>
    <row r="52" spans="1:11">
      <c r="A52">
        <v>1</v>
      </c>
      <c r="E52">
        <v>1</v>
      </c>
      <c r="I52" s="41" t="s">
        <v>113</v>
      </c>
      <c r="J52" t="str">
        <f t="shared" si="4"/>
        <v>No change</v>
      </c>
      <c r="K52">
        <f t="shared" si="3"/>
        <v>0</v>
      </c>
    </row>
    <row r="53" spans="1:11">
      <c r="A53">
        <v>5</v>
      </c>
      <c r="E53">
        <v>4</v>
      </c>
      <c r="I53" s="41" t="s">
        <v>114</v>
      </c>
      <c r="J53" t="str">
        <f t="shared" si="4"/>
        <v>Decrease</v>
      </c>
      <c r="K53">
        <f t="shared" si="3"/>
        <v>-1</v>
      </c>
    </row>
    <row r="54" spans="1:11">
      <c r="A54">
        <v>2</v>
      </c>
      <c r="E54">
        <v>2</v>
      </c>
      <c r="I54" s="41" t="s">
        <v>115</v>
      </c>
      <c r="J54" t="str">
        <f t="shared" si="4"/>
        <v>No change</v>
      </c>
      <c r="K54">
        <f t="shared" si="3"/>
        <v>0</v>
      </c>
    </row>
    <row r="55" spans="1:11">
      <c r="A55">
        <v>1</v>
      </c>
      <c r="E55">
        <v>1</v>
      </c>
      <c r="I55" s="41" t="s">
        <v>116</v>
      </c>
      <c r="J55" t="str">
        <f t="shared" si="4"/>
        <v>No change</v>
      </c>
      <c r="K55">
        <f t="shared" si="3"/>
        <v>0</v>
      </c>
    </row>
    <row r="56" spans="1:11">
      <c r="A56">
        <v>0</v>
      </c>
      <c r="E56">
        <v>0</v>
      </c>
      <c r="I56" s="41" t="s">
        <v>117</v>
      </c>
      <c r="J56" t="str">
        <f t="shared" si="4"/>
        <v>No change</v>
      </c>
      <c r="K56">
        <f t="shared" si="3"/>
        <v>0</v>
      </c>
    </row>
    <row r="57" spans="1:11">
      <c r="A57">
        <v>3</v>
      </c>
      <c r="E57">
        <v>3</v>
      </c>
      <c r="I57" s="41" t="s">
        <v>118</v>
      </c>
      <c r="J57" t="str">
        <f t="shared" si="4"/>
        <v>No change</v>
      </c>
      <c r="K57">
        <f t="shared" si="3"/>
        <v>0</v>
      </c>
    </row>
    <row r="58" spans="1:11">
      <c r="A58">
        <v>3</v>
      </c>
      <c r="E58">
        <v>3</v>
      </c>
      <c r="I58" s="41" t="s">
        <v>119</v>
      </c>
      <c r="J58" t="str">
        <f t="shared" si="4"/>
        <v>No change</v>
      </c>
      <c r="K58">
        <f t="shared" si="3"/>
        <v>0</v>
      </c>
    </row>
  </sheetData>
  <mergeCells count="2">
    <mergeCell ref="X2:X11"/>
    <mergeCell ref="M11:N11"/>
  </mergeCells>
  <conditionalFormatting sqref="E1:E1048576">
    <cfRule type="cellIs" dxfId="3" priority="2" operator="equal">
      <formula>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CCFD-8EA3-AA4E-BA02-288D6C948060}">
  <dimension ref="A1:AB57"/>
  <sheetViews>
    <sheetView topLeftCell="B1" workbookViewId="0">
      <selection activeCell="M31" sqref="M31"/>
    </sheetView>
  </sheetViews>
  <sheetFormatPr baseColWidth="10" defaultRowHeight="16"/>
  <cols>
    <col min="1" max="1" width="12.6640625" bestFit="1" customWidth="1"/>
    <col min="2" max="2" width="35" bestFit="1" customWidth="1"/>
    <col min="3" max="3" width="12.1640625" bestFit="1" customWidth="1"/>
    <col min="4" max="4" width="4.6640625" style="26" customWidth="1"/>
    <col min="5" max="5" width="12.6640625" bestFit="1" customWidth="1"/>
    <col min="6" max="6" width="35" style="41" bestFit="1" customWidth="1"/>
    <col min="7" max="7" width="12.1640625" bestFit="1" customWidth="1"/>
    <col min="8" max="8" width="6.83203125" style="26" customWidth="1"/>
    <col min="9" max="9" width="10.83203125" style="41"/>
    <col min="10" max="11" width="16.83203125" bestFit="1" customWidth="1"/>
    <col min="12" max="12" width="8.6640625" style="26" customWidth="1"/>
    <col min="13" max="13" width="23" customWidth="1"/>
    <col min="14" max="15" width="24.5" customWidth="1"/>
    <col min="16" max="16" width="10.83203125" style="26"/>
    <col min="17" max="17" width="25.1640625" bestFit="1" customWidth="1"/>
    <col min="18" max="18" width="14.5" customWidth="1"/>
    <col min="19" max="19" width="2.5" style="57" customWidth="1"/>
    <col min="21" max="21" width="14.83203125" customWidth="1"/>
    <col min="22" max="22" width="2.5" style="57" customWidth="1"/>
    <col min="23" max="24" width="17.33203125" bestFit="1" customWidth="1"/>
  </cols>
  <sheetData>
    <row r="1" spans="1:28" s="51" customFormat="1" ht="15" customHeight="1">
      <c r="A1" s="51" t="s">
        <v>43</v>
      </c>
      <c r="B1" s="52" t="s">
        <v>48</v>
      </c>
      <c r="C1" s="52"/>
      <c r="E1" s="51" t="s">
        <v>50</v>
      </c>
      <c r="F1" s="52" t="s">
        <v>51</v>
      </c>
      <c r="G1" s="52"/>
      <c r="J1" s="51" t="s">
        <v>120</v>
      </c>
      <c r="K1" s="51" t="s">
        <v>121</v>
      </c>
      <c r="Q1" s="51" t="s">
        <v>130</v>
      </c>
      <c r="S1" s="56"/>
      <c r="T1" s="51" t="s">
        <v>129</v>
      </c>
      <c r="V1" s="56"/>
      <c r="W1" s="51" t="s">
        <v>135</v>
      </c>
      <c r="X1" s="51" t="s">
        <v>134</v>
      </c>
    </row>
    <row r="2" spans="1:28" ht="15" customHeight="1">
      <c r="A2">
        <v>1</v>
      </c>
      <c r="B2" s="53" t="s">
        <v>8</v>
      </c>
      <c r="C2" s="44">
        <v>6</v>
      </c>
      <c r="E2">
        <v>1</v>
      </c>
      <c r="F2" s="53" t="s">
        <v>8</v>
      </c>
      <c r="G2" s="44">
        <v>5</v>
      </c>
      <c r="I2" s="41" t="s">
        <v>63</v>
      </c>
      <c r="J2" t="str">
        <f>IF(A2=E2,"No change",IF(A2&gt;E2,"Increase",IF(A2&lt;E2,"Decrease",0)))</f>
        <v>No change</v>
      </c>
      <c r="K2">
        <f>-(E2-A2)</f>
        <v>0</v>
      </c>
      <c r="M2" s="49" t="s">
        <v>122</v>
      </c>
      <c r="N2" s="49">
        <f>COUNTIF(K2:K57,0)</f>
        <v>39</v>
      </c>
      <c r="O2" s="81"/>
      <c r="Q2" t="s">
        <v>26</v>
      </c>
      <c r="R2">
        <v>60</v>
      </c>
      <c r="T2" t="s">
        <v>26</v>
      </c>
      <c r="U2">
        <v>48</v>
      </c>
      <c r="W2" t="str">
        <f>IF(R2&gt;U2,"Decrease",IF(R2&lt;U2,"Increase",IF(R2=U2,"No change",0)))</f>
        <v>Decrease</v>
      </c>
      <c r="X2" s="54">
        <f t="shared" ref="X2:X7" si="0">(U2/R2)-1</f>
        <v>-0.19999999999999996</v>
      </c>
      <c r="Y2" s="91" t="s">
        <v>139</v>
      </c>
    </row>
    <row r="3" spans="1:28" ht="15" customHeight="1">
      <c r="A3">
        <v>3</v>
      </c>
      <c r="B3" s="53" t="s">
        <v>1</v>
      </c>
      <c r="C3" s="44">
        <v>19</v>
      </c>
      <c r="E3">
        <v>3</v>
      </c>
      <c r="F3" s="53" t="s">
        <v>1</v>
      </c>
      <c r="G3" s="44">
        <v>16</v>
      </c>
      <c r="I3" s="41" t="s">
        <v>64</v>
      </c>
      <c r="J3" t="str">
        <f t="shared" ref="J3:J57" si="1">IF(A3=E3,"No change",IF(A3&gt;E3,"Increase",IF(A3&lt;E3,"Decrease",0)))</f>
        <v>No change</v>
      </c>
      <c r="K3">
        <f t="shared" ref="K3:K57" si="2">-(E3-A3)</f>
        <v>0</v>
      </c>
      <c r="M3" s="64" t="s">
        <v>176</v>
      </c>
      <c r="N3" s="64">
        <f>COUNTIF(K2:K57,-2)</f>
        <v>1</v>
      </c>
      <c r="O3" s="82"/>
      <c r="Q3" t="s">
        <v>27</v>
      </c>
      <c r="R3">
        <v>25</v>
      </c>
      <c r="T3" t="s">
        <v>27</v>
      </c>
      <c r="U3">
        <v>30</v>
      </c>
      <c r="W3" t="str">
        <f t="shared" ref="W3:W11" si="3">IF(R3&gt;U3,"Decrease",IF(R3&lt;U3,"Increase",IF(R3=U3,"No change",0)))</f>
        <v>Increase</v>
      </c>
      <c r="X3" s="54">
        <f t="shared" si="0"/>
        <v>0.19999999999999996</v>
      </c>
      <c r="Y3" s="91"/>
    </row>
    <row r="4" spans="1:28" ht="15" customHeight="1">
      <c r="A4">
        <v>2</v>
      </c>
      <c r="B4" s="53" t="s">
        <v>2</v>
      </c>
      <c r="C4" s="44">
        <v>15</v>
      </c>
      <c r="E4">
        <v>2</v>
      </c>
      <c r="F4" s="53" t="s">
        <v>2</v>
      </c>
      <c r="G4" s="44">
        <v>15</v>
      </c>
      <c r="I4" s="41" t="s">
        <v>65</v>
      </c>
      <c r="J4" t="str">
        <f t="shared" si="1"/>
        <v>No change</v>
      </c>
      <c r="K4">
        <f t="shared" si="2"/>
        <v>0</v>
      </c>
      <c r="M4" s="64" t="s">
        <v>143</v>
      </c>
      <c r="N4" s="64">
        <f>COUNTIF(K3:K58,1)</f>
        <v>9</v>
      </c>
      <c r="O4" s="82"/>
      <c r="Q4" t="s">
        <v>28</v>
      </c>
      <c r="R4">
        <v>10</v>
      </c>
      <c r="T4" t="s">
        <v>28</v>
      </c>
      <c r="U4">
        <v>11</v>
      </c>
      <c r="W4" t="str">
        <f t="shared" si="3"/>
        <v>Increase</v>
      </c>
      <c r="X4" s="54">
        <f t="shared" si="0"/>
        <v>0.10000000000000009</v>
      </c>
      <c r="Y4" s="91"/>
    </row>
    <row r="5" spans="1:28" ht="15" customHeight="1">
      <c r="A5">
        <v>2</v>
      </c>
      <c r="B5" s="53" t="s">
        <v>3</v>
      </c>
      <c r="C5" s="44">
        <v>8</v>
      </c>
      <c r="E5">
        <v>2</v>
      </c>
      <c r="F5" s="53" t="s">
        <v>3</v>
      </c>
      <c r="G5" s="44">
        <v>21</v>
      </c>
      <c r="I5" s="41" t="s">
        <v>66</v>
      </c>
      <c r="J5" t="str">
        <f t="shared" si="1"/>
        <v>No change</v>
      </c>
      <c r="K5">
        <f t="shared" si="2"/>
        <v>0</v>
      </c>
      <c r="M5" s="49" t="s">
        <v>154</v>
      </c>
      <c r="N5" s="49">
        <f>COUNTIF(K4:K59,-1)</f>
        <v>7</v>
      </c>
      <c r="O5" s="81"/>
      <c r="Q5" t="s">
        <v>29</v>
      </c>
      <c r="R5">
        <v>8</v>
      </c>
      <c r="T5" t="s">
        <v>29</v>
      </c>
      <c r="U5">
        <v>10</v>
      </c>
      <c r="W5" t="str">
        <f t="shared" si="3"/>
        <v>Increase</v>
      </c>
      <c r="X5" s="54">
        <f t="shared" si="0"/>
        <v>0.25</v>
      </c>
      <c r="Y5" s="91"/>
    </row>
    <row r="6" spans="1:28" ht="15" customHeight="1">
      <c r="A6">
        <v>1</v>
      </c>
      <c r="B6" s="53" t="s">
        <v>4</v>
      </c>
      <c r="C6" s="44">
        <v>9</v>
      </c>
      <c r="E6">
        <v>3</v>
      </c>
      <c r="F6" s="53" t="s">
        <v>4</v>
      </c>
      <c r="G6" s="44">
        <v>0</v>
      </c>
      <c r="I6" s="41" t="s">
        <v>67</v>
      </c>
      <c r="J6" t="str">
        <f t="shared" si="1"/>
        <v>Decrease</v>
      </c>
      <c r="K6">
        <f t="shared" si="2"/>
        <v>-2</v>
      </c>
      <c r="M6" s="50"/>
      <c r="N6" s="50"/>
      <c r="O6" s="50"/>
      <c r="Q6" t="s">
        <v>30</v>
      </c>
      <c r="R6">
        <v>4</v>
      </c>
      <c r="T6" t="s">
        <v>30</v>
      </c>
      <c r="U6">
        <v>7</v>
      </c>
      <c r="W6" t="str">
        <f t="shared" si="3"/>
        <v>Increase</v>
      </c>
      <c r="X6" s="54">
        <f t="shared" si="0"/>
        <v>0.75</v>
      </c>
      <c r="Y6" s="91"/>
    </row>
    <row r="7" spans="1:28" ht="15" customHeight="1">
      <c r="A7">
        <v>2</v>
      </c>
      <c r="B7" s="53" t="s">
        <v>5</v>
      </c>
      <c r="C7" s="44">
        <v>0</v>
      </c>
      <c r="E7">
        <v>2</v>
      </c>
      <c r="F7" s="53" t="s">
        <v>5</v>
      </c>
      <c r="G7" s="44">
        <v>0</v>
      </c>
      <c r="I7" s="41" t="s">
        <v>68</v>
      </c>
      <c r="J7" t="str">
        <f t="shared" si="1"/>
        <v>No change</v>
      </c>
      <c r="K7">
        <f t="shared" si="2"/>
        <v>0</v>
      </c>
      <c r="M7" s="50"/>
      <c r="N7" s="50">
        <f>SUM(N2:N5)</f>
        <v>56</v>
      </c>
      <c r="O7" s="50"/>
      <c r="Q7" t="s">
        <v>31</v>
      </c>
      <c r="R7">
        <v>2</v>
      </c>
      <c r="T7" t="s">
        <v>31</v>
      </c>
      <c r="U7">
        <v>2</v>
      </c>
      <c r="W7" t="str">
        <f t="shared" si="3"/>
        <v>No change</v>
      </c>
      <c r="X7" s="54">
        <f t="shared" si="0"/>
        <v>0</v>
      </c>
      <c r="Y7" s="91"/>
    </row>
    <row r="8" spans="1:28" ht="15" customHeight="1">
      <c r="A8">
        <v>2</v>
      </c>
      <c r="B8" s="53" t="s">
        <v>6</v>
      </c>
      <c r="C8" s="44">
        <v>0</v>
      </c>
      <c r="E8">
        <v>2</v>
      </c>
      <c r="F8" s="53" t="s">
        <v>6</v>
      </c>
      <c r="G8" s="44">
        <v>0</v>
      </c>
      <c r="I8" s="41" t="s">
        <v>69</v>
      </c>
      <c r="J8" t="str">
        <f t="shared" si="1"/>
        <v>No change</v>
      </c>
      <c r="K8">
        <f t="shared" si="2"/>
        <v>0</v>
      </c>
      <c r="M8" s="50"/>
      <c r="N8" s="50"/>
      <c r="O8" s="50"/>
      <c r="Q8" t="s">
        <v>32</v>
      </c>
      <c r="R8">
        <v>0</v>
      </c>
      <c r="T8" t="s">
        <v>32</v>
      </c>
      <c r="U8">
        <v>1</v>
      </c>
      <c r="W8" t="str">
        <f t="shared" si="3"/>
        <v>Increase</v>
      </c>
      <c r="X8" s="54">
        <v>1</v>
      </c>
      <c r="Y8" s="91"/>
    </row>
    <row r="9" spans="1:28" ht="15" customHeight="1">
      <c r="A9">
        <v>0</v>
      </c>
      <c r="E9">
        <v>0</v>
      </c>
      <c r="I9" s="41" t="s">
        <v>70</v>
      </c>
      <c r="J9" t="str">
        <f t="shared" si="1"/>
        <v>No change</v>
      </c>
      <c r="K9">
        <f t="shared" si="2"/>
        <v>0</v>
      </c>
      <c r="M9" s="50"/>
      <c r="N9" s="50"/>
      <c r="O9" s="50"/>
      <c r="Q9" t="s">
        <v>33</v>
      </c>
      <c r="R9">
        <v>0</v>
      </c>
      <c r="T9" t="s">
        <v>33</v>
      </c>
      <c r="U9">
        <v>0</v>
      </c>
      <c r="W9" t="str">
        <f t="shared" si="3"/>
        <v>No change</v>
      </c>
      <c r="X9" s="54">
        <v>0</v>
      </c>
      <c r="Y9" s="91"/>
    </row>
    <row r="10" spans="1:28" ht="15" customHeight="1">
      <c r="A10">
        <v>4</v>
      </c>
      <c r="B10" s="41" t="s">
        <v>10</v>
      </c>
      <c r="C10">
        <v>57</v>
      </c>
      <c r="E10">
        <v>3</v>
      </c>
      <c r="F10" s="41" t="s">
        <v>10</v>
      </c>
      <c r="G10">
        <v>57</v>
      </c>
      <c r="I10" s="41" t="s">
        <v>71</v>
      </c>
      <c r="J10" t="str">
        <f t="shared" si="1"/>
        <v>Increase</v>
      </c>
      <c r="K10">
        <f t="shared" si="2"/>
        <v>1</v>
      </c>
      <c r="M10" s="50"/>
      <c r="N10" s="50"/>
      <c r="O10" s="50"/>
      <c r="Q10" t="s">
        <v>34</v>
      </c>
      <c r="R10">
        <v>0</v>
      </c>
      <c r="T10" t="s">
        <v>34</v>
      </c>
      <c r="U10">
        <v>0</v>
      </c>
      <c r="W10" t="str">
        <f t="shared" si="3"/>
        <v>No change</v>
      </c>
      <c r="X10" s="54">
        <v>0</v>
      </c>
      <c r="Y10" s="91"/>
    </row>
    <row r="11" spans="1:28" ht="15" customHeight="1">
      <c r="A11">
        <v>3</v>
      </c>
      <c r="B11" s="41" t="s">
        <v>11</v>
      </c>
      <c r="C11">
        <v>1.9122807017543859</v>
      </c>
      <c r="E11">
        <v>3</v>
      </c>
      <c r="F11" s="41" t="s">
        <v>11</v>
      </c>
      <c r="G11">
        <v>1.9122807017543859</v>
      </c>
      <c r="I11" s="41" t="s">
        <v>72</v>
      </c>
      <c r="J11" t="str">
        <f t="shared" si="1"/>
        <v>No change</v>
      </c>
      <c r="K11">
        <f t="shared" si="2"/>
        <v>0</v>
      </c>
      <c r="M11" s="92" t="s">
        <v>137</v>
      </c>
      <c r="N11" s="92"/>
      <c r="O11" s="80"/>
      <c r="Q11" t="s">
        <v>35</v>
      </c>
      <c r="R11">
        <v>0</v>
      </c>
      <c r="T11" t="s">
        <v>35</v>
      </c>
      <c r="U11">
        <v>0</v>
      </c>
      <c r="W11" t="str">
        <f t="shared" si="3"/>
        <v>No change</v>
      </c>
      <c r="X11" s="54">
        <v>0</v>
      </c>
      <c r="Y11" s="91"/>
    </row>
    <row r="12" spans="1:28" ht="15" customHeight="1">
      <c r="A12">
        <v>1</v>
      </c>
      <c r="B12" s="41" t="s">
        <v>17</v>
      </c>
      <c r="C12">
        <v>0</v>
      </c>
      <c r="E12">
        <v>1</v>
      </c>
      <c r="F12" s="41" t="s">
        <v>17</v>
      </c>
      <c r="G12">
        <v>0</v>
      </c>
      <c r="I12" s="41" t="s">
        <v>73</v>
      </c>
      <c r="J12" t="str">
        <f t="shared" si="1"/>
        <v>No change</v>
      </c>
      <c r="K12">
        <f t="shared" si="2"/>
        <v>0</v>
      </c>
      <c r="M12" s="65" t="s">
        <v>125</v>
      </c>
      <c r="N12" s="66" t="s">
        <v>123</v>
      </c>
      <c r="O12" s="66"/>
    </row>
    <row r="13" spans="1:28" ht="15" customHeight="1">
      <c r="A13">
        <v>2</v>
      </c>
      <c r="B13" s="41" t="s">
        <v>16</v>
      </c>
      <c r="C13">
        <v>4</v>
      </c>
      <c r="E13">
        <v>2</v>
      </c>
      <c r="F13" s="41" t="s">
        <v>16</v>
      </c>
      <c r="G13">
        <v>3</v>
      </c>
      <c r="I13" s="41" t="s">
        <v>74</v>
      </c>
      <c r="J13" t="str">
        <f t="shared" si="1"/>
        <v>No change</v>
      </c>
      <c r="K13">
        <f t="shared" si="2"/>
        <v>0</v>
      </c>
      <c r="M13" s="65" t="s">
        <v>126</v>
      </c>
      <c r="N13" s="66" t="s">
        <v>124</v>
      </c>
      <c r="O13" s="66"/>
    </row>
    <row r="14" spans="1:28" ht="15" customHeight="1">
      <c r="A14">
        <v>1</v>
      </c>
      <c r="B14" s="41"/>
      <c r="E14">
        <v>1</v>
      </c>
      <c r="I14" s="41" t="s">
        <v>75</v>
      </c>
      <c r="J14" t="str">
        <f t="shared" si="1"/>
        <v>No change</v>
      </c>
      <c r="K14">
        <f t="shared" si="2"/>
        <v>0</v>
      </c>
      <c r="M14" s="65" t="s">
        <v>127</v>
      </c>
      <c r="N14" s="66" t="s">
        <v>128</v>
      </c>
      <c r="O14" s="66"/>
      <c r="Q14" s="61" t="s">
        <v>147</v>
      </c>
      <c r="R14" s="69">
        <f>SUM(R2:R4)/SUM(R2:R11)</f>
        <v>0.87155963302752293</v>
      </c>
      <c r="U14" s="69">
        <f>SUM(U2:U4)/SUM(U2:U11)</f>
        <v>0.8165137614678899</v>
      </c>
      <c r="AA14" s="1"/>
      <c r="AB14" s="59"/>
    </row>
    <row r="15" spans="1:28" ht="15" customHeight="1">
      <c r="A15">
        <v>0</v>
      </c>
      <c r="B15" s="41" t="s">
        <v>19</v>
      </c>
      <c r="C15" s="54">
        <v>0.84210526315789469</v>
      </c>
      <c r="E15">
        <v>0</v>
      </c>
      <c r="F15" s="41" t="s">
        <v>19</v>
      </c>
      <c r="G15" s="54">
        <v>1</v>
      </c>
      <c r="I15" s="41" t="s">
        <v>76</v>
      </c>
      <c r="J15" t="str">
        <f t="shared" si="1"/>
        <v>No change</v>
      </c>
      <c r="K15">
        <f t="shared" si="2"/>
        <v>0</v>
      </c>
      <c r="Q15" s="70">
        <f>R14-U14</f>
        <v>5.5045871559633031E-2</v>
      </c>
    </row>
    <row r="16" spans="1:28" ht="15" customHeight="1">
      <c r="A16">
        <v>2</v>
      </c>
      <c r="B16" s="41"/>
      <c r="E16">
        <v>2</v>
      </c>
      <c r="I16" s="41" t="s">
        <v>77</v>
      </c>
      <c r="J16" t="str">
        <f t="shared" si="1"/>
        <v>No change</v>
      </c>
      <c r="K16">
        <f t="shared" si="2"/>
        <v>0</v>
      </c>
      <c r="M16" s="91" t="s">
        <v>180</v>
      </c>
      <c r="N16" s="91"/>
      <c r="U16" s="55"/>
      <c r="V16" s="58"/>
    </row>
    <row r="17" spans="1:15" ht="15" customHeight="1">
      <c r="A17">
        <v>3</v>
      </c>
      <c r="B17" s="41"/>
      <c r="E17">
        <v>3</v>
      </c>
      <c r="I17" s="41" t="s">
        <v>78</v>
      </c>
      <c r="J17" t="str">
        <f t="shared" si="1"/>
        <v>No change</v>
      </c>
      <c r="K17">
        <f t="shared" si="2"/>
        <v>0</v>
      </c>
    </row>
    <row r="18" spans="1:15" ht="15" customHeight="1">
      <c r="A18">
        <v>4</v>
      </c>
      <c r="B18" s="41" t="s">
        <v>22</v>
      </c>
      <c r="C18" t="s">
        <v>23</v>
      </c>
      <c r="E18">
        <v>3</v>
      </c>
      <c r="F18" s="41" t="s">
        <v>22</v>
      </c>
      <c r="G18" t="s">
        <v>23</v>
      </c>
      <c r="I18" s="41" t="s">
        <v>79</v>
      </c>
      <c r="J18" t="str">
        <f t="shared" si="1"/>
        <v>Increase</v>
      </c>
      <c r="K18">
        <f t="shared" si="2"/>
        <v>1</v>
      </c>
      <c r="M18" s="41" t="s">
        <v>169</v>
      </c>
      <c r="N18" s="41" t="s">
        <v>170</v>
      </c>
    </row>
    <row r="19" spans="1:15" ht="15" customHeight="1">
      <c r="A19">
        <v>2</v>
      </c>
      <c r="B19" s="41" t="s">
        <v>21</v>
      </c>
      <c r="C19">
        <v>204</v>
      </c>
      <c r="E19">
        <v>2</v>
      </c>
      <c r="F19" s="41" t="s">
        <v>21</v>
      </c>
      <c r="G19">
        <v>235</v>
      </c>
      <c r="I19" s="41" t="s">
        <v>80</v>
      </c>
      <c r="J19" t="str">
        <f t="shared" si="1"/>
        <v>No change</v>
      </c>
      <c r="K19">
        <f t="shared" si="2"/>
        <v>0</v>
      </c>
      <c r="M19" s="91">
        <v>9</v>
      </c>
      <c r="N19" s="91"/>
      <c r="O19" s="91"/>
    </row>
    <row r="20" spans="1:15" ht="15" customHeight="1">
      <c r="A20">
        <v>4</v>
      </c>
      <c r="B20" s="41" t="s">
        <v>24</v>
      </c>
      <c r="C20">
        <v>44.087953090667703</v>
      </c>
      <c r="E20">
        <v>3</v>
      </c>
      <c r="F20" s="41" t="s">
        <v>24</v>
      </c>
      <c r="G20" s="40">
        <v>47.6955821514129</v>
      </c>
      <c r="I20" s="41" t="s">
        <v>82</v>
      </c>
      <c r="J20" t="str">
        <f t="shared" si="1"/>
        <v>Increase</v>
      </c>
      <c r="K20">
        <f t="shared" si="2"/>
        <v>1</v>
      </c>
      <c r="M20" s="41" t="s">
        <v>169</v>
      </c>
      <c r="N20" s="41" t="s">
        <v>170</v>
      </c>
    </row>
    <row r="21" spans="1:15" ht="15" customHeight="1">
      <c r="A21">
        <v>2</v>
      </c>
      <c r="B21" s="62" t="s">
        <v>149</v>
      </c>
      <c r="E21">
        <v>2</v>
      </c>
      <c r="I21" s="41" t="s">
        <v>83</v>
      </c>
      <c r="J21" t="str">
        <f t="shared" si="1"/>
        <v>No change</v>
      </c>
      <c r="K21">
        <f t="shared" si="2"/>
        <v>0</v>
      </c>
      <c r="M21" s="91">
        <v>8</v>
      </c>
      <c r="N21" s="91"/>
      <c r="O21" s="91"/>
    </row>
    <row r="22" spans="1:15" ht="15" customHeight="1">
      <c r="A22">
        <v>1</v>
      </c>
      <c r="B22" s="71">
        <f>(G19-C19)/C19</f>
        <v>0.15196078431372548</v>
      </c>
      <c r="E22">
        <v>1</v>
      </c>
      <c r="I22" s="41" t="s">
        <v>84</v>
      </c>
      <c r="J22" t="str">
        <f t="shared" si="1"/>
        <v>No change</v>
      </c>
      <c r="K22">
        <f t="shared" si="2"/>
        <v>0</v>
      </c>
      <c r="M22" s="41" t="s">
        <v>169</v>
      </c>
      <c r="N22" s="41" t="s">
        <v>173</v>
      </c>
    </row>
    <row r="23" spans="1:15" ht="15" customHeight="1">
      <c r="A23">
        <v>4</v>
      </c>
      <c r="E23">
        <v>3</v>
      </c>
      <c r="I23" s="41" t="s">
        <v>85</v>
      </c>
      <c r="J23" t="str">
        <f t="shared" si="1"/>
        <v>Increase</v>
      </c>
      <c r="K23">
        <f t="shared" si="2"/>
        <v>1</v>
      </c>
      <c r="M23" s="91">
        <v>3</v>
      </c>
      <c r="N23" s="91"/>
      <c r="O23" s="91"/>
    </row>
    <row r="24" spans="1:15" ht="15" customHeight="1">
      <c r="A24">
        <v>3</v>
      </c>
      <c r="E24">
        <v>3</v>
      </c>
      <c r="I24" s="41" t="s">
        <v>86</v>
      </c>
      <c r="J24" t="str">
        <f t="shared" si="1"/>
        <v>No change</v>
      </c>
      <c r="K24">
        <f t="shared" si="2"/>
        <v>0</v>
      </c>
      <c r="M24" s="41" t="s">
        <v>169</v>
      </c>
      <c r="N24" s="41" t="s">
        <v>171</v>
      </c>
    </row>
    <row r="25" spans="1:15" ht="15" customHeight="1">
      <c r="A25">
        <v>4</v>
      </c>
      <c r="E25">
        <v>3</v>
      </c>
      <c r="I25" s="41" t="s">
        <v>87</v>
      </c>
      <c r="J25" t="str">
        <f t="shared" si="1"/>
        <v>Increase</v>
      </c>
      <c r="K25">
        <f t="shared" si="2"/>
        <v>1</v>
      </c>
      <c r="M25" s="91">
        <v>1</v>
      </c>
      <c r="N25" s="91"/>
      <c r="O25" s="91"/>
    </row>
    <row r="26" spans="1:15" ht="15" customHeight="1">
      <c r="A26">
        <v>2</v>
      </c>
      <c r="E26">
        <v>2</v>
      </c>
      <c r="I26" s="41" t="s">
        <v>88</v>
      </c>
      <c r="J26" t="str">
        <f t="shared" si="1"/>
        <v>No change</v>
      </c>
      <c r="K26">
        <f t="shared" si="2"/>
        <v>0</v>
      </c>
      <c r="M26" s="41" t="s">
        <v>172</v>
      </c>
      <c r="N26" s="41" t="s">
        <v>171</v>
      </c>
    </row>
    <row r="27" spans="1:15" ht="15" customHeight="1">
      <c r="A27">
        <v>0</v>
      </c>
      <c r="E27">
        <v>0</v>
      </c>
      <c r="I27" s="41" t="s">
        <v>89</v>
      </c>
      <c r="J27" t="str">
        <f t="shared" si="1"/>
        <v>No change</v>
      </c>
      <c r="K27">
        <f t="shared" si="2"/>
        <v>0</v>
      </c>
      <c r="M27" s="91">
        <v>3</v>
      </c>
      <c r="N27" s="91"/>
      <c r="O27" s="91"/>
    </row>
    <row r="28" spans="1:15" ht="15" customHeight="1">
      <c r="A28">
        <v>4</v>
      </c>
      <c r="E28">
        <v>3</v>
      </c>
      <c r="I28" s="41" t="s">
        <v>90</v>
      </c>
      <c r="J28" t="str">
        <f t="shared" si="1"/>
        <v>Increase</v>
      </c>
      <c r="K28">
        <f t="shared" si="2"/>
        <v>1</v>
      </c>
      <c r="M28" s="41" t="s">
        <v>174</v>
      </c>
      <c r="N28" s="41" t="s">
        <v>175</v>
      </c>
    </row>
    <row r="29" spans="1:15" ht="15" customHeight="1">
      <c r="A29">
        <v>4</v>
      </c>
      <c r="C29" s="54"/>
      <c r="E29">
        <v>3</v>
      </c>
      <c r="I29" s="41" t="s">
        <v>91</v>
      </c>
      <c r="J29" t="str">
        <f t="shared" si="1"/>
        <v>Increase</v>
      </c>
      <c r="K29">
        <f t="shared" si="2"/>
        <v>1</v>
      </c>
      <c r="M29" s="91">
        <v>1</v>
      </c>
      <c r="N29" s="91"/>
      <c r="O29" s="91"/>
    </row>
    <row r="30" spans="1:15" ht="15" customHeight="1">
      <c r="A30">
        <v>1</v>
      </c>
      <c r="E30">
        <v>1</v>
      </c>
      <c r="I30" s="41" t="s">
        <v>92</v>
      </c>
      <c r="J30" t="str">
        <f t="shared" si="1"/>
        <v>No change</v>
      </c>
      <c r="K30">
        <f t="shared" si="2"/>
        <v>0</v>
      </c>
    </row>
    <row r="31" spans="1:15" ht="15" customHeight="1">
      <c r="A31">
        <v>3</v>
      </c>
      <c r="E31">
        <v>3</v>
      </c>
      <c r="I31" s="41" t="s">
        <v>93</v>
      </c>
      <c r="J31" t="str">
        <f t="shared" si="1"/>
        <v>No change</v>
      </c>
      <c r="K31">
        <f t="shared" si="2"/>
        <v>0</v>
      </c>
    </row>
    <row r="32" spans="1:15">
      <c r="A32">
        <v>1</v>
      </c>
      <c r="E32">
        <v>1</v>
      </c>
      <c r="I32" s="41" t="s">
        <v>94</v>
      </c>
      <c r="J32" t="str">
        <f t="shared" si="1"/>
        <v>No change</v>
      </c>
      <c r="K32">
        <f t="shared" si="2"/>
        <v>0</v>
      </c>
    </row>
    <row r="33" spans="1:11">
      <c r="A33">
        <v>2</v>
      </c>
      <c r="E33">
        <v>2</v>
      </c>
      <c r="I33" s="41" t="s">
        <v>95</v>
      </c>
      <c r="J33" t="str">
        <f t="shared" si="1"/>
        <v>No change</v>
      </c>
      <c r="K33">
        <f t="shared" si="2"/>
        <v>0</v>
      </c>
    </row>
    <row r="34" spans="1:11">
      <c r="A34">
        <v>1</v>
      </c>
      <c r="E34">
        <v>1</v>
      </c>
      <c r="I34" s="41" t="s">
        <v>96</v>
      </c>
      <c r="J34" t="str">
        <f t="shared" si="1"/>
        <v>No change</v>
      </c>
      <c r="K34">
        <f t="shared" si="2"/>
        <v>0</v>
      </c>
    </row>
    <row r="35" spans="1:11">
      <c r="A35">
        <v>4</v>
      </c>
      <c r="E35">
        <v>3</v>
      </c>
      <c r="I35" s="41" t="s">
        <v>97</v>
      </c>
      <c r="J35" t="str">
        <f t="shared" si="1"/>
        <v>Increase</v>
      </c>
      <c r="K35">
        <f t="shared" si="2"/>
        <v>1</v>
      </c>
    </row>
    <row r="36" spans="1:11">
      <c r="A36">
        <v>1</v>
      </c>
      <c r="E36">
        <v>1</v>
      </c>
      <c r="I36" s="41" t="s">
        <v>98</v>
      </c>
      <c r="J36" t="str">
        <f t="shared" si="1"/>
        <v>No change</v>
      </c>
      <c r="K36">
        <f t="shared" si="2"/>
        <v>0</v>
      </c>
    </row>
    <row r="37" spans="1:11">
      <c r="A37">
        <v>1</v>
      </c>
      <c r="E37">
        <v>2</v>
      </c>
      <c r="I37" s="41" t="s">
        <v>99</v>
      </c>
      <c r="J37" t="str">
        <f t="shared" si="1"/>
        <v>Decrease</v>
      </c>
      <c r="K37">
        <f t="shared" si="2"/>
        <v>-1</v>
      </c>
    </row>
    <row r="38" spans="1:11">
      <c r="A38">
        <v>1</v>
      </c>
      <c r="E38">
        <v>2</v>
      </c>
      <c r="I38" s="41" t="s">
        <v>100</v>
      </c>
      <c r="J38" t="str">
        <f t="shared" si="1"/>
        <v>Decrease</v>
      </c>
      <c r="K38">
        <f t="shared" si="2"/>
        <v>-1</v>
      </c>
    </row>
    <row r="39" spans="1:11">
      <c r="A39">
        <v>1</v>
      </c>
      <c r="E39">
        <v>1</v>
      </c>
      <c r="I39" s="41" t="s">
        <v>101</v>
      </c>
      <c r="J39" t="str">
        <f t="shared" si="1"/>
        <v>No change</v>
      </c>
      <c r="K39">
        <f t="shared" si="2"/>
        <v>0</v>
      </c>
    </row>
    <row r="40" spans="1:11">
      <c r="A40">
        <v>1</v>
      </c>
      <c r="E40">
        <v>1</v>
      </c>
      <c r="I40" s="41" t="s">
        <v>102</v>
      </c>
      <c r="J40" t="str">
        <f t="shared" si="1"/>
        <v>No change</v>
      </c>
      <c r="K40">
        <f t="shared" si="2"/>
        <v>0</v>
      </c>
    </row>
    <row r="41" spans="1:11">
      <c r="A41">
        <v>2</v>
      </c>
      <c r="E41">
        <v>3</v>
      </c>
      <c r="I41" s="41" t="s">
        <v>103</v>
      </c>
      <c r="J41" t="str">
        <f t="shared" si="1"/>
        <v>Decrease</v>
      </c>
      <c r="K41">
        <f t="shared" si="2"/>
        <v>-1</v>
      </c>
    </row>
    <row r="42" spans="1:11">
      <c r="A42">
        <v>2</v>
      </c>
      <c r="E42">
        <v>3</v>
      </c>
      <c r="I42" s="41" t="s">
        <v>104</v>
      </c>
      <c r="J42" t="str">
        <f t="shared" si="1"/>
        <v>Decrease</v>
      </c>
      <c r="K42">
        <f t="shared" si="2"/>
        <v>-1</v>
      </c>
    </row>
    <row r="43" spans="1:11">
      <c r="A43">
        <v>1</v>
      </c>
      <c r="E43">
        <v>1</v>
      </c>
      <c r="I43" s="41" t="s">
        <v>105</v>
      </c>
      <c r="J43" t="str">
        <f t="shared" si="1"/>
        <v>No change</v>
      </c>
      <c r="K43">
        <f t="shared" si="2"/>
        <v>0</v>
      </c>
    </row>
    <row r="44" spans="1:11">
      <c r="A44">
        <v>3</v>
      </c>
      <c r="E44">
        <v>3</v>
      </c>
      <c r="I44" s="41" t="s">
        <v>106</v>
      </c>
      <c r="J44" t="str">
        <f t="shared" si="1"/>
        <v>No change</v>
      </c>
      <c r="K44">
        <f t="shared" si="2"/>
        <v>0</v>
      </c>
    </row>
    <row r="45" spans="1:11">
      <c r="A45">
        <v>0</v>
      </c>
      <c r="E45">
        <v>0</v>
      </c>
      <c r="I45" s="41" t="s">
        <v>107</v>
      </c>
      <c r="J45" t="str">
        <f t="shared" si="1"/>
        <v>No change</v>
      </c>
      <c r="K45">
        <f t="shared" si="2"/>
        <v>0</v>
      </c>
    </row>
    <row r="46" spans="1:11">
      <c r="A46">
        <v>2</v>
      </c>
      <c r="E46">
        <v>2</v>
      </c>
      <c r="I46" s="41" t="s">
        <v>108</v>
      </c>
      <c r="J46" t="str">
        <f t="shared" si="1"/>
        <v>No change</v>
      </c>
      <c r="K46">
        <f t="shared" si="2"/>
        <v>0</v>
      </c>
    </row>
    <row r="47" spans="1:11">
      <c r="A47">
        <v>1</v>
      </c>
      <c r="E47">
        <v>2</v>
      </c>
      <c r="I47" s="41" t="s">
        <v>109</v>
      </c>
      <c r="J47" t="str">
        <f t="shared" si="1"/>
        <v>Decrease</v>
      </c>
      <c r="K47">
        <f t="shared" si="2"/>
        <v>-1</v>
      </c>
    </row>
    <row r="48" spans="1:11">
      <c r="A48">
        <v>1</v>
      </c>
      <c r="E48">
        <v>1</v>
      </c>
      <c r="I48" s="41" t="s">
        <v>110</v>
      </c>
      <c r="J48" t="str">
        <f t="shared" si="1"/>
        <v>No change</v>
      </c>
      <c r="K48">
        <f t="shared" si="2"/>
        <v>0</v>
      </c>
    </row>
    <row r="49" spans="1:11">
      <c r="A49">
        <v>2</v>
      </c>
      <c r="E49">
        <v>3</v>
      </c>
      <c r="I49" s="41" t="s">
        <v>111</v>
      </c>
      <c r="J49" t="str">
        <f t="shared" si="1"/>
        <v>Decrease</v>
      </c>
      <c r="K49">
        <f t="shared" si="2"/>
        <v>-1</v>
      </c>
    </row>
    <row r="50" spans="1:11">
      <c r="A50">
        <v>1</v>
      </c>
      <c r="E50">
        <v>1</v>
      </c>
      <c r="I50" s="41" t="s">
        <v>112</v>
      </c>
      <c r="J50" t="str">
        <f t="shared" si="1"/>
        <v>No change</v>
      </c>
      <c r="K50">
        <f t="shared" si="2"/>
        <v>0</v>
      </c>
    </row>
    <row r="51" spans="1:11">
      <c r="A51">
        <v>1</v>
      </c>
      <c r="E51">
        <v>1</v>
      </c>
      <c r="I51" s="41" t="s">
        <v>113</v>
      </c>
      <c r="J51" t="str">
        <f t="shared" si="1"/>
        <v>No change</v>
      </c>
      <c r="K51">
        <f t="shared" si="2"/>
        <v>0</v>
      </c>
    </row>
    <row r="52" spans="1:11">
      <c r="A52">
        <v>4</v>
      </c>
      <c r="E52">
        <v>3</v>
      </c>
      <c r="I52" s="41" t="s">
        <v>114</v>
      </c>
      <c r="J52" t="str">
        <f t="shared" si="1"/>
        <v>Increase</v>
      </c>
      <c r="K52">
        <f t="shared" si="2"/>
        <v>1</v>
      </c>
    </row>
    <row r="53" spans="1:11">
      <c r="A53">
        <v>2</v>
      </c>
      <c r="E53">
        <v>2</v>
      </c>
      <c r="I53" s="41" t="s">
        <v>115</v>
      </c>
      <c r="J53" t="str">
        <f t="shared" si="1"/>
        <v>No change</v>
      </c>
      <c r="K53">
        <f t="shared" si="2"/>
        <v>0</v>
      </c>
    </row>
    <row r="54" spans="1:11">
      <c r="A54">
        <v>1</v>
      </c>
      <c r="E54">
        <v>1</v>
      </c>
      <c r="I54" s="41" t="s">
        <v>116</v>
      </c>
      <c r="J54" t="str">
        <f t="shared" si="1"/>
        <v>No change</v>
      </c>
      <c r="K54">
        <f t="shared" si="2"/>
        <v>0</v>
      </c>
    </row>
    <row r="55" spans="1:11">
      <c r="A55">
        <v>0</v>
      </c>
      <c r="E55">
        <v>1</v>
      </c>
      <c r="I55" s="41" t="s">
        <v>117</v>
      </c>
      <c r="J55" t="str">
        <f t="shared" si="1"/>
        <v>Decrease</v>
      </c>
      <c r="K55">
        <f t="shared" si="2"/>
        <v>-1</v>
      </c>
    </row>
    <row r="56" spans="1:11">
      <c r="A56">
        <v>3</v>
      </c>
      <c r="E56">
        <v>3</v>
      </c>
      <c r="I56" s="41" t="s">
        <v>118</v>
      </c>
      <c r="J56" t="str">
        <f t="shared" si="1"/>
        <v>No change</v>
      </c>
      <c r="K56">
        <f t="shared" si="2"/>
        <v>0</v>
      </c>
    </row>
    <row r="57" spans="1:11">
      <c r="A57">
        <v>3</v>
      </c>
      <c r="E57">
        <v>3</v>
      </c>
      <c r="I57" s="41" t="s">
        <v>119</v>
      </c>
      <c r="J57" t="str">
        <f t="shared" si="1"/>
        <v>No change</v>
      </c>
      <c r="K57">
        <f t="shared" si="2"/>
        <v>0</v>
      </c>
    </row>
  </sheetData>
  <mergeCells count="9">
    <mergeCell ref="M29:O29"/>
    <mergeCell ref="M21:O21"/>
    <mergeCell ref="M16:N16"/>
    <mergeCell ref="Y2:Y11"/>
    <mergeCell ref="M11:N11"/>
    <mergeCell ref="M19:O19"/>
    <mergeCell ref="M23:O23"/>
    <mergeCell ref="M27:O27"/>
    <mergeCell ref="M25:O25"/>
  </mergeCells>
  <conditionalFormatting sqref="K1:K1048576">
    <cfRule type="cellIs" dxfId="2" priority="2" operator="equal">
      <formula>1</formula>
    </cfRule>
  </conditionalFormatting>
  <conditionalFormatting sqref="E1:E1048576">
    <cfRule type="cellIs" dxfId="1" priority="1" operator="equal">
      <formula>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F469-E529-494C-BF4B-5FD4654CB962}">
  <sheetPr codeName="Sheet4"/>
  <dimension ref="A1:AA57"/>
  <sheetViews>
    <sheetView workbookViewId="0">
      <selection activeCell="N3" sqref="N3"/>
    </sheetView>
  </sheetViews>
  <sheetFormatPr baseColWidth="10" defaultRowHeight="16"/>
  <cols>
    <col min="1" max="1" width="12.6640625" bestFit="1" customWidth="1"/>
    <col min="2" max="2" width="35" bestFit="1" customWidth="1"/>
    <col min="3" max="3" width="12.1640625" bestFit="1" customWidth="1"/>
    <col min="4" max="4" width="4.6640625" style="26" customWidth="1"/>
    <col min="5" max="5" width="12.6640625" bestFit="1" customWidth="1"/>
    <col min="6" max="6" width="35" style="41" bestFit="1" customWidth="1"/>
    <col min="7" max="7" width="12.1640625" bestFit="1" customWidth="1"/>
    <col min="8" max="8" width="6.83203125" style="26" customWidth="1"/>
    <col min="9" max="9" width="10.83203125" style="41"/>
    <col min="10" max="11" width="16.83203125" bestFit="1" customWidth="1"/>
    <col min="12" max="12" width="8.6640625" style="26" customWidth="1"/>
    <col min="13" max="13" width="23" customWidth="1"/>
    <col min="14" max="14" width="24.5" customWidth="1"/>
    <col min="15" max="15" width="10.83203125" style="26"/>
    <col min="16" max="16" width="25.1640625" bestFit="1" customWidth="1"/>
    <col min="17" max="17" width="14.5" customWidth="1"/>
    <col min="18" max="18" width="2.5" style="57" customWidth="1"/>
    <col min="20" max="20" width="14.83203125" customWidth="1"/>
    <col min="21" max="21" width="2.5" style="57" customWidth="1"/>
    <col min="22" max="23" width="17.33203125" bestFit="1" customWidth="1"/>
  </cols>
  <sheetData>
    <row r="1" spans="1:27" s="51" customFormat="1" ht="15" customHeight="1">
      <c r="A1" s="51" t="s">
        <v>43</v>
      </c>
      <c r="B1" s="52" t="s">
        <v>48</v>
      </c>
      <c r="C1" s="52"/>
      <c r="E1" s="51" t="s">
        <v>50</v>
      </c>
      <c r="F1" s="52" t="s">
        <v>51</v>
      </c>
      <c r="G1" s="52"/>
      <c r="J1" s="51" t="s">
        <v>120</v>
      </c>
      <c r="K1" s="51" t="s">
        <v>121</v>
      </c>
      <c r="P1" s="51" t="s">
        <v>130</v>
      </c>
      <c r="R1" s="56"/>
      <c r="S1" s="51" t="s">
        <v>129</v>
      </c>
      <c r="U1" s="56"/>
      <c r="V1" s="51" t="s">
        <v>135</v>
      </c>
      <c r="W1" s="51" t="s">
        <v>134</v>
      </c>
    </row>
    <row r="2" spans="1:27" ht="15" customHeight="1">
      <c r="A2">
        <v>1</v>
      </c>
      <c r="B2" s="53" t="s">
        <v>8</v>
      </c>
      <c r="C2" s="44">
        <v>6</v>
      </c>
      <c r="E2">
        <v>1</v>
      </c>
      <c r="F2" s="53" t="s">
        <v>8</v>
      </c>
      <c r="G2" s="44">
        <v>5</v>
      </c>
      <c r="I2" s="41" t="s">
        <v>63</v>
      </c>
      <c r="J2" t="str">
        <f t="shared" ref="J2:J33" si="0">IF(A2=E2,"No change",IF(A2&lt;E2,"Increase",IF(A2&gt;E2,"Decrease",0)))</f>
        <v>No change</v>
      </c>
      <c r="K2">
        <f t="shared" ref="K2:K33" si="1">E2-A2</f>
        <v>0</v>
      </c>
      <c r="M2" s="49" t="s">
        <v>122</v>
      </c>
      <c r="N2" s="49">
        <f>COUNTIF(K2:K57,0)</f>
        <v>39</v>
      </c>
      <c r="P2" t="s">
        <v>26</v>
      </c>
      <c r="Q2">
        <v>60</v>
      </c>
      <c r="S2" t="s">
        <v>26</v>
      </c>
      <c r="T2">
        <v>48</v>
      </c>
      <c r="V2" t="str">
        <f>IF(Q2&gt;T2,"Decrease",IF(Q2&lt;T2,"Increase",IF(Q2=T2,"No change",0)))</f>
        <v>Decrease</v>
      </c>
      <c r="W2" s="54">
        <f t="shared" ref="W2:W7" si="2">(T2/Q2)-1</f>
        <v>-0.19999999999999996</v>
      </c>
      <c r="X2" s="91" t="s">
        <v>139</v>
      </c>
    </row>
    <row r="3" spans="1:27" ht="15" customHeight="1">
      <c r="A3">
        <v>3</v>
      </c>
      <c r="B3" s="53" t="s">
        <v>1</v>
      </c>
      <c r="C3" s="44">
        <v>19</v>
      </c>
      <c r="E3">
        <v>3</v>
      </c>
      <c r="F3" s="53" t="s">
        <v>1</v>
      </c>
      <c r="G3" s="44">
        <v>16</v>
      </c>
      <c r="I3" s="41" t="s">
        <v>64</v>
      </c>
      <c r="J3" t="str">
        <f t="shared" si="0"/>
        <v>No change</v>
      </c>
      <c r="K3">
        <f t="shared" si="1"/>
        <v>0</v>
      </c>
      <c r="M3" s="64" t="s">
        <v>142</v>
      </c>
      <c r="N3" s="64">
        <f>COUNTIF(K2:K57,2)</f>
        <v>1</v>
      </c>
      <c r="P3" t="s">
        <v>27</v>
      </c>
      <c r="Q3">
        <v>25</v>
      </c>
      <c r="S3" t="s">
        <v>27</v>
      </c>
      <c r="T3">
        <v>30</v>
      </c>
      <c r="V3" t="str">
        <f t="shared" ref="V3:V11" si="3">IF(Q3&gt;T3,"Decrease",IF(Q3&lt;T3,"Increase",IF(Q3=T3,"No change",0)))</f>
        <v>Increase</v>
      </c>
      <c r="W3" s="54">
        <f t="shared" si="2"/>
        <v>0.19999999999999996</v>
      </c>
      <c r="X3" s="91"/>
    </row>
    <row r="4" spans="1:27" ht="15" customHeight="1">
      <c r="A4">
        <v>2</v>
      </c>
      <c r="B4" s="53" t="s">
        <v>2</v>
      </c>
      <c r="C4" s="44">
        <v>15</v>
      </c>
      <c r="E4">
        <v>2</v>
      </c>
      <c r="F4" s="53" t="s">
        <v>2</v>
      </c>
      <c r="G4" s="44">
        <v>15</v>
      </c>
      <c r="I4" s="41" t="s">
        <v>65</v>
      </c>
      <c r="J4" t="str">
        <f t="shared" si="0"/>
        <v>No change</v>
      </c>
      <c r="K4">
        <f t="shared" si="1"/>
        <v>0</v>
      </c>
      <c r="M4" s="64" t="s">
        <v>143</v>
      </c>
      <c r="N4" s="64">
        <f>COUNTIF(K3:K58,1)</f>
        <v>7</v>
      </c>
      <c r="P4" t="s">
        <v>28</v>
      </c>
      <c r="Q4">
        <v>10</v>
      </c>
      <c r="S4" t="s">
        <v>28</v>
      </c>
      <c r="T4">
        <v>11</v>
      </c>
      <c r="V4" t="str">
        <f t="shared" si="3"/>
        <v>Increase</v>
      </c>
      <c r="W4" s="54">
        <f t="shared" si="2"/>
        <v>0.10000000000000009</v>
      </c>
      <c r="X4" s="91"/>
    </row>
    <row r="5" spans="1:27" ht="15" customHeight="1">
      <c r="A5">
        <v>2</v>
      </c>
      <c r="B5" s="53" t="s">
        <v>3</v>
      </c>
      <c r="C5" s="44">
        <v>8</v>
      </c>
      <c r="E5">
        <v>2</v>
      </c>
      <c r="F5" s="53" t="s">
        <v>3</v>
      </c>
      <c r="G5" s="44">
        <v>21</v>
      </c>
      <c r="I5" s="41" t="s">
        <v>66</v>
      </c>
      <c r="J5" t="str">
        <f t="shared" si="0"/>
        <v>No change</v>
      </c>
      <c r="K5">
        <f t="shared" si="1"/>
        <v>0</v>
      </c>
      <c r="M5" s="49" t="s">
        <v>154</v>
      </c>
      <c r="N5" s="49">
        <f>COUNTIF(K4:K59,-1)</f>
        <v>9</v>
      </c>
      <c r="P5" t="s">
        <v>29</v>
      </c>
      <c r="Q5">
        <v>8</v>
      </c>
      <c r="S5" t="s">
        <v>29</v>
      </c>
      <c r="T5">
        <v>10</v>
      </c>
      <c r="V5" t="str">
        <f t="shared" si="3"/>
        <v>Increase</v>
      </c>
      <c r="W5" s="54">
        <f t="shared" si="2"/>
        <v>0.25</v>
      </c>
      <c r="X5" s="91"/>
    </row>
    <row r="6" spans="1:27" ht="15" customHeight="1">
      <c r="A6">
        <v>1</v>
      </c>
      <c r="B6" s="53" t="s">
        <v>4</v>
      </c>
      <c r="C6" s="44">
        <v>9</v>
      </c>
      <c r="E6">
        <v>3</v>
      </c>
      <c r="F6" s="53" t="s">
        <v>4</v>
      </c>
      <c r="G6" s="44">
        <v>0</v>
      </c>
      <c r="I6" s="41" t="s">
        <v>67</v>
      </c>
      <c r="J6" t="str">
        <f t="shared" si="0"/>
        <v>Increase</v>
      </c>
      <c r="K6">
        <f t="shared" si="1"/>
        <v>2</v>
      </c>
      <c r="M6" s="50"/>
      <c r="N6" s="50"/>
      <c r="P6" t="s">
        <v>30</v>
      </c>
      <c r="Q6">
        <v>4</v>
      </c>
      <c r="S6" t="s">
        <v>30</v>
      </c>
      <c r="T6">
        <v>7</v>
      </c>
      <c r="V6" t="str">
        <f t="shared" si="3"/>
        <v>Increase</v>
      </c>
      <c r="W6" s="54">
        <f t="shared" si="2"/>
        <v>0.75</v>
      </c>
      <c r="X6" s="91"/>
    </row>
    <row r="7" spans="1:27" ht="15" customHeight="1">
      <c r="A7">
        <v>2</v>
      </c>
      <c r="B7" s="53" t="s">
        <v>5</v>
      </c>
      <c r="C7" s="44">
        <v>0</v>
      </c>
      <c r="E7">
        <v>2</v>
      </c>
      <c r="F7" s="53" t="s">
        <v>5</v>
      </c>
      <c r="G7" s="44">
        <v>0</v>
      </c>
      <c r="I7" s="41" t="s">
        <v>68</v>
      </c>
      <c r="J7" t="str">
        <f t="shared" si="0"/>
        <v>No change</v>
      </c>
      <c r="K7">
        <f t="shared" si="1"/>
        <v>0</v>
      </c>
      <c r="M7" s="50"/>
      <c r="N7" s="50">
        <f>SUM(N2:N5)</f>
        <v>56</v>
      </c>
      <c r="P7" t="s">
        <v>31</v>
      </c>
      <c r="Q7">
        <v>2</v>
      </c>
      <c r="S7" t="s">
        <v>31</v>
      </c>
      <c r="T7">
        <v>2</v>
      </c>
      <c r="V7" t="str">
        <f t="shared" si="3"/>
        <v>No change</v>
      </c>
      <c r="W7" s="54">
        <f t="shared" si="2"/>
        <v>0</v>
      </c>
      <c r="X7" s="91"/>
    </row>
    <row r="8" spans="1:27" ht="15" customHeight="1">
      <c r="A8">
        <v>2</v>
      </c>
      <c r="B8" s="53" t="s">
        <v>6</v>
      </c>
      <c r="C8" s="44">
        <v>0</v>
      </c>
      <c r="E8">
        <v>2</v>
      </c>
      <c r="F8" s="53" t="s">
        <v>6</v>
      </c>
      <c r="G8" s="44">
        <v>0</v>
      </c>
      <c r="I8" s="41" t="s">
        <v>69</v>
      </c>
      <c r="J8" t="str">
        <f t="shared" si="0"/>
        <v>No change</v>
      </c>
      <c r="K8">
        <f t="shared" si="1"/>
        <v>0</v>
      </c>
      <c r="M8" s="50"/>
      <c r="N8" s="50"/>
      <c r="P8" t="s">
        <v>32</v>
      </c>
      <c r="Q8">
        <v>0</v>
      </c>
      <c r="S8" t="s">
        <v>32</v>
      </c>
      <c r="T8">
        <v>1</v>
      </c>
      <c r="V8" t="str">
        <f t="shared" si="3"/>
        <v>Increase</v>
      </c>
      <c r="W8" s="54">
        <v>1</v>
      </c>
      <c r="X8" s="91"/>
    </row>
    <row r="9" spans="1:27" ht="15" customHeight="1">
      <c r="A9">
        <v>0</v>
      </c>
      <c r="E9">
        <v>0</v>
      </c>
      <c r="I9" s="41" t="s">
        <v>70</v>
      </c>
      <c r="J9" t="str">
        <f t="shared" si="0"/>
        <v>No change</v>
      </c>
      <c r="K9">
        <f t="shared" si="1"/>
        <v>0</v>
      </c>
      <c r="M9" s="50"/>
      <c r="N9" s="50"/>
      <c r="P9" t="s">
        <v>33</v>
      </c>
      <c r="Q9">
        <v>0</v>
      </c>
      <c r="S9" t="s">
        <v>33</v>
      </c>
      <c r="T9">
        <v>0</v>
      </c>
      <c r="V9" t="str">
        <f t="shared" si="3"/>
        <v>No change</v>
      </c>
      <c r="W9" s="54">
        <v>0</v>
      </c>
      <c r="X9" s="91"/>
    </row>
    <row r="10" spans="1:27" ht="15" customHeight="1">
      <c r="A10">
        <v>4</v>
      </c>
      <c r="B10" s="41" t="s">
        <v>10</v>
      </c>
      <c r="C10">
        <v>57</v>
      </c>
      <c r="E10">
        <v>3</v>
      </c>
      <c r="F10" s="41" t="s">
        <v>10</v>
      </c>
      <c r="G10">
        <v>57</v>
      </c>
      <c r="I10" s="41" t="s">
        <v>71</v>
      </c>
      <c r="J10" t="str">
        <f t="shared" si="0"/>
        <v>Decrease</v>
      </c>
      <c r="K10">
        <f t="shared" si="1"/>
        <v>-1</v>
      </c>
      <c r="M10" s="50"/>
      <c r="N10" s="50"/>
      <c r="P10" t="s">
        <v>34</v>
      </c>
      <c r="Q10">
        <v>0</v>
      </c>
      <c r="S10" t="s">
        <v>34</v>
      </c>
      <c r="T10">
        <v>0</v>
      </c>
      <c r="V10" t="str">
        <f t="shared" si="3"/>
        <v>No change</v>
      </c>
      <c r="W10" s="54">
        <v>0</v>
      </c>
      <c r="X10" s="91"/>
    </row>
    <row r="11" spans="1:27" ht="15" customHeight="1">
      <c r="A11">
        <v>3</v>
      </c>
      <c r="B11" s="41" t="s">
        <v>11</v>
      </c>
      <c r="C11">
        <v>1.9122807017543859</v>
      </c>
      <c r="E11">
        <v>3</v>
      </c>
      <c r="F11" s="41" t="s">
        <v>11</v>
      </c>
      <c r="G11">
        <v>1.9122807017543859</v>
      </c>
      <c r="I11" s="41" t="s">
        <v>72</v>
      </c>
      <c r="J11" t="str">
        <f t="shared" si="0"/>
        <v>No change</v>
      </c>
      <c r="K11">
        <f t="shared" si="1"/>
        <v>0</v>
      </c>
      <c r="M11" s="92" t="s">
        <v>137</v>
      </c>
      <c r="N11" s="92"/>
      <c r="P11" t="s">
        <v>35</v>
      </c>
      <c r="Q11">
        <v>0</v>
      </c>
      <c r="S11" t="s">
        <v>35</v>
      </c>
      <c r="T11">
        <v>0</v>
      </c>
      <c r="V11" t="str">
        <f t="shared" si="3"/>
        <v>No change</v>
      </c>
      <c r="W11" s="54">
        <v>0</v>
      </c>
      <c r="X11" s="91"/>
    </row>
    <row r="12" spans="1:27" ht="15" customHeight="1">
      <c r="A12">
        <v>1</v>
      </c>
      <c r="B12" s="41" t="s">
        <v>17</v>
      </c>
      <c r="C12">
        <v>0</v>
      </c>
      <c r="E12">
        <v>1</v>
      </c>
      <c r="F12" s="41" t="s">
        <v>17</v>
      </c>
      <c r="G12">
        <v>0</v>
      </c>
      <c r="I12" s="41" t="s">
        <v>73</v>
      </c>
      <c r="J12" t="str">
        <f t="shared" si="0"/>
        <v>No change</v>
      </c>
      <c r="K12">
        <f t="shared" si="1"/>
        <v>0</v>
      </c>
      <c r="M12" s="65" t="s">
        <v>125</v>
      </c>
      <c r="N12" s="66" t="s">
        <v>123</v>
      </c>
    </row>
    <row r="13" spans="1:27" ht="15" customHeight="1">
      <c r="A13">
        <v>2</v>
      </c>
      <c r="B13" s="41" t="s">
        <v>16</v>
      </c>
      <c r="C13">
        <v>4</v>
      </c>
      <c r="E13">
        <v>2</v>
      </c>
      <c r="F13" s="41" t="s">
        <v>16</v>
      </c>
      <c r="G13">
        <v>3</v>
      </c>
      <c r="I13" s="41" t="s">
        <v>74</v>
      </c>
      <c r="J13" t="str">
        <f t="shared" si="0"/>
        <v>No change</v>
      </c>
      <c r="K13">
        <f t="shared" si="1"/>
        <v>0</v>
      </c>
      <c r="M13" s="65" t="s">
        <v>126</v>
      </c>
      <c r="N13" s="66" t="s">
        <v>124</v>
      </c>
    </row>
    <row r="14" spans="1:27" ht="15" customHeight="1">
      <c r="A14">
        <v>1</v>
      </c>
      <c r="B14" s="41"/>
      <c r="E14">
        <v>1</v>
      </c>
      <c r="I14" s="41" t="s">
        <v>75</v>
      </c>
      <c r="J14" t="str">
        <f t="shared" si="0"/>
        <v>No change</v>
      </c>
      <c r="K14">
        <f t="shared" si="1"/>
        <v>0</v>
      </c>
      <c r="M14" s="65" t="s">
        <v>127</v>
      </c>
      <c r="N14" s="66" t="s">
        <v>128</v>
      </c>
      <c r="P14" s="61" t="s">
        <v>147</v>
      </c>
      <c r="Q14" s="69">
        <f>SUM(Q2:Q4)/SUM(Q2:Q11)</f>
        <v>0.87155963302752293</v>
      </c>
      <c r="T14" s="69">
        <f>SUM(T2:T4)/SUM(T2:T11)</f>
        <v>0.8165137614678899</v>
      </c>
      <c r="Z14" s="1"/>
      <c r="AA14" s="59"/>
    </row>
    <row r="15" spans="1:27" ht="15" customHeight="1">
      <c r="A15">
        <v>0</v>
      </c>
      <c r="B15" s="41" t="s">
        <v>19</v>
      </c>
      <c r="C15" s="54">
        <v>0.84210526315789469</v>
      </c>
      <c r="E15">
        <v>0</v>
      </c>
      <c r="F15" s="41" t="s">
        <v>19</v>
      </c>
      <c r="G15" s="54">
        <v>1</v>
      </c>
      <c r="I15" s="41" t="s">
        <v>76</v>
      </c>
      <c r="J15" t="str">
        <f t="shared" si="0"/>
        <v>No change</v>
      </c>
      <c r="K15">
        <f t="shared" si="1"/>
        <v>0</v>
      </c>
      <c r="P15" s="70">
        <f>Q14-T14</f>
        <v>5.5045871559633031E-2</v>
      </c>
    </row>
    <row r="16" spans="1:27" ht="15" customHeight="1">
      <c r="A16">
        <v>2</v>
      </c>
      <c r="B16" s="41"/>
      <c r="E16">
        <v>2</v>
      </c>
      <c r="I16" s="41" t="s">
        <v>77</v>
      </c>
      <c r="J16" t="str">
        <f t="shared" si="0"/>
        <v>No change</v>
      </c>
      <c r="K16">
        <f t="shared" si="1"/>
        <v>0</v>
      </c>
      <c r="T16" s="55"/>
      <c r="U16" s="58"/>
    </row>
    <row r="17" spans="1:11" ht="15" customHeight="1">
      <c r="A17">
        <v>3</v>
      </c>
      <c r="B17" s="41"/>
      <c r="E17">
        <v>3</v>
      </c>
      <c r="I17" s="41" t="s">
        <v>78</v>
      </c>
      <c r="J17" t="str">
        <f t="shared" si="0"/>
        <v>No change</v>
      </c>
      <c r="K17">
        <f t="shared" si="1"/>
        <v>0</v>
      </c>
    </row>
    <row r="18" spans="1:11" ht="15" customHeight="1">
      <c r="A18">
        <v>4</v>
      </c>
      <c r="B18" s="41" t="s">
        <v>22</v>
      </c>
      <c r="C18" t="s">
        <v>23</v>
      </c>
      <c r="E18">
        <v>3</v>
      </c>
      <c r="F18" s="41" t="s">
        <v>22</v>
      </c>
      <c r="G18" t="s">
        <v>23</v>
      </c>
      <c r="I18" s="41" t="s">
        <v>79</v>
      </c>
      <c r="J18" t="str">
        <f t="shared" si="0"/>
        <v>Decrease</v>
      </c>
      <c r="K18">
        <f t="shared" si="1"/>
        <v>-1</v>
      </c>
    </row>
    <row r="19" spans="1:11" ht="15" customHeight="1">
      <c r="A19">
        <v>2</v>
      </c>
      <c r="B19" s="41" t="s">
        <v>21</v>
      </c>
      <c r="C19">
        <v>204</v>
      </c>
      <c r="E19">
        <v>2</v>
      </c>
      <c r="F19" s="41" t="s">
        <v>21</v>
      </c>
      <c r="G19">
        <v>235</v>
      </c>
      <c r="I19" s="41" t="s">
        <v>80</v>
      </c>
      <c r="J19" t="str">
        <f t="shared" si="0"/>
        <v>No change</v>
      </c>
      <c r="K19">
        <f t="shared" si="1"/>
        <v>0</v>
      </c>
    </row>
    <row r="20" spans="1:11" ht="15" customHeight="1">
      <c r="A20">
        <v>4</v>
      </c>
      <c r="B20" s="41" t="s">
        <v>24</v>
      </c>
      <c r="C20">
        <v>44.087953090667703</v>
      </c>
      <c r="E20">
        <v>3</v>
      </c>
      <c r="F20" s="41" t="s">
        <v>24</v>
      </c>
      <c r="G20" s="40">
        <v>47.6955821514129</v>
      </c>
      <c r="I20" s="41" t="s">
        <v>82</v>
      </c>
      <c r="J20" t="str">
        <f t="shared" si="0"/>
        <v>Decrease</v>
      </c>
      <c r="K20">
        <f t="shared" si="1"/>
        <v>-1</v>
      </c>
    </row>
    <row r="21" spans="1:11" ht="15" customHeight="1">
      <c r="A21">
        <v>2</v>
      </c>
      <c r="B21" s="62" t="s">
        <v>149</v>
      </c>
      <c r="E21">
        <v>2</v>
      </c>
      <c r="I21" s="41" t="s">
        <v>83</v>
      </c>
      <c r="J21" t="str">
        <f t="shared" si="0"/>
        <v>No change</v>
      </c>
      <c r="K21">
        <f t="shared" si="1"/>
        <v>0</v>
      </c>
    </row>
    <row r="22" spans="1:11" ht="15" customHeight="1">
      <c r="A22">
        <v>1</v>
      </c>
      <c r="B22" s="71">
        <f>(G19-C19)/C19</f>
        <v>0.15196078431372548</v>
      </c>
      <c r="E22">
        <v>1</v>
      </c>
      <c r="I22" s="41" t="s">
        <v>84</v>
      </c>
      <c r="J22" t="str">
        <f t="shared" si="0"/>
        <v>No change</v>
      </c>
      <c r="K22">
        <f t="shared" si="1"/>
        <v>0</v>
      </c>
    </row>
    <row r="23" spans="1:11" ht="15" customHeight="1">
      <c r="A23">
        <v>4</v>
      </c>
      <c r="E23">
        <v>3</v>
      </c>
      <c r="I23" s="41" t="s">
        <v>85</v>
      </c>
      <c r="J23" t="str">
        <f t="shared" si="0"/>
        <v>Decrease</v>
      </c>
      <c r="K23">
        <f t="shared" si="1"/>
        <v>-1</v>
      </c>
    </row>
    <row r="24" spans="1:11" ht="15" customHeight="1">
      <c r="A24">
        <v>3</v>
      </c>
      <c r="E24">
        <v>3</v>
      </c>
      <c r="I24" s="41" t="s">
        <v>86</v>
      </c>
      <c r="J24" t="str">
        <f t="shared" si="0"/>
        <v>No change</v>
      </c>
      <c r="K24">
        <f t="shared" si="1"/>
        <v>0</v>
      </c>
    </row>
    <row r="25" spans="1:11" ht="15" customHeight="1">
      <c r="A25">
        <v>4</v>
      </c>
      <c r="E25">
        <v>3</v>
      </c>
      <c r="I25" s="41" t="s">
        <v>87</v>
      </c>
      <c r="J25" t="str">
        <f t="shared" si="0"/>
        <v>Decrease</v>
      </c>
      <c r="K25">
        <f t="shared" si="1"/>
        <v>-1</v>
      </c>
    </row>
    <row r="26" spans="1:11" ht="15" customHeight="1">
      <c r="A26">
        <v>2</v>
      </c>
      <c r="E26">
        <v>2</v>
      </c>
      <c r="I26" s="41" t="s">
        <v>88</v>
      </c>
      <c r="J26" t="str">
        <f t="shared" si="0"/>
        <v>No change</v>
      </c>
      <c r="K26">
        <f t="shared" si="1"/>
        <v>0</v>
      </c>
    </row>
    <row r="27" spans="1:11" ht="15" customHeight="1">
      <c r="A27">
        <v>0</v>
      </c>
      <c r="E27">
        <v>0</v>
      </c>
      <c r="I27" s="41" t="s">
        <v>89</v>
      </c>
      <c r="J27" t="str">
        <f t="shared" si="0"/>
        <v>No change</v>
      </c>
      <c r="K27">
        <f t="shared" si="1"/>
        <v>0</v>
      </c>
    </row>
    <row r="28" spans="1:11" ht="15" customHeight="1">
      <c r="A28">
        <v>4</v>
      </c>
      <c r="E28">
        <v>3</v>
      </c>
      <c r="I28" s="41" t="s">
        <v>90</v>
      </c>
      <c r="J28" t="str">
        <f t="shared" si="0"/>
        <v>Decrease</v>
      </c>
      <c r="K28">
        <f t="shared" si="1"/>
        <v>-1</v>
      </c>
    </row>
    <row r="29" spans="1:11" ht="15" customHeight="1">
      <c r="A29">
        <v>4</v>
      </c>
      <c r="C29" s="54"/>
      <c r="E29">
        <v>3</v>
      </c>
      <c r="I29" s="41" t="s">
        <v>91</v>
      </c>
      <c r="J29" t="str">
        <f t="shared" si="0"/>
        <v>Decrease</v>
      </c>
      <c r="K29">
        <f t="shared" si="1"/>
        <v>-1</v>
      </c>
    </row>
    <row r="30" spans="1:11" ht="15" customHeight="1">
      <c r="A30">
        <v>1</v>
      </c>
      <c r="E30">
        <v>1</v>
      </c>
      <c r="I30" s="41" t="s">
        <v>92</v>
      </c>
      <c r="J30" t="str">
        <f t="shared" si="0"/>
        <v>No change</v>
      </c>
      <c r="K30">
        <f t="shared" si="1"/>
        <v>0</v>
      </c>
    </row>
    <row r="31" spans="1:11" ht="15" customHeight="1">
      <c r="A31">
        <v>3</v>
      </c>
      <c r="E31">
        <v>3</v>
      </c>
      <c r="I31" s="41" t="s">
        <v>93</v>
      </c>
      <c r="J31" t="str">
        <f t="shared" si="0"/>
        <v>No change</v>
      </c>
      <c r="K31">
        <f t="shared" si="1"/>
        <v>0</v>
      </c>
    </row>
    <row r="32" spans="1:11">
      <c r="A32">
        <v>1</v>
      </c>
      <c r="E32">
        <v>1</v>
      </c>
      <c r="I32" s="41" t="s">
        <v>94</v>
      </c>
      <c r="J32" t="str">
        <f t="shared" si="0"/>
        <v>No change</v>
      </c>
      <c r="K32">
        <f t="shared" si="1"/>
        <v>0</v>
      </c>
    </row>
    <row r="33" spans="1:11">
      <c r="A33">
        <v>2</v>
      </c>
      <c r="E33">
        <v>2</v>
      </c>
      <c r="I33" s="41" t="s">
        <v>95</v>
      </c>
      <c r="J33" t="str">
        <f t="shared" si="0"/>
        <v>No change</v>
      </c>
      <c r="K33">
        <f t="shared" si="1"/>
        <v>0</v>
      </c>
    </row>
    <row r="34" spans="1:11">
      <c r="A34">
        <v>1</v>
      </c>
      <c r="E34">
        <v>1</v>
      </c>
      <c r="I34" s="41" t="s">
        <v>96</v>
      </c>
      <c r="J34" t="str">
        <f t="shared" ref="J34:J57" si="4">IF(A34=E34,"No change",IF(A34&lt;E34,"Increase",IF(A34&gt;E34,"Decrease",0)))</f>
        <v>No change</v>
      </c>
      <c r="K34">
        <f t="shared" ref="K34:K57" si="5">E34-A34</f>
        <v>0</v>
      </c>
    </row>
    <row r="35" spans="1:11">
      <c r="A35">
        <v>4</v>
      </c>
      <c r="E35">
        <v>3</v>
      </c>
      <c r="I35" s="41" t="s">
        <v>97</v>
      </c>
      <c r="J35" t="str">
        <f t="shared" si="4"/>
        <v>Decrease</v>
      </c>
      <c r="K35">
        <f t="shared" si="5"/>
        <v>-1</v>
      </c>
    </row>
    <row r="36" spans="1:11">
      <c r="A36">
        <v>1</v>
      </c>
      <c r="E36">
        <v>1</v>
      </c>
      <c r="I36" s="41" t="s">
        <v>98</v>
      </c>
      <c r="J36" t="str">
        <f t="shared" si="4"/>
        <v>No change</v>
      </c>
      <c r="K36">
        <f t="shared" si="5"/>
        <v>0</v>
      </c>
    </row>
    <row r="37" spans="1:11">
      <c r="A37">
        <v>1</v>
      </c>
      <c r="E37">
        <v>2</v>
      </c>
      <c r="I37" s="41" t="s">
        <v>99</v>
      </c>
      <c r="J37" t="str">
        <f t="shared" si="4"/>
        <v>Increase</v>
      </c>
      <c r="K37">
        <f t="shared" si="5"/>
        <v>1</v>
      </c>
    </row>
    <row r="38" spans="1:11">
      <c r="A38">
        <v>1</v>
      </c>
      <c r="E38">
        <v>2</v>
      </c>
      <c r="I38" s="41" t="s">
        <v>100</v>
      </c>
      <c r="J38" t="str">
        <f t="shared" si="4"/>
        <v>Increase</v>
      </c>
      <c r="K38">
        <f t="shared" si="5"/>
        <v>1</v>
      </c>
    </row>
    <row r="39" spans="1:11">
      <c r="A39">
        <v>1</v>
      </c>
      <c r="E39">
        <v>1</v>
      </c>
      <c r="I39" s="41" t="s">
        <v>101</v>
      </c>
      <c r="J39" t="str">
        <f t="shared" si="4"/>
        <v>No change</v>
      </c>
      <c r="K39">
        <f t="shared" si="5"/>
        <v>0</v>
      </c>
    </row>
    <row r="40" spans="1:11">
      <c r="A40">
        <v>1</v>
      </c>
      <c r="E40">
        <v>1</v>
      </c>
      <c r="I40" s="41" t="s">
        <v>102</v>
      </c>
      <c r="J40" t="str">
        <f t="shared" si="4"/>
        <v>No change</v>
      </c>
      <c r="K40">
        <f t="shared" si="5"/>
        <v>0</v>
      </c>
    </row>
    <row r="41" spans="1:11">
      <c r="A41">
        <v>2</v>
      </c>
      <c r="E41">
        <v>3</v>
      </c>
      <c r="I41" s="41" t="s">
        <v>103</v>
      </c>
      <c r="J41" t="str">
        <f t="shared" si="4"/>
        <v>Increase</v>
      </c>
      <c r="K41">
        <f t="shared" si="5"/>
        <v>1</v>
      </c>
    </row>
    <row r="42" spans="1:11">
      <c r="A42">
        <v>2</v>
      </c>
      <c r="E42">
        <v>3</v>
      </c>
      <c r="I42" s="41" t="s">
        <v>104</v>
      </c>
      <c r="J42" t="str">
        <f t="shared" si="4"/>
        <v>Increase</v>
      </c>
      <c r="K42">
        <f t="shared" si="5"/>
        <v>1</v>
      </c>
    </row>
    <row r="43" spans="1:11">
      <c r="A43">
        <v>1</v>
      </c>
      <c r="E43">
        <v>1</v>
      </c>
      <c r="I43" s="41" t="s">
        <v>105</v>
      </c>
      <c r="J43" t="str">
        <f t="shared" si="4"/>
        <v>No change</v>
      </c>
      <c r="K43">
        <f t="shared" si="5"/>
        <v>0</v>
      </c>
    </row>
    <row r="44" spans="1:11">
      <c r="A44">
        <v>3</v>
      </c>
      <c r="E44">
        <v>3</v>
      </c>
      <c r="I44" s="41" t="s">
        <v>106</v>
      </c>
      <c r="J44" t="str">
        <f t="shared" si="4"/>
        <v>No change</v>
      </c>
      <c r="K44">
        <f t="shared" si="5"/>
        <v>0</v>
      </c>
    </row>
    <row r="45" spans="1:11">
      <c r="A45">
        <v>0</v>
      </c>
      <c r="E45">
        <v>0</v>
      </c>
      <c r="I45" s="41" t="s">
        <v>107</v>
      </c>
      <c r="J45" t="str">
        <f t="shared" si="4"/>
        <v>No change</v>
      </c>
      <c r="K45">
        <f t="shared" si="5"/>
        <v>0</v>
      </c>
    </row>
    <row r="46" spans="1:11">
      <c r="A46">
        <v>2</v>
      </c>
      <c r="E46">
        <v>2</v>
      </c>
      <c r="I46" s="41" t="s">
        <v>108</v>
      </c>
      <c r="J46" t="str">
        <f t="shared" si="4"/>
        <v>No change</v>
      </c>
      <c r="K46">
        <f t="shared" si="5"/>
        <v>0</v>
      </c>
    </row>
    <row r="47" spans="1:11">
      <c r="A47">
        <v>1</v>
      </c>
      <c r="E47">
        <v>2</v>
      </c>
      <c r="I47" s="41" t="s">
        <v>109</v>
      </c>
      <c r="J47" t="str">
        <f t="shared" si="4"/>
        <v>Increase</v>
      </c>
      <c r="K47">
        <f t="shared" si="5"/>
        <v>1</v>
      </c>
    </row>
    <row r="48" spans="1:11">
      <c r="A48">
        <v>1</v>
      </c>
      <c r="E48">
        <v>1</v>
      </c>
      <c r="I48" s="41" t="s">
        <v>110</v>
      </c>
      <c r="J48" t="str">
        <f t="shared" si="4"/>
        <v>No change</v>
      </c>
      <c r="K48">
        <f t="shared" si="5"/>
        <v>0</v>
      </c>
    </row>
    <row r="49" spans="1:11">
      <c r="A49">
        <v>2</v>
      </c>
      <c r="E49">
        <v>3</v>
      </c>
      <c r="I49" s="41" t="s">
        <v>111</v>
      </c>
      <c r="J49" t="str">
        <f t="shared" si="4"/>
        <v>Increase</v>
      </c>
      <c r="K49">
        <f t="shared" si="5"/>
        <v>1</v>
      </c>
    </row>
    <row r="50" spans="1:11">
      <c r="A50">
        <v>1</v>
      </c>
      <c r="E50">
        <v>1</v>
      </c>
      <c r="I50" s="41" t="s">
        <v>112</v>
      </c>
      <c r="J50" t="str">
        <f t="shared" si="4"/>
        <v>No change</v>
      </c>
      <c r="K50">
        <f t="shared" si="5"/>
        <v>0</v>
      </c>
    </row>
    <row r="51" spans="1:11">
      <c r="A51">
        <v>1</v>
      </c>
      <c r="E51">
        <v>1</v>
      </c>
      <c r="I51" s="41" t="s">
        <v>113</v>
      </c>
      <c r="J51" t="str">
        <f t="shared" si="4"/>
        <v>No change</v>
      </c>
      <c r="K51">
        <f t="shared" si="5"/>
        <v>0</v>
      </c>
    </row>
    <row r="52" spans="1:11">
      <c r="A52">
        <v>4</v>
      </c>
      <c r="E52">
        <v>3</v>
      </c>
      <c r="I52" s="41" t="s">
        <v>114</v>
      </c>
      <c r="J52" t="str">
        <f t="shared" si="4"/>
        <v>Decrease</v>
      </c>
      <c r="K52">
        <f t="shared" si="5"/>
        <v>-1</v>
      </c>
    </row>
    <row r="53" spans="1:11">
      <c r="A53">
        <v>2</v>
      </c>
      <c r="E53">
        <v>2</v>
      </c>
      <c r="I53" s="41" t="s">
        <v>115</v>
      </c>
      <c r="J53" t="str">
        <f t="shared" si="4"/>
        <v>No change</v>
      </c>
      <c r="K53">
        <f t="shared" si="5"/>
        <v>0</v>
      </c>
    </row>
    <row r="54" spans="1:11">
      <c r="A54">
        <v>1</v>
      </c>
      <c r="E54">
        <v>1</v>
      </c>
      <c r="I54" s="41" t="s">
        <v>116</v>
      </c>
      <c r="J54" t="str">
        <f t="shared" si="4"/>
        <v>No change</v>
      </c>
      <c r="K54">
        <f t="shared" si="5"/>
        <v>0</v>
      </c>
    </row>
    <row r="55" spans="1:11">
      <c r="A55">
        <v>0</v>
      </c>
      <c r="E55">
        <v>1</v>
      </c>
      <c r="I55" s="41" t="s">
        <v>117</v>
      </c>
      <c r="J55" t="str">
        <f t="shared" si="4"/>
        <v>Increase</v>
      </c>
      <c r="K55">
        <f t="shared" si="5"/>
        <v>1</v>
      </c>
    </row>
    <row r="56" spans="1:11">
      <c r="A56">
        <v>3</v>
      </c>
      <c r="E56">
        <v>3</v>
      </c>
      <c r="I56" s="41" t="s">
        <v>118</v>
      </c>
      <c r="J56" t="str">
        <f t="shared" si="4"/>
        <v>No change</v>
      </c>
      <c r="K56">
        <f t="shared" si="5"/>
        <v>0</v>
      </c>
    </row>
    <row r="57" spans="1:11">
      <c r="A57">
        <v>3</v>
      </c>
      <c r="E57">
        <v>3</v>
      </c>
      <c r="I57" s="41" t="s">
        <v>119</v>
      </c>
      <c r="J57" t="str">
        <f t="shared" si="4"/>
        <v>No change</v>
      </c>
      <c r="K57">
        <f t="shared" si="5"/>
        <v>0</v>
      </c>
    </row>
  </sheetData>
  <mergeCells count="2">
    <mergeCell ref="M11:N11"/>
    <mergeCell ref="X2:X11"/>
  </mergeCells>
  <conditionalFormatting sqref="K1:K1048576"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E4AB-72EB-1247-BF74-3BA6B05FFF59}">
  <sheetPr codeName="Sheet5"/>
  <dimension ref="A1:AB42"/>
  <sheetViews>
    <sheetView topLeftCell="K1" zoomScale="125" workbookViewId="0">
      <selection activeCell="L11" sqref="L11"/>
    </sheetView>
  </sheetViews>
  <sheetFormatPr baseColWidth="10" defaultRowHeight="16"/>
  <cols>
    <col min="1" max="1" width="23.6640625" style="73" bestFit="1" customWidth="1"/>
    <col min="9" max="9" width="37.33203125" bestFit="1" customWidth="1"/>
  </cols>
  <sheetData>
    <row r="1" spans="1:28" s="72" customFormat="1">
      <c r="A1" s="74" t="s">
        <v>158</v>
      </c>
      <c r="B1" s="74">
        <v>3</v>
      </c>
      <c r="C1" s="74">
        <v>4</v>
      </c>
      <c r="D1" s="74">
        <v>5</v>
      </c>
      <c r="E1" s="74">
        <v>6</v>
      </c>
    </row>
    <row r="2" spans="1:28">
      <c r="A2" s="74" t="s">
        <v>21</v>
      </c>
      <c r="B2" s="1">
        <v>235</v>
      </c>
      <c r="C2" s="1">
        <v>204</v>
      </c>
      <c r="D2" s="1">
        <v>195</v>
      </c>
      <c r="E2" s="1">
        <v>191</v>
      </c>
    </row>
    <row r="3" spans="1:28">
      <c r="A3" s="74" t="s">
        <v>155</v>
      </c>
      <c r="B3" s="1">
        <v>289</v>
      </c>
      <c r="C3" s="1">
        <v>184</v>
      </c>
      <c r="D3" s="1">
        <v>170</v>
      </c>
      <c r="E3" s="1">
        <v>173</v>
      </c>
    </row>
    <row r="4" spans="1:28">
      <c r="A4" s="74" t="s">
        <v>156</v>
      </c>
      <c r="B4" s="1" t="s">
        <v>167</v>
      </c>
      <c r="C4" s="1" t="s">
        <v>167</v>
      </c>
      <c r="D4" s="1" t="s">
        <v>157</v>
      </c>
      <c r="E4" s="1" t="s">
        <v>164</v>
      </c>
      <c r="I4" s="74" t="s">
        <v>158</v>
      </c>
      <c r="J4" s="74">
        <v>3</v>
      </c>
      <c r="K4" s="74">
        <v>4</v>
      </c>
      <c r="L4" s="74">
        <v>5</v>
      </c>
      <c r="M4" s="74">
        <v>6</v>
      </c>
      <c r="N4" s="74"/>
      <c r="T4" s="74" t="s">
        <v>158</v>
      </c>
      <c r="U4" s="74">
        <v>3</v>
      </c>
      <c r="V4" s="74">
        <v>4</v>
      </c>
      <c r="W4" s="74">
        <v>5</v>
      </c>
      <c r="X4" s="74">
        <v>6</v>
      </c>
    </row>
    <row r="5" spans="1:28" ht="18">
      <c r="A5" s="74" t="s">
        <v>26</v>
      </c>
      <c r="B5" s="1">
        <v>48</v>
      </c>
      <c r="C5" s="1">
        <v>60</v>
      </c>
      <c r="D5" s="1">
        <v>62</v>
      </c>
      <c r="E5" s="1">
        <v>62</v>
      </c>
      <c r="I5" s="74" t="s">
        <v>182</v>
      </c>
      <c r="J5" s="88">
        <v>0.8165137614678899</v>
      </c>
      <c r="K5" s="88">
        <v>0.87155963302752293</v>
      </c>
      <c r="L5" s="88">
        <v>0.88990825688073394</v>
      </c>
      <c r="M5" s="88">
        <v>0.8990825688073395</v>
      </c>
      <c r="N5" s="88"/>
      <c r="T5" t="s">
        <v>163</v>
      </c>
      <c r="U5">
        <f>SUM(B5:B7)</f>
        <v>89</v>
      </c>
      <c r="V5">
        <f>SUM(C5:C7)</f>
        <v>95</v>
      </c>
      <c r="W5">
        <f>SUM(D5:D7)</f>
        <v>97</v>
      </c>
      <c r="X5">
        <f>SUM(E5:E7)</f>
        <v>98</v>
      </c>
    </row>
    <row r="6" spans="1:28" ht="18">
      <c r="A6" s="74" t="s">
        <v>27</v>
      </c>
      <c r="B6" s="1">
        <v>30</v>
      </c>
      <c r="C6" s="1">
        <v>25</v>
      </c>
      <c r="D6" s="1">
        <v>25</v>
      </c>
      <c r="E6" s="1">
        <v>26</v>
      </c>
      <c r="I6" s="74" t="s">
        <v>183</v>
      </c>
      <c r="J6" s="87">
        <v>1</v>
      </c>
      <c r="K6" s="85">
        <v>0.84209999999999996</v>
      </c>
      <c r="L6" s="85">
        <v>0.84209999999999996</v>
      </c>
      <c r="M6" s="88">
        <v>0.85960000000000003</v>
      </c>
      <c r="N6" s="88"/>
      <c r="T6" t="s">
        <v>162</v>
      </c>
      <c r="U6" s="69">
        <v>0.8165137614678899</v>
      </c>
      <c r="V6" s="69">
        <v>0.87155963302752293</v>
      </c>
      <c r="W6" s="69">
        <v>0.88990825688073394</v>
      </c>
      <c r="X6" s="69">
        <v>0.8990825688073395</v>
      </c>
    </row>
    <row r="7" spans="1:28">
      <c r="A7" s="74" t="s">
        <v>28</v>
      </c>
      <c r="B7" s="1">
        <v>11</v>
      </c>
      <c r="C7" s="1">
        <v>10</v>
      </c>
      <c r="D7" s="1">
        <v>10</v>
      </c>
      <c r="E7" s="1">
        <v>10</v>
      </c>
      <c r="H7" t="s">
        <v>184</v>
      </c>
      <c r="I7" s="74" t="s">
        <v>185</v>
      </c>
      <c r="J7">
        <f>SUM(B5:B7)</f>
        <v>89</v>
      </c>
      <c r="K7">
        <f>SUM(C5:C7)</f>
        <v>95</v>
      </c>
      <c r="L7">
        <f>SUM(D5:D7)</f>
        <v>97</v>
      </c>
      <c r="M7">
        <f>SUM(E5:E7)</f>
        <v>98</v>
      </c>
    </row>
    <row r="8" spans="1:28">
      <c r="A8" s="74" t="s">
        <v>161</v>
      </c>
      <c r="B8" s="88">
        <f>SUM(B5:B7)/109</f>
        <v>0.8165137614678899</v>
      </c>
      <c r="C8" s="88">
        <f>SUM(C5:C7)/109</f>
        <v>0.87155963302752293</v>
      </c>
      <c r="D8" s="88">
        <f>SUM(D5:D7)/109</f>
        <v>0.88990825688073394</v>
      </c>
      <c r="E8" s="88">
        <f>SUM(E5:E7)/109</f>
        <v>0.8990825688073395</v>
      </c>
      <c r="I8" s="74" t="s">
        <v>21</v>
      </c>
      <c r="J8" s="1">
        <v>235</v>
      </c>
      <c r="K8" s="1">
        <v>204</v>
      </c>
      <c r="L8" s="1">
        <v>195</v>
      </c>
      <c r="M8" s="1">
        <v>191</v>
      </c>
    </row>
    <row r="9" spans="1:28">
      <c r="A9" s="74" t="s">
        <v>159</v>
      </c>
      <c r="B9" s="1">
        <v>7</v>
      </c>
      <c r="C9" s="1">
        <v>6</v>
      </c>
      <c r="D9" s="1">
        <v>6</v>
      </c>
      <c r="E9" s="1">
        <v>5</v>
      </c>
    </row>
    <row r="10" spans="1:28">
      <c r="A10" s="74" t="s">
        <v>181</v>
      </c>
      <c r="B10" s="87">
        <v>1</v>
      </c>
      <c r="C10" s="85">
        <v>0.84209999999999996</v>
      </c>
      <c r="D10" s="85">
        <v>0.84209999999999996</v>
      </c>
      <c r="E10" s="88">
        <v>0.85960000000000003</v>
      </c>
      <c r="T10" s="74" t="s">
        <v>158</v>
      </c>
      <c r="U10" s="74">
        <v>3</v>
      </c>
      <c r="V10" s="74">
        <v>4</v>
      </c>
      <c r="W10" s="74">
        <v>5</v>
      </c>
      <c r="X10" s="74">
        <v>6</v>
      </c>
      <c r="Y10" s="74">
        <v>7</v>
      </c>
      <c r="Z10" s="74">
        <v>8</v>
      </c>
      <c r="AA10" s="74">
        <v>9</v>
      </c>
      <c r="AB10" s="74">
        <v>10</v>
      </c>
    </row>
    <row r="11" spans="1:28">
      <c r="T11" s="74" t="s">
        <v>21</v>
      </c>
      <c r="U11" s="1">
        <v>235</v>
      </c>
      <c r="V11" s="1">
        <v>204</v>
      </c>
      <c r="W11" s="1">
        <v>195</v>
      </c>
      <c r="X11" s="1">
        <v>191</v>
      </c>
      <c r="Y11" s="1">
        <v>191</v>
      </c>
      <c r="Z11" s="1">
        <v>191</v>
      </c>
      <c r="AA11" s="1">
        <v>191</v>
      </c>
      <c r="AB11" s="1">
        <v>191</v>
      </c>
    </row>
    <row r="41" spans="3:3" ht="18">
      <c r="C41" s="78" t="s">
        <v>165</v>
      </c>
    </row>
    <row r="42" spans="3:3" ht="18">
      <c r="C42" s="79" t="s">
        <v>166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B2B5-154A-1F4B-AE1A-EF55AE6FE694}">
  <sheetPr codeName="Sheet6"/>
  <dimension ref="A1:AI110"/>
  <sheetViews>
    <sheetView tabSelected="1" workbookViewId="0">
      <selection activeCell="D17" sqref="D17"/>
    </sheetView>
  </sheetViews>
  <sheetFormatPr baseColWidth="10" defaultRowHeight="16"/>
  <cols>
    <col min="1" max="2" width="10.83203125" style="1"/>
    <col min="3" max="3" width="15.6640625" style="1" customWidth="1"/>
    <col min="4" max="4" width="15.83203125" style="1" customWidth="1"/>
    <col min="5" max="5" width="5.83203125" style="28" customWidth="1"/>
    <col min="6" max="6" width="14.33203125" style="1" customWidth="1"/>
    <col min="7" max="7" width="14.83203125" style="1" customWidth="1"/>
    <col min="8" max="8" width="18" style="1" customWidth="1"/>
    <col min="9" max="9" width="5.83203125" style="28" customWidth="1"/>
    <col min="10" max="10" width="12.6640625" bestFit="1" customWidth="1"/>
    <col min="11" max="11" width="14.6640625" customWidth="1"/>
    <col min="12" max="12" width="12.6640625" customWidth="1"/>
    <col min="13" max="13" width="5.33203125" style="26" customWidth="1"/>
    <col min="14" max="14" width="12.6640625" bestFit="1" customWidth="1"/>
    <col min="15" max="15" width="15.1640625" customWidth="1"/>
    <col min="16" max="16" width="13.83203125" customWidth="1"/>
    <col min="17" max="17" width="5.6640625" style="26" customWidth="1"/>
    <col min="18" max="18" width="14.1640625" style="1" customWidth="1"/>
    <col min="19" max="19" width="15.83203125" style="1" customWidth="1"/>
    <col min="20" max="20" width="10.83203125" style="1"/>
    <col min="21" max="21" width="5.33203125" style="28" customWidth="1"/>
    <col min="22" max="22" width="13.6640625" style="1" customWidth="1"/>
    <col min="23" max="23" width="15.1640625" style="1" customWidth="1"/>
    <col min="24" max="24" width="14.6640625" style="1" customWidth="1"/>
    <col min="25" max="26" width="10.83203125" style="1"/>
    <col min="27" max="28" width="12.6640625" style="1" bestFit="1" customWidth="1"/>
    <col min="29" max="16384" width="10.83203125" style="1"/>
  </cols>
  <sheetData>
    <row r="1" spans="1:35">
      <c r="A1" s="13"/>
      <c r="B1" s="7" t="s">
        <v>12</v>
      </c>
      <c r="C1" s="93" t="s">
        <v>37</v>
      </c>
      <c r="D1" s="93"/>
      <c r="E1" s="47"/>
      <c r="F1" s="8" t="s">
        <v>7</v>
      </c>
      <c r="G1" s="93" t="s">
        <v>38</v>
      </c>
      <c r="H1" s="93"/>
      <c r="I1" s="47"/>
      <c r="J1" s="36" t="s">
        <v>50</v>
      </c>
      <c r="K1" s="93" t="s">
        <v>129</v>
      </c>
      <c r="L1" s="93"/>
      <c r="M1" s="47"/>
      <c r="N1" s="36" t="s">
        <v>43</v>
      </c>
      <c r="O1" s="93" t="s">
        <v>130</v>
      </c>
      <c r="P1" s="93"/>
      <c r="Q1" s="47"/>
      <c r="R1" s="7" t="s">
        <v>44</v>
      </c>
      <c r="S1" s="93" t="s">
        <v>131</v>
      </c>
      <c r="T1" s="93"/>
      <c r="U1" s="47"/>
      <c r="V1" s="7" t="s">
        <v>133</v>
      </c>
      <c r="W1" s="93" t="s">
        <v>132</v>
      </c>
      <c r="X1" s="93"/>
      <c r="Y1" s="2"/>
      <c r="Z1" s="2"/>
    </row>
    <row r="2" spans="1:35">
      <c r="A2" s="14">
        <v>1</v>
      </c>
      <c r="B2" s="1">
        <v>2</v>
      </c>
      <c r="C2" s="15" t="s">
        <v>26</v>
      </c>
      <c r="D2" s="15">
        <f>COUNTIF($B$2:$B$110,1)</f>
        <v>51</v>
      </c>
      <c r="E2" s="48"/>
      <c r="F2" s="16">
        <v>1</v>
      </c>
      <c r="G2" s="15" t="s">
        <v>26</v>
      </c>
      <c r="H2" s="15">
        <f>COUNTIF($F$2:$F$110,1)</f>
        <v>62</v>
      </c>
      <c r="I2" s="48"/>
      <c r="J2">
        <v>1</v>
      </c>
      <c r="K2" s="15" t="s">
        <v>26</v>
      </c>
      <c r="L2" s="15">
        <f>COUNTIF($J$2:$J$110,1)</f>
        <v>48</v>
      </c>
      <c r="N2">
        <v>1</v>
      </c>
      <c r="O2" s="15" t="s">
        <v>26</v>
      </c>
      <c r="P2" s="15">
        <f>COUNTIF($N$2:$N$110,1)</f>
        <v>60</v>
      </c>
      <c r="R2" s="1">
        <v>1</v>
      </c>
      <c r="S2" s="15" t="s">
        <v>26</v>
      </c>
      <c r="T2" s="15">
        <f>COUNTIF($R$2:$R$110,1)</f>
        <v>62</v>
      </c>
      <c r="U2" s="48"/>
      <c r="V2" s="1">
        <v>1</v>
      </c>
      <c r="W2" s="15" t="s">
        <v>26</v>
      </c>
      <c r="X2" s="15">
        <f>COUNTIF($V$2:$V$110,1)</f>
        <v>62</v>
      </c>
    </row>
    <row r="3" spans="1:35">
      <c r="A3" s="14">
        <v>2</v>
      </c>
      <c r="B3" s="1">
        <v>1</v>
      </c>
      <c r="C3" s="15" t="s">
        <v>27</v>
      </c>
      <c r="D3" s="15">
        <f>COUNTIF($B$2:$B$110,2)</f>
        <v>13</v>
      </c>
      <c r="E3" s="48"/>
      <c r="F3" s="16">
        <v>1</v>
      </c>
      <c r="G3" s="15" t="s">
        <v>27</v>
      </c>
      <c r="H3" s="15">
        <f>COUNTIF($F$2:$F$110,2)</f>
        <v>26</v>
      </c>
      <c r="I3" s="48"/>
      <c r="J3">
        <v>3</v>
      </c>
      <c r="K3" s="15" t="s">
        <v>27</v>
      </c>
      <c r="L3" s="15">
        <f>COUNTIF($J$2:$J$110,2)</f>
        <v>30</v>
      </c>
      <c r="N3">
        <v>1</v>
      </c>
      <c r="O3" s="15" t="s">
        <v>27</v>
      </c>
      <c r="P3" s="15">
        <f>COUNTIF($N$2:$N$110,2)</f>
        <v>25</v>
      </c>
      <c r="R3" s="1">
        <v>1</v>
      </c>
      <c r="S3" s="15" t="s">
        <v>27</v>
      </c>
      <c r="T3" s="15">
        <f>COUNTIF($R$2:$R$110,2)</f>
        <v>25</v>
      </c>
      <c r="U3" s="48"/>
      <c r="V3" s="1">
        <v>1</v>
      </c>
      <c r="W3" s="15" t="s">
        <v>27</v>
      </c>
      <c r="X3" s="15">
        <f>COUNTIF($V$2:$V$110,2)</f>
        <v>26</v>
      </c>
      <c r="AE3" s="1" t="s">
        <v>186</v>
      </c>
      <c r="AF3" s="1" t="s">
        <v>193</v>
      </c>
      <c r="AG3" s="1" t="s">
        <v>187</v>
      </c>
      <c r="AH3" s="1" t="s">
        <v>188</v>
      </c>
      <c r="AI3" s="1" t="s">
        <v>194</v>
      </c>
    </row>
    <row r="4" spans="1:35">
      <c r="A4" s="14">
        <v>3</v>
      </c>
      <c r="B4" s="1">
        <v>1</v>
      </c>
      <c r="C4" s="15" t="s">
        <v>28</v>
      </c>
      <c r="D4" s="15">
        <f>COUNTIF($B$2:$B$110,3)</f>
        <v>10</v>
      </c>
      <c r="E4" s="48"/>
      <c r="F4" s="16">
        <v>1</v>
      </c>
      <c r="G4" s="15" t="s">
        <v>28</v>
      </c>
      <c r="H4" s="15">
        <f>COUNTIF($F$2:$F$110,3)</f>
        <v>10</v>
      </c>
      <c r="I4" s="48"/>
      <c r="J4">
        <v>1</v>
      </c>
      <c r="K4" s="15" t="s">
        <v>28</v>
      </c>
      <c r="L4" s="15">
        <f>COUNTIF($J$2:$J$110,3)</f>
        <v>11</v>
      </c>
      <c r="N4">
        <v>1</v>
      </c>
      <c r="O4" s="15" t="s">
        <v>28</v>
      </c>
      <c r="P4" s="15">
        <f>COUNTIF($N$2:$N$110,3)</f>
        <v>10</v>
      </c>
      <c r="R4" s="1">
        <v>1</v>
      </c>
      <c r="S4" s="15" t="s">
        <v>28</v>
      </c>
      <c r="T4" s="15">
        <f>COUNTIF($R$2:$R$110,3)</f>
        <v>10</v>
      </c>
      <c r="U4" s="48"/>
      <c r="V4" s="1">
        <v>1</v>
      </c>
      <c r="W4" s="15" t="s">
        <v>28</v>
      </c>
      <c r="X4" s="15">
        <f>COUNTIF($V$2:$V$110,3)</f>
        <v>10</v>
      </c>
      <c r="AD4" s="15" t="s">
        <v>26</v>
      </c>
      <c r="AE4" s="15">
        <f>COUNTIF($B$2:$B$110,1)</f>
        <v>51</v>
      </c>
      <c r="AF4" s="15">
        <f>COUNTIF($J$2:$J$110,1)</f>
        <v>48</v>
      </c>
      <c r="AG4" s="15">
        <f>COUNTIF($N$2:$N$110,1)</f>
        <v>60</v>
      </c>
      <c r="AH4" s="15">
        <f>COUNTIF($R$2:$R$110,1)</f>
        <v>62</v>
      </c>
      <c r="AI4" s="15">
        <f>COUNTIF($V$2:$V$110,1)</f>
        <v>62</v>
      </c>
    </row>
    <row r="5" spans="1:35">
      <c r="A5" s="14">
        <v>4</v>
      </c>
      <c r="B5" s="1">
        <v>1</v>
      </c>
      <c r="C5" s="15" t="s">
        <v>29</v>
      </c>
      <c r="D5" s="15">
        <f>COUNTIF($B$2:$B$110,4)</f>
        <v>7</v>
      </c>
      <c r="E5" s="48"/>
      <c r="F5" s="16">
        <v>1</v>
      </c>
      <c r="G5" s="15" t="s">
        <v>29</v>
      </c>
      <c r="H5" s="15">
        <f>COUNTIF($F$2:$F$110,4)</f>
        <v>8</v>
      </c>
      <c r="I5" s="48"/>
      <c r="J5">
        <v>1</v>
      </c>
      <c r="K5" s="15" t="s">
        <v>29</v>
      </c>
      <c r="L5" s="15">
        <f>COUNTIF($J$2:$J$110,4)</f>
        <v>10</v>
      </c>
      <c r="N5">
        <v>1</v>
      </c>
      <c r="O5" s="15" t="s">
        <v>29</v>
      </c>
      <c r="P5" s="15">
        <f>COUNTIF($N$2:$N$110,4)</f>
        <v>8</v>
      </c>
      <c r="R5" s="1">
        <v>1</v>
      </c>
      <c r="S5" s="15" t="s">
        <v>29</v>
      </c>
      <c r="T5" s="15">
        <f>COUNTIF($R$2:$R$110,4)</f>
        <v>8</v>
      </c>
      <c r="U5" s="48"/>
      <c r="V5" s="1">
        <v>1</v>
      </c>
      <c r="W5" s="15" t="s">
        <v>29</v>
      </c>
      <c r="X5" s="15">
        <f>COUNTIF($V$2:$V$110,4)</f>
        <v>8</v>
      </c>
      <c r="AD5" s="15" t="s">
        <v>27</v>
      </c>
      <c r="AE5" s="15">
        <f>COUNTIF($B$2:$B$110,2)</f>
        <v>13</v>
      </c>
      <c r="AF5" s="15">
        <f>COUNTIF($J$2:$J$110,2)</f>
        <v>30</v>
      </c>
      <c r="AG5" s="15">
        <f>COUNTIF($N$2:$N$110,2)</f>
        <v>25</v>
      </c>
      <c r="AH5" s="15">
        <f>COUNTIF($R$2:$R$110,2)</f>
        <v>25</v>
      </c>
      <c r="AI5" s="15">
        <f>COUNTIF($V$2:$V$110,2)</f>
        <v>26</v>
      </c>
    </row>
    <row r="6" spans="1:35">
      <c r="A6" s="14">
        <v>5</v>
      </c>
      <c r="B6" s="1">
        <v>1</v>
      </c>
      <c r="C6" s="15" t="s">
        <v>30</v>
      </c>
      <c r="D6" s="15">
        <f>COUNTIF($B$2:$B$110,5)</f>
        <v>10</v>
      </c>
      <c r="E6" s="48"/>
      <c r="F6" s="16">
        <v>1</v>
      </c>
      <c r="G6" s="15" t="s">
        <v>30</v>
      </c>
      <c r="H6" s="15">
        <f>COUNTIF($F$2:$F$110,5)</f>
        <v>3</v>
      </c>
      <c r="I6" s="48"/>
      <c r="J6">
        <v>2</v>
      </c>
      <c r="K6" s="15" t="s">
        <v>30</v>
      </c>
      <c r="L6" s="15">
        <f>COUNTIF($J$2:$J$110,5)</f>
        <v>7</v>
      </c>
      <c r="N6">
        <v>2</v>
      </c>
      <c r="O6" s="15" t="s">
        <v>30</v>
      </c>
      <c r="P6" s="15">
        <f>COUNTIF($N$2:$N$110,5)</f>
        <v>4</v>
      </c>
      <c r="R6" s="1">
        <v>1</v>
      </c>
      <c r="S6" s="15" t="s">
        <v>30</v>
      </c>
      <c r="T6" s="15">
        <f>COUNTIF($R$2:$R$110,5)</f>
        <v>3</v>
      </c>
      <c r="U6" s="48"/>
      <c r="V6" s="1">
        <v>1</v>
      </c>
      <c r="W6" s="15" t="s">
        <v>30</v>
      </c>
      <c r="X6" s="15">
        <f>COUNTIF($V$2:$V$110,5)</f>
        <v>3</v>
      </c>
      <c r="AD6" s="15" t="s">
        <v>28</v>
      </c>
      <c r="AE6" s="15">
        <f>COUNTIF($B$2:$B$110,3)</f>
        <v>10</v>
      </c>
      <c r="AF6" s="15">
        <f>COUNTIF($J$2:$J$110,3)</f>
        <v>11</v>
      </c>
      <c r="AG6" s="15">
        <f>COUNTIF($N$2:$N$110,3)</f>
        <v>10</v>
      </c>
      <c r="AH6" s="15">
        <f>COUNTIF($R$2:$R$110,3)</f>
        <v>10</v>
      </c>
      <c r="AI6" s="15">
        <f>COUNTIF($V$2:$V$110,3)</f>
        <v>10</v>
      </c>
    </row>
    <row r="7" spans="1:35">
      <c r="A7" s="14">
        <v>6</v>
      </c>
      <c r="B7" s="1">
        <v>1</v>
      </c>
      <c r="C7" s="15" t="s">
        <v>31</v>
      </c>
      <c r="D7" s="15">
        <f>COUNTIF($B$2:$B$110,6)</f>
        <v>2</v>
      </c>
      <c r="E7" s="48"/>
      <c r="F7" s="16">
        <v>1</v>
      </c>
      <c r="G7" s="15" t="s">
        <v>31</v>
      </c>
      <c r="H7" s="15">
        <f>COUNTIF($F$2:$F$110,6)</f>
        <v>0</v>
      </c>
      <c r="I7" s="48"/>
      <c r="J7">
        <v>1</v>
      </c>
      <c r="K7" s="15" t="s">
        <v>31</v>
      </c>
      <c r="L7" s="15">
        <f>COUNTIF($J$2:$J$110,6)</f>
        <v>2</v>
      </c>
      <c r="N7">
        <v>1</v>
      </c>
      <c r="O7" s="15" t="s">
        <v>31</v>
      </c>
      <c r="P7" s="15">
        <f>COUNTIF($N$2:$N$110,6)</f>
        <v>2</v>
      </c>
      <c r="R7" s="1">
        <v>1</v>
      </c>
      <c r="S7" s="15" t="s">
        <v>31</v>
      </c>
      <c r="T7" s="15">
        <f>COUNTIF($R$2:$R$110,6)</f>
        <v>1</v>
      </c>
      <c r="U7" s="48"/>
      <c r="V7" s="1">
        <v>1</v>
      </c>
      <c r="W7" s="15" t="s">
        <v>31</v>
      </c>
      <c r="X7" s="15">
        <f>COUNTIF($V$2:$V$110,6)</f>
        <v>0</v>
      </c>
      <c r="AD7" s="15" t="s">
        <v>29</v>
      </c>
      <c r="AE7" s="15">
        <f>COUNTIF($B$2:$B$110,4)</f>
        <v>7</v>
      </c>
      <c r="AF7" s="15">
        <f>COUNTIF($J$2:$J$110,4)</f>
        <v>10</v>
      </c>
      <c r="AG7" s="15">
        <f>COUNTIF($N$2:$N$110,4)</f>
        <v>8</v>
      </c>
      <c r="AH7" s="15">
        <f>COUNTIF($R$2:$R$110,4)</f>
        <v>8</v>
      </c>
      <c r="AI7" s="15">
        <f>COUNTIF($V$2:$V$110,4)</f>
        <v>8</v>
      </c>
    </row>
    <row r="8" spans="1:35">
      <c r="A8" s="14">
        <v>7</v>
      </c>
      <c r="B8" s="1">
        <v>1</v>
      </c>
      <c r="C8" s="15" t="s">
        <v>32</v>
      </c>
      <c r="D8" s="15">
        <f>COUNTIF($B$2:$B$110,7)</f>
        <v>0</v>
      </c>
      <c r="E8" s="48"/>
      <c r="F8" s="16">
        <v>1</v>
      </c>
      <c r="G8" s="15" t="s">
        <v>32</v>
      </c>
      <c r="H8" s="15">
        <f>COUNTIF($F$2:$F$110,7)</f>
        <v>0</v>
      </c>
      <c r="I8" s="48"/>
      <c r="J8">
        <v>2</v>
      </c>
      <c r="K8" s="15" t="s">
        <v>32</v>
      </c>
      <c r="L8" s="15">
        <f>COUNTIF($J$2:$J$110,7)</f>
        <v>1</v>
      </c>
      <c r="N8">
        <v>1</v>
      </c>
      <c r="O8" s="15" t="s">
        <v>32</v>
      </c>
      <c r="P8" s="15">
        <f>COUNTIF($N$2:$N$110,7)</f>
        <v>0</v>
      </c>
      <c r="R8" s="1">
        <v>1</v>
      </c>
      <c r="S8" s="15" t="s">
        <v>32</v>
      </c>
      <c r="T8" s="15">
        <f>COUNTIF($R$2:$R$110,7)</f>
        <v>0</v>
      </c>
      <c r="U8" s="48"/>
      <c r="V8" s="1">
        <v>1</v>
      </c>
      <c r="W8" s="15" t="s">
        <v>32</v>
      </c>
      <c r="X8" s="15">
        <f>COUNTIF($V$2:$V$110,7)</f>
        <v>0</v>
      </c>
      <c r="AD8" s="15" t="s">
        <v>30</v>
      </c>
      <c r="AE8" s="15">
        <f>COUNTIF($B$2:$B$110,5)</f>
        <v>10</v>
      </c>
      <c r="AF8" s="15">
        <f>COUNTIF($J$2:$J$110,5)</f>
        <v>7</v>
      </c>
      <c r="AG8" s="15">
        <f>COUNTIF($N$2:$N$110,5)</f>
        <v>4</v>
      </c>
      <c r="AH8" s="15">
        <f>COUNTIF($R$2:$R$110,5)</f>
        <v>3</v>
      </c>
      <c r="AI8" s="15">
        <f>COUNTIF($V$2:$V$110,5)</f>
        <v>3</v>
      </c>
    </row>
    <row r="9" spans="1:35">
      <c r="A9" s="14">
        <v>8</v>
      </c>
      <c r="B9" s="1">
        <v>1</v>
      </c>
      <c r="C9" s="15" t="s">
        <v>33</v>
      </c>
      <c r="D9" s="15">
        <f>COUNTIF($B$2:$B$110,8)</f>
        <v>1</v>
      </c>
      <c r="E9" s="48"/>
      <c r="F9" s="16">
        <v>1</v>
      </c>
      <c r="G9" s="15" t="s">
        <v>33</v>
      </c>
      <c r="H9" s="15">
        <f>COUNTIF($F$2:$F$110,8)</f>
        <v>0</v>
      </c>
      <c r="I9" s="48"/>
      <c r="J9">
        <v>1</v>
      </c>
      <c r="K9" s="15" t="s">
        <v>33</v>
      </c>
      <c r="L9" s="15">
        <f>COUNTIF($J$2:$J$110,8)</f>
        <v>0</v>
      </c>
      <c r="N9">
        <v>1</v>
      </c>
      <c r="O9" s="15" t="s">
        <v>33</v>
      </c>
      <c r="P9" s="15">
        <f>COUNTIF($N$2:$N$110,8)</f>
        <v>0</v>
      </c>
      <c r="R9" s="1">
        <v>1</v>
      </c>
      <c r="S9" s="15" t="s">
        <v>33</v>
      </c>
      <c r="T9" s="15">
        <f>COUNTIF($R$2:$R$110,8)</f>
        <v>0</v>
      </c>
      <c r="U9" s="48"/>
      <c r="V9" s="1">
        <v>1</v>
      </c>
      <c r="W9" s="15" t="s">
        <v>33</v>
      </c>
      <c r="X9" s="15">
        <f>COUNTIF($V$2:$V$110,8)</f>
        <v>0</v>
      </c>
      <c r="AD9" s="15" t="s">
        <v>31</v>
      </c>
      <c r="AE9" s="15">
        <f>COUNTIF($B$2:$B$110,6)</f>
        <v>2</v>
      </c>
      <c r="AF9" s="15">
        <f>COUNTIF($J$2:$J$110,6)</f>
        <v>2</v>
      </c>
      <c r="AG9" s="15">
        <f>COUNTIF($N$2:$N$110,6)</f>
        <v>2</v>
      </c>
      <c r="AH9" s="15">
        <f>COUNTIF($R$2:$R$110,6)</f>
        <v>1</v>
      </c>
      <c r="AI9" s="15">
        <f>COUNTIF($V$2:$V$110,6)</f>
        <v>0</v>
      </c>
    </row>
    <row r="10" spans="1:35">
      <c r="A10" s="14">
        <v>9</v>
      </c>
      <c r="B10" s="1">
        <v>1</v>
      </c>
      <c r="C10" s="15" t="s">
        <v>34</v>
      </c>
      <c r="D10" s="15">
        <f>COUNTIF($B$2:$B$110,9)</f>
        <v>0</v>
      </c>
      <c r="E10" s="48"/>
      <c r="F10" s="16">
        <v>1</v>
      </c>
      <c r="G10" s="15" t="s">
        <v>34</v>
      </c>
      <c r="H10" s="15">
        <f>COUNTIF($F$2:$F$110,9)</f>
        <v>0</v>
      </c>
      <c r="I10" s="48"/>
      <c r="J10">
        <v>2</v>
      </c>
      <c r="K10" s="15" t="s">
        <v>34</v>
      </c>
      <c r="L10" s="15">
        <f>COUNTIF($J$2:$J$110,9)</f>
        <v>0</v>
      </c>
      <c r="N10">
        <v>1</v>
      </c>
      <c r="O10" s="15" t="s">
        <v>34</v>
      </c>
      <c r="P10" s="15">
        <f>COUNTIF($N$2:$N$110,9)</f>
        <v>0</v>
      </c>
      <c r="R10" s="1">
        <v>1</v>
      </c>
      <c r="S10" s="15" t="s">
        <v>34</v>
      </c>
      <c r="T10" s="15">
        <f>COUNTIF($R$2:$R$110,9)</f>
        <v>0</v>
      </c>
      <c r="U10" s="48"/>
      <c r="V10" s="1">
        <v>1</v>
      </c>
      <c r="W10" s="15" t="s">
        <v>34</v>
      </c>
      <c r="X10" s="15">
        <f>COUNTIF($V$2:$V$110,9)</f>
        <v>0</v>
      </c>
      <c r="AD10" s="15" t="s">
        <v>32</v>
      </c>
      <c r="AE10" s="15">
        <f>COUNTIF($B$2:$B$110,7)</f>
        <v>0</v>
      </c>
      <c r="AF10" s="15">
        <f>COUNTIF($J$2:$J$110,7)</f>
        <v>1</v>
      </c>
      <c r="AG10" s="15">
        <f>COUNTIF($N$2:$N$110,7)</f>
        <v>0</v>
      </c>
      <c r="AH10" s="15">
        <f>COUNTIF($R$2:$R$110,7)</f>
        <v>0</v>
      </c>
      <c r="AI10" s="15">
        <f>COUNTIF($V$2:$V$110,7)</f>
        <v>0</v>
      </c>
    </row>
    <row r="11" spans="1:35">
      <c r="A11" s="14">
        <v>10</v>
      </c>
      <c r="B11" s="1">
        <v>1</v>
      </c>
      <c r="C11" s="15" t="s">
        <v>35</v>
      </c>
      <c r="D11" s="15">
        <f>COUNTIF($B$2:$B$110,10)</f>
        <v>0</v>
      </c>
      <c r="E11" s="48"/>
      <c r="F11" s="16">
        <v>2</v>
      </c>
      <c r="G11" s="15" t="s">
        <v>35</v>
      </c>
      <c r="H11" s="15">
        <f>COUNTIF($F$2:$F$110,10)</f>
        <v>0</v>
      </c>
      <c r="I11" s="48"/>
      <c r="J11">
        <v>2</v>
      </c>
      <c r="K11" s="15" t="s">
        <v>35</v>
      </c>
      <c r="L11" s="15">
        <f>COUNTIF($J$2:$J$110,10)</f>
        <v>0</v>
      </c>
      <c r="N11">
        <v>2</v>
      </c>
      <c r="O11" s="15" t="s">
        <v>35</v>
      </c>
      <c r="P11" s="15">
        <f>COUNTIF($N$2:$N$110,10)</f>
        <v>0</v>
      </c>
      <c r="R11" s="1">
        <v>2</v>
      </c>
      <c r="S11" s="15" t="s">
        <v>35</v>
      </c>
      <c r="T11" s="15">
        <f>COUNTIF($R$2:$R$110,10)</f>
        <v>0</v>
      </c>
      <c r="U11" s="48"/>
      <c r="V11" s="1">
        <v>2</v>
      </c>
      <c r="W11" s="15" t="s">
        <v>35</v>
      </c>
      <c r="X11" s="15">
        <f>COUNTIF($V$2:$V$110,10)</f>
        <v>0</v>
      </c>
      <c r="AD11" s="15" t="s">
        <v>33</v>
      </c>
      <c r="AE11" s="15">
        <f>COUNTIF($B$2:$B$110,8)</f>
        <v>1</v>
      </c>
      <c r="AF11" s="15">
        <f>COUNTIF($J$2:$J$110,8)</f>
        <v>0</v>
      </c>
      <c r="AG11" s="15">
        <f>COUNTIF($N$2:$N$110,8)</f>
        <v>0</v>
      </c>
      <c r="AH11" s="15">
        <f>COUNTIF($R$2:$R$110,8)</f>
        <v>0</v>
      </c>
      <c r="AI11" s="15">
        <f>COUNTIF($V$2:$V$110,8)</f>
        <v>0</v>
      </c>
    </row>
    <row r="12" spans="1:35">
      <c r="A12" s="14">
        <v>11</v>
      </c>
      <c r="B12" s="1">
        <v>1</v>
      </c>
      <c r="C12" s="17" t="s">
        <v>39</v>
      </c>
      <c r="D12" s="17">
        <f>SUM(D2:D11)</f>
        <v>94</v>
      </c>
      <c r="F12" s="16">
        <v>1</v>
      </c>
      <c r="J12">
        <v>1</v>
      </c>
      <c r="N12">
        <v>1</v>
      </c>
      <c r="R12" s="1">
        <v>1</v>
      </c>
      <c r="V12" s="1">
        <v>1</v>
      </c>
      <c r="AD12" s="15" t="s">
        <v>34</v>
      </c>
      <c r="AE12" s="15">
        <f>COUNTIF($B$2:$B$110,9)</f>
        <v>0</v>
      </c>
      <c r="AF12" s="15">
        <f>COUNTIF($J$2:$J$110,9)</f>
        <v>0</v>
      </c>
      <c r="AG12" s="15">
        <f>COUNTIF($N$2:$N$110,9)</f>
        <v>0</v>
      </c>
      <c r="AH12" s="15">
        <f>COUNTIF($R$2:$R$110,9)</f>
        <v>0</v>
      </c>
      <c r="AI12" s="15">
        <f>COUNTIF($V$2:$V$110,9)</f>
        <v>0</v>
      </c>
    </row>
    <row r="13" spans="1:35">
      <c r="A13" s="14">
        <v>12</v>
      </c>
      <c r="B13" s="1">
        <v>1</v>
      </c>
      <c r="C13" s="18" t="s">
        <v>36</v>
      </c>
      <c r="D13" s="17">
        <v>15</v>
      </c>
      <c r="F13" s="16">
        <v>1</v>
      </c>
      <c r="G13" s="1" t="s">
        <v>10</v>
      </c>
      <c r="H13" s="1">
        <f>SUM(H2:H11)</f>
        <v>109</v>
      </c>
      <c r="J13">
        <v>1</v>
      </c>
      <c r="K13" s="1" t="s">
        <v>10</v>
      </c>
      <c r="L13" s="1">
        <f>SUM(L2:L11)</f>
        <v>109</v>
      </c>
      <c r="N13">
        <v>1</v>
      </c>
      <c r="O13" s="1" t="s">
        <v>10</v>
      </c>
      <c r="P13" s="1">
        <f>SUM(P2:P11)</f>
        <v>109</v>
      </c>
      <c r="R13" s="1">
        <v>1</v>
      </c>
      <c r="S13" s="1" t="s">
        <v>10</v>
      </c>
      <c r="T13" s="1">
        <f>SUM(T2:T11)</f>
        <v>109</v>
      </c>
      <c r="V13" s="1">
        <v>1</v>
      </c>
      <c r="W13" s="1" t="s">
        <v>10</v>
      </c>
      <c r="X13" s="1">
        <f>SUM(X2:X11)</f>
        <v>109</v>
      </c>
      <c r="AD13" s="15" t="s">
        <v>35</v>
      </c>
      <c r="AE13" s="15">
        <f>COUNTIF($B$2:$B$110,10)</f>
        <v>0</v>
      </c>
      <c r="AF13" s="15">
        <f>COUNTIF($J$2:$J$110,10)</f>
        <v>0</v>
      </c>
      <c r="AG13" s="15">
        <f>COUNTIF($N$2:$N$110,10)</f>
        <v>0</v>
      </c>
      <c r="AH13" s="15">
        <f>COUNTIF($R$2:$R$110,10)</f>
        <v>0</v>
      </c>
      <c r="AI13" s="15">
        <f>COUNTIF($V$2:$V$110,10)</f>
        <v>0</v>
      </c>
    </row>
    <row r="14" spans="1:35">
      <c r="A14" s="14">
        <v>13</v>
      </c>
      <c r="B14" s="1">
        <v>1</v>
      </c>
      <c r="C14" s="17" t="s">
        <v>40</v>
      </c>
      <c r="D14" s="17">
        <f>SUM(D12:D13)</f>
        <v>109</v>
      </c>
      <c r="F14" s="16">
        <v>2</v>
      </c>
      <c r="G14" s="76" t="s">
        <v>160</v>
      </c>
      <c r="H14" s="39">
        <v>5</v>
      </c>
      <c r="J14">
        <v>2</v>
      </c>
      <c r="K14" s="75" t="s">
        <v>160</v>
      </c>
      <c r="L14">
        <v>7</v>
      </c>
      <c r="N14">
        <v>2</v>
      </c>
      <c r="O14" s="76" t="s">
        <v>160</v>
      </c>
      <c r="P14" s="39">
        <v>6</v>
      </c>
      <c r="R14" s="1">
        <v>2</v>
      </c>
      <c r="S14" s="76" t="s">
        <v>160</v>
      </c>
      <c r="T14" s="39">
        <v>6</v>
      </c>
      <c r="V14" s="1">
        <v>2</v>
      </c>
      <c r="W14" s="76" t="s">
        <v>160</v>
      </c>
      <c r="X14" s="39">
        <v>5</v>
      </c>
    </row>
    <row r="15" spans="1:35">
      <c r="A15" s="14">
        <v>14</v>
      </c>
      <c r="B15" s="1">
        <v>1</v>
      </c>
      <c r="F15" s="16">
        <v>1</v>
      </c>
      <c r="G15" s="60" t="s">
        <v>136</v>
      </c>
      <c r="H15" s="60"/>
      <c r="J15">
        <v>1</v>
      </c>
      <c r="N15">
        <v>1</v>
      </c>
      <c r="R15" s="1">
        <v>1</v>
      </c>
      <c r="V15" s="1">
        <v>1</v>
      </c>
    </row>
    <row r="16" spans="1:35">
      <c r="A16" s="14">
        <v>15</v>
      </c>
      <c r="B16" s="1">
        <v>1</v>
      </c>
      <c r="F16" s="16">
        <v>2</v>
      </c>
      <c r="G16" s="1" t="s">
        <v>138</v>
      </c>
      <c r="H16" s="88">
        <f>SUM(H2:H4)/H13</f>
        <v>0.8990825688073395</v>
      </c>
      <c r="J16">
        <v>2</v>
      </c>
      <c r="K16" s="1" t="s">
        <v>138</v>
      </c>
      <c r="L16" s="88">
        <f>SUM(L2:L4)/L13</f>
        <v>0.8165137614678899</v>
      </c>
      <c r="N16">
        <v>2</v>
      </c>
      <c r="O16" s="1" t="s">
        <v>138</v>
      </c>
      <c r="P16" s="88">
        <f>SUM(P2:P4)/P13</f>
        <v>0.87155963302752293</v>
      </c>
      <c r="R16" s="1">
        <v>2</v>
      </c>
      <c r="S16" s="1" t="s">
        <v>138</v>
      </c>
      <c r="T16" s="88">
        <f>SUM(T2:T4)/T13</f>
        <v>0.88990825688073394</v>
      </c>
      <c r="V16" s="1">
        <v>2</v>
      </c>
      <c r="W16" s="1" t="s">
        <v>138</v>
      </c>
      <c r="X16" s="88">
        <f>SUM(X2:X4)/X13</f>
        <v>0.8990825688073395</v>
      </c>
    </row>
    <row r="17" spans="1:22">
      <c r="A17" s="14">
        <v>16</v>
      </c>
      <c r="B17" s="1">
        <v>1</v>
      </c>
      <c r="C17" s="1" t="s">
        <v>138</v>
      </c>
      <c r="D17" s="88">
        <f>SUM(D2:D4)/SUM(D2:D11)</f>
        <v>0.78723404255319152</v>
      </c>
      <c r="F17" s="16">
        <v>1</v>
      </c>
      <c r="J17">
        <v>1</v>
      </c>
      <c r="N17">
        <v>1</v>
      </c>
      <c r="R17" s="1">
        <v>1</v>
      </c>
      <c r="V17" s="1">
        <v>1</v>
      </c>
    </row>
    <row r="18" spans="1:22">
      <c r="A18" s="14">
        <v>17</v>
      </c>
      <c r="B18" s="1">
        <v>1</v>
      </c>
      <c r="F18" s="16">
        <v>2</v>
      </c>
      <c r="J18">
        <v>2</v>
      </c>
      <c r="N18">
        <v>2</v>
      </c>
      <c r="R18" s="1">
        <v>2</v>
      </c>
      <c r="V18" s="1">
        <v>2</v>
      </c>
    </row>
    <row r="19" spans="1:22">
      <c r="A19" s="14">
        <v>18</v>
      </c>
      <c r="B19" s="1">
        <v>1</v>
      </c>
      <c r="F19" s="16">
        <v>4</v>
      </c>
      <c r="J19">
        <v>4</v>
      </c>
      <c r="N19">
        <v>4</v>
      </c>
      <c r="R19" s="1">
        <v>4</v>
      </c>
      <c r="V19" s="1">
        <v>4</v>
      </c>
    </row>
    <row r="20" spans="1:22">
      <c r="A20" s="14">
        <v>19</v>
      </c>
      <c r="B20" s="1">
        <v>1</v>
      </c>
      <c r="F20" s="16">
        <v>1</v>
      </c>
      <c r="G20" s="77">
        <f>H16-D17</f>
        <v>0.11184852625414798</v>
      </c>
      <c r="J20">
        <v>1</v>
      </c>
      <c r="N20">
        <v>2</v>
      </c>
      <c r="R20" s="1">
        <v>2</v>
      </c>
      <c r="V20" s="1">
        <v>2</v>
      </c>
    </row>
    <row r="21" spans="1:22">
      <c r="A21" s="14">
        <v>20</v>
      </c>
      <c r="B21" s="1">
        <v>1</v>
      </c>
      <c r="F21" s="16">
        <v>1</v>
      </c>
      <c r="J21">
        <v>1</v>
      </c>
      <c r="N21">
        <v>1</v>
      </c>
      <c r="R21" s="1">
        <v>1</v>
      </c>
      <c r="V21" s="1">
        <v>1</v>
      </c>
    </row>
    <row r="22" spans="1:22">
      <c r="A22" s="14">
        <v>21</v>
      </c>
      <c r="B22" s="1">
        <v>1</v>
      </c>
      <c r="F22" s="16">
        <v>3</v>
      </c>
      <c r="J22">
        <v>3</v>
      </c>
      <c r="N22">
        <v>3</v>
      </c>
      <c r="R22" s="1">
        <v>3</v>
      </c>
      <c r="V22" s="1">
        <v>3</v>
      </c>
    </row>
    <row r="23" spans="1:22">
      <c r="A23" s="14">
        <v>22</v>
      </c>
      <c r="B23" s="1">
        <v>1</v>
      </c>
      <c r="F23" s="16">
        <v>4</v>
      </c>
      <c r="J23">
        <v>4</v>
      </c>
      <c r="N23">
        <v>4</v>
      </c>
      <c r="R23" s="1">
        <v>4</v>
      </c>
      <c r="V23" s="1">
        <v>4</v>
      </c>
    </row>
    <row r="24" spans="1:22">
      <c r="A24" s="14">
        <v>23</v>
      </c>
      <c r="B24" s="1">
        <v>1</v>
      </c>
      <c r="F24" s="16">
        <v>2</v>
      </c>
      <c r="J24">
        <v>3</v>
      </c>
      <c r="N24">
        <v>2</v>
      </c>
      <c r="R24" s="1">
        <v>2</v>
      </c>
      <c r="V24" s="1">
        <v>2</v>
      </c>
    </row>
    <row r="25" spans="1:22">
      <c r="A25" s="14">
        <v>24</v>
      </c>
      <c r="B25" s="1">
        <v>1</v>
      </c>
      <c r="F25" s="16">
        <v>1</v>
      </c>
      <c r="J25">
        <v>1</v>
      </c>
      <c r="N25">
        <v>1</v>
      </c>
      <c r="R25" s="1">
        <v>1</v>
      </c>
      <c r="V25" s="1">
        <v>1</v>
      </c>
    </row>
    <row r="26" spans="1:22">
      <c r="A26" s="14">
        <v>25</v>
      </c>
      <c r="B26" s="1">
        <v>1</v>
      </c>
      <c r="F26" s="16">
        <v>2</v>
      </c>
      <c r="J26">
        <v>4</v>
      </c>
      <c r="N26">
        <v>2</v>
      </c>
      <c r="R26" s="1">
        <v>2</v>
      </c>
      <c r="V26" s="1">
        <v>2</v>
      </c>
    </row>
    <row r="27" spans="1:22">
      <c r="A27" s="14">
        <v>26</v>
      </c>
      <c r="B27" s="1">
        <v>1</v>
      </c>
      <c r="F27" s="16">
        <v>1</v>
      </c>
      <c r="J27">
        <v>2</v>
      </c>
      <c r="N27">
        <v>1</v>
      </c>
      <c r="R27" s="1">
        <v>1</v>
      </c>
      <c r="V27" s="1">
        <v>1</v>
      </c>
    </row>
    <row r="28" spans="1:22">
      <c r="A28" s="14">
        <v>27</v>
      </c>
      <c r="B28" s="1">
        <v>1</v>
      </c>
      <c r="F28" s="16">
        <v>2</v>
      </c>
      <c r="J28">
        <v>2</v>
      </c>
      <c r="N28">
        <v>2</v>
      </c>
      <c r="R28" s="1">
        <v>2</v>
      </c>
      <c r="V28" s="1">
        <v>2</v>
      </c>
    </row>
    <row r="29" spans="1:22">
      <c r="A29" s="14">
        <v>28</v>
      </c>
      <c r="B29" s="1">
        <v>1</v>
      </c>
      <c r="F29" s="16">
        <v>2</v>
      </c>
      <c r="J29">
        <v>2</v>
      </c>
      <c r="N29">
        <v>2</v>
      </c>
      <c r="R29" s="1">
        <v>2</v>
      </c>
      <c r="V29" s="1">
        <v>2</v>
      </c>
    </row>
    <row r="30" spans="1:22">
      <c r="A30" s="14">
        <v>29</v>
      </c>
      <c r="B30" s="1">
        <v>1</v>
      </c>
      <c r="F30" s="16">
        <v>1</v>
      </c>
      <c r="J30">
        <v>3</v>
      </c>
      <c r="N30">
        <v>1</v>
      </c>
      <c r="R30" s="1">
        <v>1</v>
      </c>
      <c r="V30" s="1">
        <v>1</v>
      </c>
    </row>
    <row r="31" spans="1:22">
      <c r="A31" s="14">
        <v>30</v>
      </c>
      <c r="B31" s="1">
        <v>1</v>
      </c>
      <c r="F31" s="16">
        <v>2</v>
      </c>
      <c r="J31">
        <v>6</v>
      </c>
      <c r="N31">
        <v>6</v>
      </c>
      <c r="R31" s="1">
        <v>2</v>
      </c>
      <c r="V31" s="1">
        <v>2</v>
      </c>
    </row>
    <row r="32" spans="1:22">
      <c r="A32" s="14">
        <v>31</v>
      </c>
      <c r="B32" s="1">
        <v>1</v>
      </c>
      <c r="F32" s="16">
        <v>1</v>
      </c>
      <c r="J32">
        <v>1</v>
      </c>
      <c r="N32">
        <v>1</v>
      </c>
      <c r="R32" s="1">
        <v>1</v>
      </c>
      <c r="V32" s="1">
        <v>1</v>
      </c>
    </row>
    <row r="33" spans="1:22">
      <c r="A33" s="14">
        <v>32</v>
      </c>
      <c r="B33" s="1">
        <v>1</v>
      </c>
      <c r="F33" s="16">
        <v>1</v>
      </c>
      <c r="J33">
        <v>1</v>
      </c>
      <c r="N33">
        <v>1</v>
      </c>
      <c r="R33" s="1">
        <v>1</v>
      </c>
      <c r="V33" s="1">
        <v>1</v>
      </c>
    </row>
    <row r="34" spans="1:22">
      <c r="A34" s="14">
        <v>33</v>
      </c>
      <c r="B34" s="1">
        <v>1</v>
      </c>
      <c r="F34" s="16">
        <v>1</v>
      </c>
      <c r="J34">
        <v>2</v>
      </c>
      <c r="N34">
        <v>1</v>
      </c>
      <c r="R34" s="1">
        <v>1</v>
      </c>
      <c r="V34" s="1">
        <v>1</v>
      </c>
    </row>
    <row r="35" spans="1:22">
      <c r="A35" s="14">
        <v>34</v>
      </c>
      <c r="B35" s="1">
        <v>1</v>
      </c>
      <c r="F35" s="16">
        <v>5</v>
      </c>
      <c r="J35">
        <v>4</v>
      </c>
      <c r="N35">
        <v>5</v>
      </c>
      <c r="R35" s="1">
        <v>5</v>
      </c>
      <c r="V35" s="1">
        <v>5</v>
      </c>
    </row>
    <row r="36" spans="1:22">
      <c r="A36" s="14">
        <v>35</v>
      </c>
      <c r="B36" s="1">
        <v>1</v>
      </c>
      <c r="F36" s="16">
        <v>1</v>
      </c>
      <c r="J36">
        <v>2</v>
      </c>
      <c r="N36">
        <v>1</v>
      </c>
      <c r="R36" s="1">
        <v>1</v>
      </c>
      <c r="V36" s="1">
        <v>1</v>
      </c>
    </row>
    <row r="37" spans="1:22">
      <c r="A37" s="14">
        <v>36</v>
      </c>
      <c r="B37" s="1">
        <v>1</v>
      </c>
      <c r="F37" s="16">
        <v>5</v>
      </c>
      <c r="J37">
        <v>5</v>
      </c>
      <c r="N37">
        <v>5</v>
      </c>
      <c r="R37" s="1">
        <v>5</v>
      </c>
      <c r="V37" s="1">
        <v>5</v>
      </c>
    </row>
    <row r="38" spans="1:22">
      <c r="A38" s="14">
        <v>37</v>
      </c>
      <c r="B38" s="1">
        <v>1</v>
      </c>
      <c r="F38" s="16">
        <v>1</v>
      </c>
      <c r="J38">
        <v>3</v>
      </c>
      <c r="N38">
        <v>1</v>
      </c>
      <c r="R38" s="1">
        <v>1</v>
      </c>
      <c r="V38" s="1">
        <v>1</v>
      </c>
    </row>
    <row r="39" spans="1:22">
      <c r="A39" s="14">
        <v>38</v>
      </c>
      <c r="B39" s="1">
        <v>1</v>
      </c>
      <c r="F39" s="16">
        <v>1</v>
      </c>
      <c r="J39">
        <v>1</v>
      </c>
      <c r="N39">
        <v>1</v>
      </c>
      <c r="R39" s="1">
        <v>1</v>
      </c>
      <c r="V39" s="1">
        <v>1</v>
      </c>
    </row>
    <row r="40" spans="1:22">
      <c r="A40" s="14">
        <v>39</v>
      </c>
      <c r="B40" s="1">
        <v>1</v>
      </c>
      <c r="F40" s="16">
        <v>2</v>
      </c>
      <c r="J40">
        <v>2</v>
      </c>
      <c r="N40">
        <v>1</v>
      </c>
      <c r="R40" s="1">
        <v>1</v>
      </c>
      <c r="V40" s="1">
        <v>1</v>
      </c>
    </row>
    <row r="41" spans="1:22">
      <c r="A41" s="14">
        <v>40</v>
      </c>
      <c r="B41" s="1">
        <v>1</v>
      </c>
      <c r="F41" s="16">
        <v>1</v>
      </c>
      <c r="J41">
        <v>1</v>
      </c>
      <c r="N41">
        <v>1</v>
      </c>
      <c r="R41" s="1">
        <v>1</v>
      </c>
      <c r="V41" s="1">
        <v>1</v>
      </c>
    </row>
    <row r="42" spans="1:22">
      <c r="A42" s="14">
        <v>41</v>
      </c>
      <c r="B42" s="1">
        <v>1</v>
      </c>
      <c r="F42" s="16">
        <v>1</v>
      </c>
      <c r="J42">
        <v>1</v>
      </c>
      <c r="N42">
        <v>1</v>
      </c>
      <c r="R42" s="1">
        <v>1</v>
      </c>
      <c r="V42" s="1">
        <v>1</v>
      </c>
    </row>
    <row r="43" spans="1:22">
      <c r="A43" s="14">
        <v>42</v>
      </c>
      <c r="B43" s="1">
        <v>1</v>
      </c>
      <c r="F43" s="16">
        <v>1</v>
      </c>
      <c r="J43">
        <v>2</v>
      </c>
      <c r="N43">
        <v>2</v>
      </c>
      <c r="R43" s="1">
        <v>2</v>
      </c>
      <c r="V43" s="1">
        <v>2</v>
      </c>
    </row>
    <row r="44" spans="1:22">
      <c r="A44" s="14">
        <v>43</v>
      </c>
      <c r="B44" s="1">
        <v>1</v>
      </c>
      <c r="F44" s="16">
        <v>1</v>
      </c>
      <c r="J44">
        <v>1</v>
      </c>
      <c r="N44">
        <v>1</v>
      </c>
      <c r="R44" s="1">
        <v>1</v>
      </c>
      <c r="V44" s="1">
        <v>1</v>
      </c>
    </row>
    <row r="45" spans="1:22">
      <c r="A45" s="14">
        <v>44</v>
      </c>
      <c r="B45" s="1">
        <v>1</v>
      </c>
      <c r="F45" s="16">
        <v>1</v>
      </c>
      <c r="J45">
        <v>1</v>
      </c>
      <c r="N45">
        <v>1</v>
      </c>
      <c r="R45" s="1">
        <v>1</v>
      </c>
      <c r="V45" s="1">
        <v>1</v>
      </c>
    </row>
    <row r="46" spans="1:22">
      <c r="A46" s="14">
        <v>45</v>
      </c>
      <c r="B46" s="1">
        <v>1</v>
      </c>
      <c r="F46" s="16">
        <v>2</v>
      </c>
      <c r="J46">
        <v>4</v>
      </c>
      <c r="N46">
        <v>6</v>
      </c>
      <c r="R46" s="1">
        <v>6</v>
      </c>
      <c r="V46" s="1">
        <v>2</v>
      </c>
    </row>
    <row r="47" spans="1:22">
      <c r="A47" s="14">
        <v>46</v>
      </c>
      <c r="B47" s="1">
        <v>1</v>
      </c>
      <c r="F47" s="16">
        <v>1</v>
      </c>
      <c r="J47">
        <v>1</v>
      </c>
      <c r="N47">
        <v>1</v>
      </c>
      <c r="R47" s="1">
        <v>1</v>
      </c>
      <c r="V47" s="1">
        <v>1</v>
      </c>
    </row>
    <row r="48" spans="1:22">
      <c r="A48" s="14">
        <v>47</v>
      </c>
      <c r="B48" s="1">
        <v>1</v>
      </c>
      <c r="F48" s="16">
        <v>1</v>
      </c>
      <c r="J48">
        <v>1</v>
      </c>
      <c r="N48">
        <v>1</v>
      </c>
      <c r="R48" s="1">
        <v>1</v>
      </c>
      <c r="V48" s="1">
        <v>1</v>
      </c>
    </row>
    <row r="49" spans="1:22">
      <c r="A49" s="14">
        <v>48</v>
      </c>
      <c r="B49" s="1">
        <v>1</v>
      </c>
      <c r="F49" s="16">
        <v>2</v>
      </c>
      <c r="J49">
        <v>2</v>
      </c>
      <c r="N49">
        <v>2</v>
      </c>
      <c r="R49" s="1">
        <v>2</v>
      </c>
      <c r="V49" s="1">
        <v>2</v>
      </c>
    </row>
    <row r="50" spans="1:22">
      <c r="A50" s="14">
        <v>49</v>
      </c>
      <c r="B50" s="1">
        <v>1</v>
      </c>
      <c r="F50" s="16">
        <v>1</v>
      </c>
      <c r="J50">
        <v>1</v>
      </c>
      <c r="N50">
        <v>1</v>
      </c>
      <c r="R50" s="1">
        <v>1</v>
      </c>
      <c r="V50" s="1">
        <v>1</v>
      </c>
    </row>
    <row r="51" spans="1:22">
      <c r="A51" s="14">
        <v>50</v>
      </c>
      <c r="B51" s="1">
        <v>1</v>
      </c>
      <c r="F51" s="16">
        <v>1</v>
      </c>
      <c r="J51">
        <v>1</v>
      </c>
      <c r="N51">
        <v>1</v>
      </c>
      <c r="R51" s="1">
        <v>1</v>
      </c>
      <c r="V51" s="1">
        <v>1</v>
      </c>
    </row>
    <row r="52" spans="1:22">
      <c r="A52" s="14">
        <v>51</v>
      </c>
      <c r="B52" s="1">
        <v>1</v>
      </c>
      <c r="F52" s="16">
        <v>1</v>
      </c>
      <c r="J52">
        <v>1</v>
      </c>
      <c r="N52">
        <v>1</v>
      </c>
      <c r="R52" s="1">
        <v>1</v>
      </c>
      <c r="V52" s="1">
        <v>1</v>
      </c>
    </row>
    <row r="53" spans="1:22">
      <c r="A53" s="14">
        <v>52</v>
      </c>
      <c r="B53" s="1">
        <v>1</v>
      </c>
      <c r="F53" s="16">
        <v>1</v>
      </c>
      <c r="J53">
        <v>1</v>
      </c>
      <c r="N53">
        <v>1</v>
      </c>
      <c r="R53" s="1">
        <v>1</v>
      </c>
      <c r="V53" s="1">
        <v>1</v>
      </c>
    </row>
    <row r="54" spans="1:22">
      <c r="A54" s="14">
        <v>53</v>
      </c>
      <c r="B54" s="1">
        <v>2</v>
      </c>
      <c r="F54" s="16">
        <v>3</v>
      </c>
      <c r="J54">
        <v>5</v>
      </c>
      <c r="N54">
        <v>1</v>
      </c>
      <c r="R54" s="1">
        <v>3</v>
      </c>
      <c r="V54" s="1">
        <v>3</v>
      </c>
    </row>
    <row r="55" spans="1:22">
      <c r="A55" s="14">
        <v>54</v>
      </c>
      <c r="B55" s="1">
        <v>2</v>
      </c>
      <c r="F55" s="16">
        <v>2</v>
      </c>
      <c r="J55">
        <v>5</v>
      </c>
      <c r="N55">
        <v>2</v>
      </c>
      <c r="R55" s="1">
        <v>2</v>
      </c>
      <c r="V55" s="1">
        <v>2</v>
      </c>
    </row>
    <row r="56" spans="1:22">
      <c r="A56" s="14">
        <v>55</v>
      </c>
      <c r="B56" s="1">
        <v>2</v>
      </c>
      <c r="F56" s="16">
        <v>3</v>
      </c>
      <c r="J56">
        <v>3</v>
      </c>
      <c r="N56">
        <v>3</v>
      </c>
      <c r="R56" s="1">
        <v>3</v>
      </c>
      <c r="V56" s="1">
        <v>3</v>
      </c>
    </row>
    <row r="57" spans="1:22">
      <c r="A57" s="14">
        <v>56</v>
      </c>
      <c r="B57" s="1">
        <v>2</v>
      </c>
      <c r="F57" s="16">
        <v>3</v>
      </c>
      <c r="J57">
        <v>5</v>
      </c>
      <c r="N57">
        <v>5</v>
      </c>
      <c r="R57" s="1">
        <v>3</v>
      </c>
      <c r="V57" s="1">
        <v>3</v>
      </c>
    </row>
    <row r="58" spans="1:22">
      <c r="A58" s="14">
        <v>57</v>
      </c>
      <c r="B58" s="1">
        <v>2</v>
      </c>
      <c r="F58" s="16">
        <v>3</v>
      </c>
      <c r="J58">
        <v>3</v>
      </c>
      <c r="N58">
        <v>3</v>
      </c>
      <c r="R58" s="1">
        <v>3</v>
      </c>
      <c r="V58" s="1">
        <v>3</v>
      </c>
    </row>
    <row r="59" spans="1:22">
      <c r="A59" s="14">
        <v>58</v>
      </c>
      <c r="B59" s="1">
        <v>2</v>
      </c>
      <c r="F59" s="16">
        <v>1</v>
      </c>
      <c r="J59">
        <v>1</v>
      </c>
      <c r="N59">
        <v>1</v>
      </c>
      <c r="R59" s="1">
        <v>1</v>
      </c>
      <c r="V59" s="1">
        <v>1</v>
      </c>
    </row>
    <row r="60" spans="1:22">
      <c r="A60" s="14">
        <v>59</v>
      </c>
      <c r="B60" s="1">
        <v>2</v>
      </c>
      <c r="F60" s="16">
        <v>2</v>
      </c>
      <c r="J60">
        <v>2</v>
      </c>
      <c r="N60">
        <v>2</v>
      </c>
      <c r="R60" s="1">
        <v>2</v>
      </c>
      <c r="V60" s="1">
        <v>2</v>
      </c>
    </row>
    <row r="61" spans="1:22">
      <c r="A61" s="14">
        <v>60</v>
      </c>
      <c r="B61" s="1">
        <v>2</v>
      </c>
      <c r="F61" s="16">
        <v>2</v>
      </c>
      <c r="J61">
        <v>1</v>
      </c>
      <c r="N61">
        <v>1</v>
      </c>
      <c r="R61" s="1">
        <v>1</v>
      </c>
      <c r="V61" s="1">
        <v>1</v>
      </c>
    </row>
    <row r="62" spans="1:22">
      <c r="A62" s="14">
        <v>61</v>
      </c>
      <c r="B62" s="1">
        <v>2</v>
      </c>
      <c r="F62" s="16">
        <v>4</v>
      </c>
      <c r="J62">
        <v>1</v>
      </c>
      <c r="N62">
        <v>4</v>
      </c>
      <c r="R62" s="1">
        <v>4</v>
      </c>
      <c r="V62" s="1">
        <v>4</v>
      </c>
    </row>
    <row r="63" spans="1:22">
      <c r="A63" s="14">
        <v>62</v>
      </c>
      <c r="B63" s="1">
        <v>2</v>
      </c>
      <c r="F63" s="16">
        <v>2</v>
      </c>
      <c r="J63">
        <v>2</v>
      </c>
      <c r="N63">
        <v>2</v>
      </c>
      <c r="R63" s="1">
        <v>2</v>
      </c>
      <c r="V63" s="1">
        <v>2</v>
      </c>
    </row>
    <row r="64" spans="1:22">
      <c r="A64" s="14">
        <v>63</v>
      </c>
      <c r="B64" s="1">
        <v>2</v>
      </c>
      <c r="F64" s="16">
        <v>2</v>
      </c>
      <c r="J64">
        <v>2</v>
      </c>
      <c r="N64">
        <v>2</v>
      </c>
      <c r="R64" s="1">
        <v>2</v>
      </c>
      <c r="V64" s="1">
        <v>2</v>
      </c>
    </row>
    <row r="65" spans="1:22">
      <c r="A65" s="14">
        <v>64</v>
      </c>
      <c r="B65" s="1">
        <v>2</v>
      </c>
      <c r="F65" s="16">
        <v>1</v>
      </c>
      <c r="J65">
        <v>1</v>
      </c>
      <c r="N65">
        <v>1</v>
      </c>
      <c r="R65" s="1">
        <v>1</v>
      </c>
      <c r="V65" s="1">
        <v>1</v>
      </c>
    </row>
    <row r="66" spans="1:22">
      <c r="A66" s="14">
        <v>65</v>
      </c>
      <c r="B66" s="1">
        <v>3</v>
      </c>
      <c r="F66" s="16">
        <v>1</v>
      </c>
      <c r="J66">
        <v>1</v>
      </c>
      <c r="N66">
        <v>1</v>
      </c>
      <c r="R66" s="1">
        <v>1</v>
      </c>
      <c r="V66" s="1">
        <v>1</v>
      </c>
    </row>
    <row r="67" spans="1:22">
      <c r="A67" s="14">
        <v>66</v>
      </c>
      <c r="B67" s="1">
        <v>3</v>
      </c>
      <c r="F67" s="16">
        <v>1</v>
      </c>
      <c r="J67">
        <v>2</v>
      </c>
      <c r="N67">
        <v>1</v>
      </c>
      <c r="R67" s="1">
        <v>1</v>
      </c>
      <c r="V67" s="1">
        <v>1</v>
      </c>
    </row>
    <row r="68" spans="1:22">
      <c r="A68" s="14">
        <v>67</v>
      </c>
      <c r="B68" s="1">
        <v>3</v>
      </c>
      <c r="F68" s="16">
        <v>1</v>
      </c>
      <c r="J68">
        <v>1</v>
      </c>
      <c r="N68">
        <v>1</v>
      </c>
      <c r="R68" s="1">
        <v>1</v>
      </c>
      <c r="V68" s="1">
        <v>1</v>
      </c>
    </row>
    <row r="69" spans="1:22">
      <c r="A69" s="14">
        <v>68</v>
      </c>
      <c r="B69" s="1">
        <v>3</v>
      </c>
      <c r="F69" s="16">
        <v>2</v>
      </c>
      <c r="J69">
        <v>2</v>
      </c>
      <c r="N69">
        <v>2</v>
      </c>
      <c r="R69" s="1">
        <v>2</v>
      </c>
      <c r="V69" s="1">
        <v>2</v>
      </c>
    </row>
    <row r="70" spans="1:22">
      <c r="A70" s="14">
        <v>69</v>
      </c>
      <c r="B70" s="1">
        <v>3</v>
      </c>
      <c r="F70" s="16">
        <v>1</v>
      </c>
      <c r="J70">
        <v>1</v>
      </c>
      <c r="N70">
        <v>1</v>
      </c>
      <c r="R70" s="1">
        <v>1</v>
      </c>
      <c r="V70" s="1">
        <v>1</v>
      </c>
    </row>
    <row r="71" spans="1:22">
      <c r="A71" s="14">
        <v>70</v>
      </c>
      <c r="B71" s="1">
        <v>3</v>
      </c>
      <c r="F71" s="16">
        <v>3</v>
      </c>
      <c r="J71">
        <v>5</v>
      </c>
      <c r="N71">
        <v>3</v>
      </c>
      <c r="R71" s="1">
        <v>3</v>
      </c>
      <c r="V71" s="1">
        <v>3</v>
      </c>
    </row>
    <row r="72" spans="1:22">
      <c r="A72" s="14">
        <v>71</v>
      </c>
      <c r="B72" s="1">
        <v>3</v>
      </c>
      <c r="F72" s="16">
        <v>2</v>
      </c>
      <c r="J72">
        <v>2</v>
      </c>
      <c r="N72">
        <v>2</v>
      </c>
      <c r="R72" s="1">
        <v>2</v>
      </c>
      <c r="V72" s="1">
        <v>2</v>
      </c>
    </row>
    <row r="73" spans="1:22">
      <c r="A73" s="14">
        <v>72</v>
      </c>
      <c r="B73" s="1">
        <v>3</v>
      </c>
      <c r="F73" s="16">
        <v>2</v>
      </c>
      <c r="J73">
        <v>2</v>
      </c>
      <c r="N73">
        <v>2</v>
      </c>
      <c r="R73" s="1">
        <v>2</v>
      </c>
      <c r="V73" s="1">
        <v>2</v>
      </c>
    </row>
    <row r="74" spans="1:22">
      <c r="A74" s="14">
        <v>73</v>
      </c>
      <c r="B74" s="1">
        <v>3</v>
      </c>
      <c r="F74" s="16">
        <v>3</v>
      </c>
      <c r="J74">
        <v>3</v>
      </c>
      <c r="N74">
        <v>3</v>
      </c>
      <c r="R74" s="1">
        <v>3</v>
      </c>
      <c r="V74" s="1">
        <v>3</v>
      </c>
    </row>
    <row r="75" spans="1:22">
      <c r="A75" s="14">
        <v>74</v>
      </c>
      <c r="B75" s="1">
        <v>3</v>
      </c>
      <c r="F75" s="16">
        <v>1</v>
      </c>
      <c r="J75">
        <v>1</v>
      </c>
      <c r="N75">
        <v>1</v>
      </c>
      <c r="R75" s="1">
        <v>1</v>
      </c>
      <c r="V75" s="1">
        <v>1</v>
      </c>
    </row>
    <row r="76" spans="1:22">
      <c r="A76" s="14">
        <v>75</v>
      </c>
      <c r="B76" s="1">
        <v>4</v>
      </c>
      <c r="F76" s="16">
        <v>4</v>
      </c>
      <c r="J76">
        <v>4</v>
      </c>
      <c r="N76">
        <v>4</v>
      </c>
      <c r="R76" s="1">
        <v>4</v>
      </c>
      <c r="V76" s="1">
        <v>4</v>
      </c>
    </row>
    <row r="77" spans="1:22">
      <c r="A77" s="14">
        <v>76</v>
      </c>
      <c r="B77" s="1">
        <v>4</v>
      </c>
      <c r="F77" s="16">
        <v>2</v>
      </c>
      <c r="J77">
        <v>2</v>
      </c>
      <c r="N77">
        <v>2</v>
      </c>
      <c r="R77" s="1">
        <v>2</v>
      </c>
      <c r="V77" s="1">
        <v>2</v>
      </c>
    </row>
    <row r="78" spans="1:22">
      <c r="A78" s="14">
        <v>77</v>
      </c>
      <c r="B78" s="1">
        <v>4</v>
      </c>
      <c r="F78" s="16">
        <v>4</v>
      </c>
      <c r="J78">
        <v>4</v>
      </c>
      <c r="N78">
        <v>4</v>
      </c>
      <c r="R78" s="1">
        <v>4</v>
      </c>
      <c r="V78" s="1">
        <v>4</v>
      </c>
    </row>
    <row r="79" spans="1:22">
      <c r="A79" s="14">
        <v>78</v>
      </c>
      <c r="B79" s="1">
        <v>4</v>
      </c>
      <c r="F79" s="16">
        <v>5</v>
      </c>
      <c r="J79">
        <v>5</v>
      </c>
      <c r="N79">
        <v>5</v>
      </c>
      <c r="R79" s="1">
        <v>5</v>
      </c>
      <c r="V79" s="1">
        <v>5</v>
      </c>
    </row>
    <row r="80" spans="1:22">
      <c r="A80" s="14">
        <v>79</v>
      </c>
      <c r="B80" s="1">
        <v>4</v>
      </c>
      <c r="F80" s="16">
        <v>1</v>
      </c>
      <c r="J80">
        <v>1</v>
      </c>
      <c r="N80">
        <v>1</v>
      </c>
      <c r="R80" s="1">
        <v>1</v>
      </c>
      <c r="V80" s="1">
        <v>1</v>
      </c>
    </row>
    <row r="81" spans="1:22">
      <c r="A81" s="14">
        <v>80</v>
      </c>
      <c r="B81" s="1">
        <v>4</v>
      </c>
      <c r="F81" s="16">
        <v>2</v>
      </c>
      <c r="J81">
        <v>1</v>
      </c>
      <c r="N81">
        <v>2</v>
      </c>
      <c r="R81" s="1">
        <v>2</v>
      </c>
      <c r="V81" s="1">
        <v>2</v>
      </c>
    </row>
    <row r="82" spans="1:22">
      <c r="A82" s="14">
        <v>81</v>
      </c>
      <c r="B82" s="1">
        <v>4</v>
      </c>
      <c r="F82" s="16">
        <v>1</v>
      </c>
      <c r="J82">
        <v>1</v>
      </c>
      <c r="N82">
        <v>1</v>
      </c>
      <c r="R82" s="1">
        <v>1</v>
      </c>
      <c r="V82" s="1">
        <v>1</v>
      </c>
    </row>
    <row r="83" spans="1:22">
      <c r="A83" s="14">
        <v>82</v>
      </c>
      <c r="B83" s="1">
        <v>5</v>
      </c>
      <c r="F83" s="16">
        <v>3</v>
      </c>
      <c r="J83">
        <v>2</v>
      </c>
      <c r="N83">
        <v>3</v>
      </c>
      <c r="R83" s="1">
        <v>3</v>
      </c>
      <c r="V83" s="1">
        <v>3</v>
      </c>
    </row>
    <row r="84" spans="1:22">
      <c r="A84" s="14">
        <v>83</v>
      </c>
      <c r="B84" s="1">
        <v>5</v>
      </c>
      <c r="F84" s="16">
        <v>1</v>
      </c>
      <c r="J84">
        <v>5</v>
      </c>
      <c r="N84">
        <v>1</v>
      </c>
      <c r="R84" s="1">
        <v>1</v>
      </c>
      <c r="V84" s="1">
        <v>1</v>
      </c>
    </row>
    <row r="85" spans="1:22">
      <c r="A85" s="14">
        <v>84</v>
      </c>
      <c r="B85" s="1">
        <v>5</v>
      </c>
      <c r="F85" s="16">
        <v>1</v>
      </c>
      <c r="J85">
        <v>2</v>
      </c>
      <c r="N85">
        <v>1</v>
      </c>
      <c r="R85" s="1">
        <v>1</v>
      </c>
      <c r="V85" s="1">
        <v>1</v>
      </c>
    </row>
    <row r="86" spans="1:22">
      <c r="A86" s="14">
        <v>85</v>
      </c>
      <c r="B86" s="1">
        <v>5</v>
      </c>
      <c r="F86" s="16">
        <v>1</v>
      </c>
      <c r="J86">
        <v>1</v>
      </c>
      <c r="N86">
        <v>3</v>
      </c>
      <c r="R86" s="1">
        <v>1</v>
      </c>
      <c r="V86" s="1">
        <v>1</v>
      </c>
    </row>
    <row r="87" spans="1:22">
      <c r="A87" s="14">
        <v>86</v>
      </c>
      <c r="B87" s="1">
        <v>5</v>
      </c>
      <c r="F87" s="16">
        <v>1</v>
      </c>
      <c r="J87">
        <v>2</v>
      </c>
      <c r="N87">
        <v>2</v>
      </c>
      <c r="R87" s="1">
        <v>1</v>
      </c>
      <c r="V87" s="1">
        <v>1</v>
      </c>
    </row>
    <row r="88" spans="1:22">
      <c r="A88" s="14">
        <v>87</v>
      </c>
      <c r="B88" s="1">
        <v>5</v>
      </c>
      <c r="F88" s="16">
        <v>1</v>
      </c>
      <c r="J88">
        <v>3</v>
      </c>
      <c r="N88">
        <v>1</v>
      </c>
      <c r="R88" s="1">
        <v>1</v>
      </c>
      <c r="V88" s="1">
        <v>1</v>
      </c>
    </row>
    <row r="89" spans="1:22">
      <c r="A89" s="14">
        <v>88</v>
      </c>
      <c r="B89" s="1">
        <v>5</v>
      </c>
      <c r="F89" s="16">
        <v>4</v>
      </c>
      <c r="J89">
        <v>4</v>
      </c>
      <c r="N89">
        <v>4</v>
      </c>
      <c r="R89" s="1">
        <v>4</v>
      </c>
      <c r="V89" s="1">
        <v>4</v>
      </c>
    </row>
    <row r="90" spans="1:22">
      <c r="A90" s="14">
        <v>89</v>
      </c>
      <c r="B90" s="1">
        <v>5</v>
      </c>
      <c r="F90" s="16">
        <v>4</v>
      </c>
      <c r="J90">
        <v>4</v>
      </c>
      <c r="N90">
        <v>4</v>
      </c>
      <c r="R90" s="1">
        <v>4</v>
      </c>
      <c r="V90" s="1">
        <v>4</v>
      </c>
    </row>
    <row r="91" spans="1:22">
      <c r="A91" s="14">
        <v>90</v>
      </c>
      <c r="B91" s="1">
        <v>5</v>
      </c>
      <c r="F91" s="16">
        <v>3</v>
      </c>
      <c r="J91">
        <v>3</v>
      </c>
      <c r="N91">
        <v>3</v>
      </c>
      <c r="R91" s="1">
        <v>3</v>
      </c>
      <c r="V91" s="1">
        <v>3</v>
      </c>
    </row>
    <row r="92" spans="1:22">
      <c r="A92" s="14">
        <v>91</v>
      </c>
      <c r="B92" s="1">
        <v>5</v>
      </c>
      <c r="F92" s="16">
        <v>1</v>
      </c>
      <c r="J92">
        <v>1</v>
      </c>
      <c r="N92">
        <v>1</v>
      </c>
      <c r="R92" s="1">
        <v>1</v>
      </c>
      <c r="V92" s="1">
        <v>1</v>
      </c>
    </row>
    <row r="93" spans="1:22">
      <c r="A93" s="14">
        <v>92</v>
      </c>
      <c r="B93" s="1">
        <v>6</v>
      </c>
      <c r="F93" s="16">
        <v>2</v>
      </c>
      <c r="J93">
        <v>2</v>
      </c>
      <c r="N93">
        <v>2</v>
      </c>
      <c r="R93" s="1">
        <v>2</v>
      </c>
      <c r="V93" s="1">
        <v>2</v>
      </c>
    </row>
    <row r="94" spans="1:22">
      <c r="A94" s="14">
        <v>93</v>
      </c>
      <c r="B94" s="1">
        <v>6</v>
      </c>
      <c r="F94" s="16">
        <v>1</v>
      </c>
      <c r="J94">
        <v>1</v>
      </c>
      <c r="N94">
        <v>1</v>
      </c>
      <c r="R94" s="1">
        <v>1</v>
      </c>
      <c r="V94" s="1">
        <v>1</v>
      </c>
    </row>
    <row r="95" spans="1:22">
      <c r="A95" s="14">
        <v>94</v>
      </c>
      <c r="B95" s="1">
        <v>8</v>
      </c>
      <c r="F95" s="16">
        <v>1</v>
      </c>
      <c r="J95">
        <v>1</v>
      </c>
      <c r="N95">
        <v>1</v>
      </c>
      <c r="R95" s="1">
        <v>1</v>
      </c>
      <c r="V95" s="1">
        <v>1</v>
      </c>
    </row>
    <row r="96" spans="1:22">
      <c r="A96" s="14">
        <v>95</v>
      </c>
      <c r="B96" s="1">
        <v>0</v>
      </c>
      <c r="F96" s="16">
        <v>1</v>
      </c>
      <c r="J96">
        <v>2</v>
      </c>
      <c r="N96">
        <v>1</v>
      </c>
      <c r="R96" s="1">
        <v>1</v>
      </c>
      <c r="V96" s="1">
        <v>1</v>
      </c>
    </row>
    <row r="97" spans="1:22">
      <c r="A97" s="14">
        <v>96</v>
      </c>
      <c r="B97" s="1">
        <v>0</v>
      </c>
      <c r="F97" s="16">
        <v>1</v>
      </c>
      <c r="J97">
        <v>1</v>
      </c>
      <c r="N97">
        <v>1</v>
      </c>
      <c r="R97" s="1">
        <v>1</v>
      </c>
      <c r="V97" s="1">
        <v>1</v>
      </c>
    </row>
    <row r="98" spans="1:22">
      <c r="A98" s="14">
        <v>97</v>
      </c>
      <c r="B98" s="1">
        <v>0</v>
      </c>
      <c r="F98" s="16">
        <v>1</v>
      </c>
      <c r="J98">
        <v>1</v>
      </c>
      <c r="N98">
        <v>1</v>
      </c>
      <c r="R98" s="1">
        <v>1</v>
      </c>
      <c r="V98" s="1">
        <v>1</v>
      </c>
    </row>
    <row r="99" spans="1:22">
      <c r="A99" s="14">
        <v>98</v>
      </c>
      <c r="B99" s="1">
        <v>0</v>
      </c>
      <c r="F99" s="16">
        <v>1</v>
      </c>
      <c r="J99">
        <v>1</v>
      </c>
      <c r="N99">
        <v>1</v>
      </c>
      <c r="R99" s="1">
        <v>1</v>
      </c>
      <c r="V99" s="1">
        <v>1</v>
      </c>
    </row>
    <row r="100" spans="1:22">
      <c r="A100" s="14">
        <v>99</v>
      </c>
      <c r="B100" s="1">
        <v>0</v>
      </c>
      <c r="F100" s="16">
        <v>2</v>
      </c>
      <c r="J100">
        <v>3</v>
      </c>
      <c r="N100">
        <v>3</v>
      </c>
      <c r="R100" s="1">
        <v>2</v>
      </c>
      <c r="V100" s="1">
        <v>2</v>
      </c>
    </row>
    <row r="101" spans="1:22">
      <c r="A101" s="14">
        <v>100</v>
      </c>
      <c r="B101" s="1">
        <v>0</v>
      </c>
      <c r="F101" s="16">
        <v>1</v>
      </c>
      <c r="J101">
        <v>6</v>
      </c>
      <c r="N101">
        <v>1</v>
      </c>
      <c r="R101" s="1">
        <v>1</v>
      </c>
      <c r="V101" s="1">
        <v>1</v>
      </c>
    </row>
    <row r="102" spans="1:22">
      <c r="A102" s="14">
        <v>101</v>
      </c>
      <c r="B102" s="1">
        <v>0</v>
      </c>
      <c r="F102" s="16">
        <v>1</v>
      </c>
      <c r="J102">
        <v>1</v>
      </c>
      <c r="N102">
        <v>1</v>
      </c>
      <c r="R102" s="1">
        <v>1</v>
      </c>
      <c r="V102" s="1">
        <v>1</v>
      </c>
    </row>
    <row r="103" spans="1:22">
      <c r="A103" s="14">
        <v>102</v>
      </c>
      <c r="B103" s="1">
        <v>0</v>
      </c>
      <c r="F103" s="16">
        <v>1</v>
      </c>
      <c r="J103">
        <v>1</v>
      </c>
      <c r="N103">
        <v>1</v>
      </c>
      <c r="R103" s="1">
        <v>1</v>
      </c>
      <c r="V103" s="1">
        <v>1</v>
      </c>
    </row>
    <row r="104" spans="1:22">
      <c r="A104" s="14">
        <v>103</v>
      </c>
      <c r="B104" s="1">
        <v>0</v>
      </c>
      <c r="F104" s="16">
        <v>1</v>
      </c>
      <c r="J104">
        <v>1</v>
      </c>
      <c r="N104">
        <v>1</v>
      </c>
      <c r="R104" s="1">
        <v>1</v>
      </c>
      <c r="V104" s="1">
        <v>1</v>
      </c>
    </row>
    <row r="105" spans="1:22">
      <c r="A105" s="14">
        <v>104</v>
      </c>
      <c r="B105" s="1">
        <v>0</v>
      </c>
      <c r="F105" s="16">
        <v>4</v>
      </c>
      <c r="J105">
        <v>1</v>
      </c>
      <c r="N105">
        <v>4</v>
      </c>
      <c r="R105" s="1">
        <v>4</v>
      </c>
      <c r="V105" s="1">
        <v>4</v>
      </c>
    </row>
    <row r="106" spans="1:22">
      <c r="A106" s="14">
        <v>105</v>
      </c>
      <c r="B106" s="1">
        <v>0</v>
      </c>
      <c r="F106" s="16">
        <v>2</v>
      </c>
      <c r="J106">
        <v>2</v>
      </c>
      <c r="N106">
        <v>2</v>
      </c>
      <c r="R106" s="1">
        <v>2</v>
      </c>
      <c r="V106" s="1">
        <v>2</v>
      </c>
    </row>
    <row r="107" spans="1:22">
      <c r="A107" s="14">
        <v>106</v>
      </c>
      <c r="B107" s="1">
        <v>0</v>
      </c>
      <c r="F107" s="16">
        <v>1</v>
      </c>
      <c r="J107">
        <v>4</v>
      </c>
      <c r="N107">
        <v>1</v>
      </c>
      <c r="R107" s="1">
        <v>1</v>
      </c>
      <c r="V107" s="1">
        <v>1</v>
      </c>
    </row>
    <row r="108" spans="1:22">
      <c r="A108" s="14">
        <v>107</v>
      </c>
      <c r="B108" s="1">
        <v>0</v>
      </c>
      <c r="F108" s="16">
        <v>2</v>
      </c>
      <c r="J108">
        <v>2</v>
      </c>
      <c r="N108">
        <v>2</v>
      </c>
      <c r="R108" s="1">
        <v>2</v>
      </c>
      <c r="V108" s="1">
        <v>2</v>
      </c>
    </row>
    <row r="109" spans="1:22">
      <c r="A109" s="14">
        <v>108</v>
      </c>
      <c r="B109" s="1">
        <v>0</v>
      </c>
      <c r="F109" s="16">
        <v>1</v>
      </c>
      <c r="J109">
        <v>7</v>
      </c>
      <c r="N109">
        <v>1</v>
      </c>
      <c r="R109" s="1">
        <v>1</v>
      </c>
      <c r="V109" s="1">
        <v>1</v>
      </c>
    </row>
    <row r="110" spans="1:22">
      <c r="A110" s="14">
        <v>109</v>
      </c>
      <c r="B110" s="1">
        <v>0</v>
      </c>
      <c r="F110" s="16">
        <v>3</v>
      </c>
      <c r="J110">
        <v>1</v>
      </c>
      <c r="N110">
        <v>3</v>
      </c>
      <c r="R110" s="1">
        <v>3</v>
      </c>
      <c r="V110" s="1">
        <v>3</v>
      </c>
    </row>
  </sheetData>
  <mergeCells count="6">
    <mergeCell ref="C1:D1"/>
    <mergeCell ref="G1:H1"/>
    <mergeCell ref="S1:T1"/>
    <mergeCell ref="W1:X1"/>
    <mergeCell ref="K1:L1"/>
    <mergeCell ref="O1:P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01DE-DCAF-4943-8438-8A71DED4B5DC}">
  <sheetPr codeName="Sheet7"/>
  <dimension ref="A1"/>
  <sheetViews>
    <sheetView topLeftCell="N16" zoomScale="142" workbookViewId="0">
      <selection activeCell="AA19" sqref="AA19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# of project supervisions</vt:lpstr>
      <vt:lpstr>T_PS (6 to 5) comparison</vt:lpstr>
      <vt:lpstr>T_PS (4 to 5) comparison</vt:lpstr>
      <vt:lpstr>T_PS (5 to 4) comparison</vt:lpstr>
      <vt:lpstr>T_PS (3 to 4) comparison</vt:lpstr>
      <vt:lpstr>T_PS (4 to 3) comparison</vt:lpstr>
      <vt:lpstr>T_PS (6 to 2)</vt:lpstr>
      <vt:lpstr>ranks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Hussein, Mwanakombo</dc:creator>
  <cp:lastModifiedBy>Hussein, Mwanakombo</cp:lastModifiedBy>
  <dcterms:created xsi:type="dcterms:W3CDTF">2019-04-06T16:40:38Z</dcterms:created>
  <dcterms:modified xsi:type="dcterms:W3CDTF">2019-06-18T17:48:53Z</dcterms:modified>
</cp:coreProperties>
</file>