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rullah.gaurab\Downloads\"/>
    </mc:Choice>
  </mc:AlternateContent>
  <bookViews>
    <workbookView xWindow="0" yWindow="0" windowWidth="28800" windowHeight="12435" tabRatio="989" firstSheet="30" activeTab="35"/>
  </bookViews>
  <sheets>
    <sheet name="Sheet1" sheetId="1" r:id="rId2"/>
    <sheet name="Sheet2" sheetId="2" r:id="rId3"/>
    <sheet name="Evaluation Warning" sheetId="3" r:id="rId4"/>
    <sheet name="Evaluation Warning (1)" sheetId="4" r:id="rId5"/>
    <sheet name="Evaluation Warning (2)" sheetId="5" r:id="rId6"/>
    <sheet name="Evaluation Warning (3)" sheetId="6" r:id="rId7"/>
    <sheet name="Evaluation Warning (4)" sheetId="7" r:id="rId8"/>
    <sheet name="Evaluation Warning (5)" sheetId="8" r:id="rId9"/>
    <sheet name="Evaluation Warning (6)" sheetId="9" r:id="rId10"/>
    <sheet name="Evaluation Warning (7)" sheetId="10" r:id="rId11"/>
    <sheet name="Evaluation Warning (8)" sheetId="11" r:id="rId12"/>
    <sheet name="Evaluation Warning (9)" sheetId="12" r:id="rId13"/>
    <sheet name="Evaluation Warning (10)" sheetId="13" r:id="rId14"/>
    <sheet name="Evaluation Warning (11)" sheetId="14" r:id="rId15"/>
    <sheet name="Evaluation Warning (12)" sheetId="15" r:id="rId16"/>
    <sheet name="Evaluation Warning (13)" sheetId="16" r:id="rId17"/>
    <sheet name="Evaluation Warning (14)" sheetId="17" r:id="rId18"/>
    <sheet name="Evaluation Warning (15)" sheetId="18" r:id="rId19"/>
    <sheet name="Evaluation Warning (16)" sheetId="19" r:id="rId20"/>
    <sheet name="Evaluation Warning (17)" sheetId="20" r:id="rId21"/>
    <sheet name="Evaluation Warning (18)" sheetId="21" r:id="rId22"/>
    <sheet name="Evaluation Warning (19)" sheetId="22" r:id="rId23"/>
    <sheet name="Evaluation Warning (20)" sheetId="23" r:id="rId24"/>
    <sheet name="Evaluation Warning (21)" sheetId="24" r:id="rId25"/>
    <sheet name="Evaluation Warning (22)" sheetId="25" r:id="rId26"/>
    <sheet name="Evaluation Warning (23)" sheetId="26" r:id="rId27"/>
    <sheet name="Evaluation Warning (24)" sheetId="27" r:id="rId28"/>
    <sheet name="Evaluation Warning (25)" sheetId="28" r:id="rId29"/>
    <sheet name="Evaluation Warning (26)" sheetId="29" r:id="rId30"/>
    <sheet name="Evaluation Warning (27)" sheetId="30" r:id="rId31"/>
    <sheet name="Evaluation Warning (28)" sheetId="31" r:id="rId32"/>
    <sheet name="Evaluation Warning (29)" sheetId="32" r:id="rId33"/>
    <sheet name="Evaluation Warning (30)" sheetId="33" r:id="rId34"/>
    <sheet name="Evaluation Warning (31)" sheetId="34" r:id="rId35"/>
    <sheet name="Evaluation Warning (32)" sheetId="35" r:id="rId36"/>
    <sheet name="Evaluation Warning (33)" sheetId="36" r:id="rId37"/>
  </sheets>
  <definedNames/>
  <calcPr fullCalcOnLoad="1"/>
</workbook>
</file>

<file path=xl/sharedStrings.xml><?xml version="1.0" encoding="utf-8"?>
<sst xmlns="http://schemas.openxmlformats.org/spreadsheetml/2006/main" count="71" uniqueCount="24">
  <si>
    <t>time</t>
  </si>
  <si>
    <t>naïve/2d</t>
  </si>
  <si>
    <t>naïve/3d</t>
  </si>
  <si>
    <t>2d/3d</t>
  </si>
  <si>
    <t>data size</t>
  </si>
  <si>
    <t>naïve</t>
  </si>
  <si>
    <t>2d</t>
  </si>
  <si>
    <t>3d</t>
  </si>
  <si>
    <t>theory</t>
  </si>
  <si>
    <t>actual</t>
  </si>
  <si>
    <t>naïve/2d theory</t>
  </si>
  <si>
    <t>comparison (from the analysis)</t>
  </si>
  <si>
    <t>2d revised</t>
  </si>
  <si>
    <t>ss</t>
  </si>
  <si>
    <t>2d speedup</t>
  </si>
  <si>
    <t>2d count</t>
  </si>
  <si>
    <t>ss count</t>
  </si>
  <si>
    <t>2D Expected</t>
  </si>
  <si>
    <t>3d count</t>
  </si>
  <si>
    <t>3d expected</t>
  </si>
  <si>
    <t>3d speedup</t>
  </si>
  <si>
    <t>2D/3D expected</t>
  </si>
  <si>
    <t>2D/3D speedup</t>
  </si>
  <si>
    <t>Evaluation Only. Created with Aspose.Cells for .NET.Copyright 2003 - 2017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</si>
</sst>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10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1"/>
      <color rgb="FF800000"/>
      <name val="Calibri"/>
      <family val="2"/>
      <charset val="1"/>
    </font>
    <font>
      <sz val="11"/>
      <color rgb="FFFF3333"/>
      <name val="Calibri"/>
      <family val="2"/>
      <charset val="1"/>
    </font>
    <font>
      <sz val="9"/>
      <color rgb="FF172B4D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0"/>
      <color rgb="FF000000"/>
      <name val="Arial"/>
      <family val="2"/>
    </font>
    <font>
      <b/>
      <i/>
      <sz val="18"/>
      <color rgb="FF0000FF"/>
      <name val="Arial"/>
      <family val="2"/>
    </font>
    <font>
      <sz val="10"/>
      <color rgb="FF00000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 applyFon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164" fontId="0" fillId="0" borderId="0" xfId="0" applyNumberFormat="1"/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FF3333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7E0021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172B4D"/>
      <rgbColor rgb="00579D1C"/>
      <rgbColor rgb="00003300"/>
      <rgbColor rgb="00314004"/>
      <rgbColor rgb="00993300"/>
      <rgbColor rgb="00993366"/>
      <rgbColor rgb="004B1F6F"/>
      <rgbColor rgb="0000458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worksheet" Target="worksheets/sheet33.xml" /><Relationship Id="rId35" Type="http://schemas.openxmlformats.org/officeDocument/2006/relationships/worksheet" Target="worksheets/sheet34.xml" /><Relationship Id="rId36" Type="http://schemas.openxmlformats.org/officeDocument/2006/relationships/worksheet" Target="worksheets/sheet35.xml" /><Relationship Id="rId37" Type="http://schemas.openxmlformats.org/officeDocument/2006/relationships/worksheet" Target="worksheets/sheet36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worksheet" Target="worksheets/sheet31.xml" /><Relationship Id="rId33" Type="http://schemas.openxmlformats.org/officeDocument/2006/relationships/worksheet" Target="worksheets/sheet32.xml" /><Relationship Id="rId5" Type="http://schemas.openxmlformats.org/officeDocument/2006/relationships/worksheet" Target="worksheets/sheet4.xml" /><Relationship Id="rId38" Type="http://schemas.openxmlformats.org/officeDocument/2006/relationships/styles" Target="styles.xml" /><Relationship Id="rId39" Type="http://schemas.openxmlformats.org/officeDocument/2006/relationships/sharedStrings" Target="sharedStrings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rgbClr val="004586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Sheet1!$A$24:$A$29</c:f>
              <c:numCache>
                <c:formatCode>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</c:numCache>
            </c:numRef>
          </c:cat>
          <c:val>
            <c:numRef>
              <c:f>Sheet1!$B$24:$B$29</c:f>
              <c:numCache>
                <c:formatCode>0.00</c:formatCode>
                <c:ptCount val="6"/>
                <c:pt idx="0">
                  <c:v>49.7536945812808</c:v>
                </c:pt>
                <c:pt idx="1">
                  <c:v>111.555064750937</c:v>
                </c:pt>
                <c:pt idx="2">
                  <c:v>157.865063264097</c:v>
                </c:pt>
                <c:pt idx="3">
                  <c:v>193.400131820675</c:v>
                </c:pt>
                <c:pt idx="4">
                  <c:v>223.357633472372</c:v>
                </c:pt>
                <c:pt idx="5">
                  <c:v>249.75074775673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Sheet1!$A$24:$A$29</c:f>
              <c:numCache>
                <c:formatCode>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</c:numCache>
            </c:numRef>
          </c:cat>
          <c:val>
            <c:numRef>
              <c:f>Sheet1!$C$24:$C$29</c:f>
              <c:numCache>
                <c:formatCode>0.00</c:formatCode>
                <c:ptCount val="6"/>
                <c:pt idx="0">
                  <c:v>25.5</c:v>
                </c:pt>
                <c:pt idx="1">
                  <c:v>79.9353448275862</c:v>
                </c:pt>
                <c:pt idx="2">
                  <c:v>75.7121212121212</c:v>
                </c:pt>
                <c:pt idx="3">
                  <c:v>168.225390984361</c:v>
                </c:pt>
                <c:pt idx="4">
                  <c:v>172.624930747922</c:v>
                </c:pt>
                <c:pt idx="5">
                  <c:v>211.396301026451</c:v>
                </c:pt>
              </c:numCache>
            </c:numRef>
          </c:val>
        </c:ser>
        <c:gapWidth val="100"/>
        <c:axId val="19515494"/>
        <c:axId val="41421720"/>
      </c:barChart>
      <c:catAx>
        <c:axId val="19515494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480" cap="flat" cmpd="sng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1421720"/>
        <c:crosses val="autoZero"/>
        <c:auto val="1"/>
        <c:lblOffset val="100"/>
        <c:noMultiLvlLbl val="1"/>
      </c:catAx>
      <c:valAx>
        <c:axId val="41421720"/>
        <c:scaling>
          <c:orientation val="minMax"/>
        </c:scaling>
        <c:delete val="0"/>
        <c:axPos val="l"/>
        <c:majorGridlines>
          <c:spPr>
            <a:ln w="6480" cap="flat" cmpd="sng">
              <a:solidFill>
                <a:srgbClr val="B3B3B3"/>
              </a:solidFill>
              <a:round/>
            </a:ln>
          </c:spPr>
        </c:majorGridlines>
        <c:minorGridlines>
          <c:spPr>
            <a:ln w="6350">
              <a:noFill/>
            </a:ln>
          </c:spPr>
        </c:minorGridlines>
        <c:numFmt formatCode="0.00" sourceLinked="0"/>
        <c:majorTickMark val="out"/>
        <c:minorTickMark val="none"/>
        <c:tickLblPos val="nextTo"/>
        <c:spPr>
          <a:ln w="6480" cap="flat" cmpd="sng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9515494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2d</c:v>
                </c:pt>
              </c:strCache>
            </c:strRef>
          </c:tx>
          <c:spPr>
            <a:ln w="28800" cmpd="sng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Sheet2!$B$2:$B$6</c:f>
              <c:numCache>
                <c:formatCode>General</c:formatCode>
                <c:ptCount val="5"/>
                <c:pt idx="0">
                  <c:v>1.658435</c:v>
                </c:pt>
                <c:pt idx="1">
                  <c:v>5.220174</c:v>
                </c:pt>
                <c:pt idx="2">
                  <c:v>9.62577</c:v>
                </c:pt>
                <c:pt idx="3">
                  <c:v>13.384335</c:v>
                </c:pt>
                <c:pt idx="4">
                  <c:v>19.208387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ss</c:v>
                </c:pt>
              </c:strCache>
            </c:strRef>
          </c:tx>
          <c:spPr>
            <a:ln w="28800" cmpd="sng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Sheet2!$C$2:$C$6</c:f>
              <c:numCache>
                <c:formatCode>General</c:formatCode>
                <c:ptCount val="5"/>
                <c:pt idx="0">
                  <c:v>125.705543</c:v>
                </c:pt>
                <c:pt idx="1">
                  <c:v>501.865291</c:v>
                </c:pt>
                <c:pt idx="2">
                  <c:v>1132.599135</c:v>
                </c:pt>
                <c:pt idx="3">
                  <c:v>2017.271379</c:v>
                </c:pt>
                <c:pt idx="4">
                  <c:v>3135.8151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ss count</c:v>
                </c:pt>
              </c:strCache>
            </c:strRef>
          </c:tx>
          <c:spPr>
            <a:ln w="28800" cmpd="sng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Sheet2!$F$2:$F$6</c:f>
              <c:numCache>
                <c:formatCode>General</c:formatCode>
                <c:ptCount val="5"/>
                <c:pt idx="0">
                  <c:v>1249975000</c:v>
                </c:pt>
                <c:pt idx="1">
                  <c:v>4999950000</c:v>
                </c:pt>
                <c:pt idx="2">
                  <c:v>11249925000</c:v>
                </c:pt>
                <c:pt idx="3">
                  <c:v>19999900000</c:v>
                </c:pt>
                <c:pt idx="4">
                  <c:v>31249875000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3d count</c:v>
                </c:pt>
              </c:strCache>
            </c:strRef>
          </c:tx>
          <c:spPr>
            <a:ln w="28800" cmpd="sng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Sheet2!$H$2:$H$6</c:f>
              <c:numCache>
                <c:formatCode>General</c:formatCode>
                <c:ptCount val="5"/>
                <c:pt idx="0">
                  <c:v>4698492</c:v>
                </c:pt>
                <c:pt idx="1">
                  <c:v>11897624</c:v>
                </c:pt>
                <c:pt idx="2">
                  <c:v>20471970</c:v>
                </c:pt>
                <c:pt idx="3">
                  <c:v>29796365</c:v>
                </c:pt>
                <c:pt idx="4">
                  <c:v>39745655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3d</c:v>
                </c:pt>
              </c:strCache>
            </c:strRef>
          </c:tx>
          <c:spPr>
            <a:ln w="28800" cmpd="sng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Sheet2!$J$2:$J$6</c:f>
              <c:numCache>
                <c:formatCode>General</c:formatCode>
                <c:ptCount val="5"/>
                <c:pt idx="0">
                  <c:v>0.521122</c:v>
                </c:pt>
                <c:pt idx="1">
                  <c:v>1.910467</c:v>
                </c:pt>
                <c:pt idx="2">
                  <c:v>2.19367699999999</c:v>
                </c:pt>
                <c:pt idx="3">
                  <c:v>3.267502</c:v>
                </c:pt>
                <c:pt idx="4">
                  <c:v>4.187037</c:v>
                </c:pt>
              </c:numCache>
            </c:numRef>
          </c:yVal>
          <c:smooth val="0"/>
        </c:ser>
        <c:axId val="37251161"/>
        <c:axId val="66824994"/>
      </c:scatterChart>
      <c:scatterChart>
        <c:scatterStyle val="lineMarker"/>
        <c:varyColors val="0"/>
        <c:ser>
          <c:idx val="5"/>
          <c:order val="5"/>
          <c:tx>
            <c:strRef>
              <c:f>Sheet2!$E$1</c:f>
              <c:strCache>
                <c:ptCount val="1"/>
                <c:pt idx="0">
                  <c:v>2d count</c:v>
                </c:pt>
              </c:strCache>
            </c:strRef>
          </c:tx>
          <c:spPr>
            <a:ln w="28800" cmpd="sng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Sheet2!$E$2:$E$6</c:f>
              <c:numCache>
                <c:formatCode>General</c:formatCode>
                <c:ptCount val="5"/>
                <c:pt idx="0">
                  <c:v>16820552</c:v>
                </c:pt>
                <c:pt idx="1">
                  <c:v>47587214</c:v>
                </c:pt>
                <c:pt idx="2">
                  <c:v>87356517</c:v>
                </c:pt>
                <c:pt idx="3">
                  <c:v>134474977</c:v>
                </c:pt>
                <c:pt idx="4">
                  <c:v>187624500</c:v>
                </c:pt>
              </c:numCache>
            </c:numRef>
          </c:yVal>
          <c:smooth val="0"/>
        </c:ser>
        <c:axId val="64554036"/>
        <c:axId val="44115416"/>
      </c:scatterChart>
      <c:valAx>
        <c:axId val="37251161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66824994"/>
        <c:crosses val="autoZero"/>
        <c:crossBetween val="midCat"/>
      </c:valAx>
      <c:valAx>
        <c:axId val="66824994"/>
        <c:scaling>
          <c:logBase val="10"/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time (s)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37251161"/>
        <c:crossesAt val="0"/>
        <c:crossBetween val="midCat"/>
      </c:valAx>
      <c:valAx>
        <c:axId val="64554036"/>
        <c:scaling>
          <c:orientation val="minMax"/>
        </c:scaling>
        <c:delete val="1"/>
        <c:axPos val="b"/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majorTickMark val="out"/>
        <c:minorTickMark val="none"/>
        <c:tickLblPos val="nextTo"/>
        <c:spPr>
          <a:ln w="6350" cap="flat" cmpd="sng"/>
        </c:spPr>
        <c:crossAx val="44115416"/>
        <c:crosses val="max"/>
        <c:crossBetween val="midCat"/>
      </c:valAx>
      <c:valAx>
        <c:axId val="44115416"/>
        <c:scaling>
          <c:logBase val="10"/>
          <c:orientation val="minMax"/>
          <c:min val="100000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# comparisons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64554036"/>
        <c:crosses val="max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span"/>
    <c:showDLblsOverMax val="1"/>
  </c:chart>
  <c:spPr>
    <a:solidFill>
      <a:srgbClr val="FFFFFF"/>
    </a:solidFill>
    <a:ln w="635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2d speedup</c:v>
                </c:pt>
              </c:strCache>
            </c:strRef>
          </c:tx>
          <c:spPr>
            <a:solidFill>
              <a:srgbClr val="FFD320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75.797690593843</c:v>
                </c:pt>
                <c:pt idx="1">
                  <c:v>96.1395714012598</c:v>
                </c:pt>
                <c:pt idx="2">
                  <c:v>125.993080446748</c:v>
                </c:pt>
                <c:pt idx="3">
                  <c:v>150.718835041113</c:v>
                </c:pt>
                <c:pt idx="4">
                  <c:v>163.252390739524</c:v>
                </c:pt>
              </c:numCache>
            </c:numRef>
          </c:val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2D Expected</c:v>
                </c:pt>
              </c:strCache>
            </c:strRef>
          </c:tx>
          <c:spPr>
            <a:solidFill>
              <a:srgbClr val="83CAFF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Sheet2!$G$2:$G$6</c:f>
              <c:numCache>
                <c:formatCode>General</c:formatCode>
                <c:ptCount val="5"/>
                <c:pt idx="0">
                  <c:v>74.3123650163205</c:v>
                </c:pt>
                <c:pt idx="1">
                  <c:v>105.069189383518</c:v>
                </c:pt>
                <c:pt idx="2">
                  <c:v>128.781748475617</c:v>
                </c:pt>
                <c:pt idx="3">
                  <c:v>148.725810899376</c:v>
                </c:pt>
                <c:pt idx="4">
                  <c:v>166.555407209613</c:v>
                </c:pt>
              </c:numCache>
            </c:numRef>
          </c:val>
        </c:ser>
        <c:gapWidth val="100"/>
        <c:axId val="61494432"/>
        <c:axId val="16578980"/>
      </c:barChart>
      <c:catAx>
        <c:axId val="61494432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6578980"/>
        <c:crosses val="autoZero"/>
        <c:auto val="1"/>
        <c:lblOffset val="100"/>
        <c:noMultiLvlLbl val="1"/>
      </c:catAx>
      <c:valAx>
        <c:axId val="1657898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speedup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61494432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3d expected</c:v>
                </c:pt>
              </c:strCache>
            </c:strRef>
          </c:tx>
          <c:spPr>
            <a:solidFill>
              <a:srgbClr val="AECF00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Sheet2!$I$2:$I$6</c:f>
              <c:numCache>
                <c:formatCode>General</c:formatCode>
                <c:ptCount val="5"/>
                <c:pt idx="0">
                  <c:v>266.037486069999</c:v>
                </c:pt>
                <c:pt idx="1">
                  <c:v>420.247773841231</c:v>
                </c:pt>
                <c:pt idx="2">
                  <c:v>549.528208570059</c:v>
                </c:pt>
                <c:pt idx="3">
                  <c:v>671.219459152148</c:v>
                </c:pt>
                <c:pt idx="4">
                  <c:v>786.246320509751</c:v>
                </c:pt>
              </c:numCache>
            </c:numRef>
          </c:val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3d speedup</c:v>
                </c:pt>
              </c:strCache>
            </c:strRef>
          </c:tx>
          <c:spPr>
            <a:solidFill>
              <a:srgbClr val="FF950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241.220948261635</c:v>
                </c:pt>
                <c:pt idx="1">
                  <c:v>262.69246786257</c:v>
                </c:pt>
                <c:pt idx="2">
                  <c:v>516.301686620229</c:v>
                </c:pt>
                <c:pt idx="3">
                  <c:v>617.374183397592</c:v>
                </c:pt>
                <c:pt idx="4">
                  <c:v>748.934174692032</c:v>
                </c:pt>
              </c:numCache>
            </c:numRef>
          </c:val>
        </c:ser>
        <c:gapWidth val="100"/>
        <c:axId val="14993092"/>
        <c:axId val="720107"/>
      </c:barChart>
      <c:catAx>
        <c:axId val="14993092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720107"/>
        <c:crosses val="autoZero"/>
        <c:auto val="1"/>
        <c:lblOffset val="100"/>
        <c:noMultiLvlLbl val="1"/>
      </c:catAx>
      <c:valAx>
        <c:axId val="72010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speedup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4993092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Relationship Id="rId3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46800</xdr:colOff>
      <xdr:row>26</xdr:row>
      <xdr:rowOff>93960</xdr:rowOff>
    </xdr:from>
    <xdr:to>
      <xdr:col>10</xdr:col>
      <xdr:colOff>398520</xdr:colOff>
      <xdr:row>43</xdr:row>
      <xdr:rowOff>169200</xdr:rowOff>
    </xdr:to>
    <xdr:graphicFrame macro="">
      <xdr:nvGraphicFramePr>
        <xdr:cNvPr id="2" name="Chart 1"/>
        <xdr:cNvGraphicFramePr/>
      </xdr:nvGraphicFramePr>
      <xdr:xfrm>
        <a:off x="5286375" y="5048250"/>
        <a:ext cx="4467225" cy="33147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108720</xdr:colOff>
      <xdr:row>7</xdr:row>
      <xdr:rowOff>15480</xdr:rowOff>
    </xdr:from>
    <xdr:to>
      <xdr:col>6</xdr:col>
      <xdr:colOff>572760</xdr:colOff>
      <xdr:row>25</xdr:row>
      <xdr:rowOff>85320</xdr:rowOff>
    </xdr:to>
    <xdr:graphicFrame macro="">
      <xdr:nvGraphicFramePr>
        <xdr:cNvPr id="2" name="Chart 1"/>
        <xdr:cNvGraphicFramePr/>
      </xdr:nvGraphicFramePr>
      <xdr:xfrm>
        <a:off x="104775" y="1352550"/>
        <a:ext cx="4429125" cy="34956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485640</xdr:colOff>
      <xdr:row>6</xdr:row>
      <xdr:rowOff>142560</xdr:rowOff>
    </xdr:from>
    <xdr:to>
      <xdr:col>13</xdr:col>
      <xdr:colOff>492120</xdr:colOff>
      <xdr:row>25</xdr:row>
      <xdr:rowOff>37080</xdr:rowOff>
    </xdr:to>
    <xdr:graphicFrame macro="">
      <xdr:nvGraphicFramePr>
        <xdr:cNvPr id="3" name="Chart 2"/>
        <xdr:cNvGraphicFramePr/>
      </xdr:nvGraphicFramePr>
      <xdr:xfrm>
        <a:off x="4448175" y="1285875"/>
        <a:ext cx="4324350" cy="35147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7</xdr:col>
      <xdr:colOff>190440</xdr:colOff>
      <xdr:row>22</xdr:row>
      <xdr:rowOff>360</xdr:rowOff>
    </xdr:from>
    <xdr:to>
      <xdr:col>14</xdr:col>
      <xdr:colOff>244440</xdr:colOff>
      <xdr:row>39</xdr:row>
      <xdr:rowOff>178200</xdr:rowOff>
    </xdr:to>
    <xdr:graphicFrame macro="">
      <xdr:nvGraphicFramePr>
        <xdr:cNvPr id="4" name="Chart 3"/>
        <xdr:cNvGraphicFramePr/>
      </xdr:nvGraphicFramePr>
      <xdr:xfrm>
        <a:off x="4762500" y="4191000"/>
        <a:ext cx="4333875" cy="341947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 topLeftCell="A1">
      <selection pane="topLeft" activeCell="F14" sqref="F14"/>
    </sheetView>
  </sheetViews>
  <sheetFormatPr defaultRowHeight="15"/>
  <cols>
    <col min="1" max="1" width="10.4285714285714" style="2"/>
    <col min="2" max="2" width="18.1428571428571" style="3"/>
    <col min="3" max="3" width="14.1428571428571" style="3"/>
    <col min="4" max="4" width="13.4285714285714" style="3"/>
    <col min="5" max="5" width="8.71428571428571"/>
    <col min="6" max="6" width="13.7142857142857"/>
    <col min="7" max="7" width="8.71428571428571"/>
    <col min="8" max="8" width="26.1428571428571"/>
    <col min="9" max="10" width="13.4285714285714"/>
    <col min="11" max="11" width="8.71428571428571"/>
    <col min="12" max="12" width="15.7142857142857"/>
    <col min="13" max="13" width="18.7142857142857"/>
    <col min="14" max="1025" width="8.71428571428571"/>
  </cols>
  <sheetData>
    <row r="1" spans="1:4" ht="15">
      <c r="A1" s="2" t="s">
        <v>0</v>
      </c>
      <c r="B1"/>
      <c r="C1"/>
      <c r="D1"/>
    </row>
    <row r="2" spans="1:10" ht="15">
      <c r="A2"/>
      <c r="B2"/>
      <c r="C2"/>
      <c r="D2"/>
      <c r="E2" s="1" t="s">
        <v>1</v>
      </c>
      <c r="F2" s="1"/>
      <c r="G2" s="1" t="s">
        <v>2</v>
      </c>
      <c r="H2" s="1"/>
      <c r="I2" s="1" t="s">
        <v>3</v>
      </c>
      <c r="J2" s="1"/>
    </row>
    <row r="3" spans="1:12" ht="15">
      <c r="A3" s="2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8</v>
      </c>
      <c r="H3" s="3" t="s">
        <v>9</v>
      </c>
      <c r="I3" s="3" t="s">
        <v>8</v>
      </c>
      <c r="J3" s="3" t="s">
        <v>9</v>
      </c>
      <c r="L3" s="3" t="s">
        <v>10</v>
      </c>
    </row>
    <row r="4" spans="1:13" ht="15">
      <c r="A4" s="2">
        <v>10000</v>
      </c>
      <c r="B4" s="4">
        <v>5.0999999999999996</v>
      </c>
      <c r="C4" s="3">
        <v>0.20</v>
      </c>
      <c r="D4" s="3">
        <v>0.10</v>
      </c>
      <c r="E4">
        <f t="shared" si="0" ref="E4:E9">B14/C14</f>
        <v>25.25</v>
      </c>
      <c r="F4">
        <f t="shared" si="1" ref="F4:F9">B4/C4</f>
        <v>25.499999999999996</v>
      </c>
      <c r="G4">
        <f t="shared" si="2" ref="G4:G9">B14/D14</f>
        <v>43.858435770545611</v>
      </c>
      <c r="H4">
        <f t="shared" si="3" ref="H4:H9">B4/D4</f>
        <v>50.999999999999993</v>
      </c>
      <c r="I4">
        <f t="shared" si="4" ref="I4:I9">C14/D14</f>
        <v>1.7369677532889349</v>
      </c>
      <c r="J4">
        <f t="shared" si="5" ref="J4:J9">C4/D4</f>
        <v>2</v>
      </c>
      <c r="L4">
        <f t="shared" si="6" ref="L4:L9">B14/F14</f>
        <v>33.221476510067113</v>
      </c>
      <c r="M4">
        <f t="shared" si="7" ref="M4:M9">B14/L14</f>
        <v>50</v>
      </c>
    </row>
    <row r="5" spans="1:13" ht="15">
      <c r="A5" s="2">
        <v>50000</v>
      </c>
      <c r="B5" s="5">
        <v>185.45</v>
      </c>
      <c r="C5" s="3">
        <v>2.3199999999999998</v>
      </c>
      <c r="D5" s="3">
        <v>0.88</v>
      </c>
      <c r="E5" s="6">
        <f t="shared" si="0"/>
        <v>56.151699437494742</v>
      </c>
      <c r="F5" s="6">
        <f t="shared" si="1"/>
        <v>79.935344827586206</v>
      </c>
      <c r="G5">
        <f t="shared" si="2"/>
        <v>126.18299197368071</v>
      </c>
      <c r="H5">
        <f t="shared" si="3"/>
        <v>210.73863636363635</v>
      </c>
      <c r="I5">
        <f t="shared" si="4"/>
        <v>2.2471802855074992</v>
      </c>
      <c r="J5">
        <f t="shared" si="5"/>
        <v>2.6363636363636362</v>
      </c>
      <c r="L5">
        <f t="shared" si="6"/>
        <v>74.424155878944148</v>
      </c>
      <c r="M5">
        <f t="shared" si="7"/>
        <v>111.80339887498947</v>
      </c>
    </row>
    <row r="6" spans="1:13" ht="15">
      <c r="A6" s="2">
        <v>100000</v>
      </c>
      <c r="B6" s="4">
        <v>499.70</v>
      </c>
      <c r="C6" s="3">
        <v>6.60</v>
      </c>
      <c r="D6" s="3">
        <v>2.50</v>
      </c>
      <c r="E6">
        <f t="shared" si="0"/>
        <v>79.306941504209476</v>
      </c>
      <c r="F6">
        <f t="shared" si="1"/>
        <v>75.712121212121218</v>
      </c>
      <c r="G6">
        <f t="shared" si="2"/>
        <v>199.37044429230974</v>
      </c>
      <c r="H6">
        <f t="shared" si="3"/>
        <v>199.88</v>
      </c>
      <c r="I6">
        <f t="shared" si="4"/>
        <v>2.5139091296532663</v>
      </c>
      <c r="J6">
        <f t="shared" si="5"/>
        <v>2.6399999999999997</v>
      </c>
      <c r="L6">
        <f t="shared" si="6"/>
        <v>105.29790949017477</v>
      </c>
      <c r="M6">
        <f t="shared" si="7"/>
        <v>158.11388300841892</v>
      </c>
    </row>
    <row r="7" spans="1:13" ht="15">
      <c r="A7" s="2">
        <v>150000</v>
      </c>
      <c r="B7" s="5">
        <v>1828.61</v>
      </c>
      <c r="C7" s="3">
        <v>10.87</v>
      </c>
      <c r="D7" s="3">
        <v>3.74</v>
      </c>
      <c r="E7" s="6">
        <f t="shared" si="0"/>
        <v>97.074583655185421</v>
      </c>
      <c r="F7" s="6">
        <f t="shared" si="1"/>
        <v>168.22539098436062</v>
      </c>
      <c r="G7">
        <f t="shared" si="2"/>
        <v>260.65861712382411</v>
      </c>
      <c r="H7">
        <f t="shared" si="3"/>
        <v>488.93315508021385</v>
      </c>
      <c r="I7">
        <f t="shared" si="4"/>
        <v>2.6851376262369429</v>
      </c>
      <c r="J7">
        <f t="shared" si="5"/>
        <v>2.9064171122994646</v>
      </c>
      <c r="L7">
        <f t="shared" si="6"/>
        <v>128.98814217424683</v>
      </c>
      <c r="M7">
        <f t="shared" si="7"/>
        <v>193.64916731037087</v>
      </c>
    </row>
    <row r="8" spans="1:13" ht="15">
      <c r="A8" s="2">
        <v>200000</v>
      </c>
      <c r="B8" s="5">
        <v>3115.88</v>
      </c>
      <c r="C8" s="3">
        <v>18.05</v>
      </c>
      <c r="D8" s="3">
        <v>5.44</v>
      </c>
      <c r="E8" s="6">
        <f t="shared" si="0"/>
        <v>112.05339887498948</v>
      </c>
      <c r="F8" s="6">
        <f t="shared" si="1"/>
        <v>172.62493074792243</v>
      </c>
      <c r="G8">
        <f t="shared" si="2"/>
        <v>315.31493017303472</v>
      </c>
      <c r="H8">
        <f t="shared" si="3"/>
        <v>572.77205882352939</v>
      </c>
      <c r="I8">
        <f t="shared" si="4"/>
        <v>2.8139702439977801</v>
      </c>
      <c r="J8">
        <f t="shared" si="5"/>
        <v>3.3180147058823528</v>
      </c>
      <c r="L8">
        <f t="shared" si="6"/>
        <v>148.95992150692766</v>
      </c>
      <c r="M8">
        <f t="shared" si="7"/>
        <v>223.60679774997894</v>
      </c>
    </row>
    <row r="9" spans="1:13" ht="15">
      <c r="A9" s="2">
        <v>250000</v>
      </c>
      <c r="B9" s="5">
        <v>5354.6683050000001</v>
      </c>
      <c r="C9" s="3">
        <v>25.33</v>
      </c>
      <c r="D9" s="3">
        <v>6.95</v>
      </c>
      <c r="E9" s="6">
        <f t="shared" si="0"/>
        <v>125.25</v>
      </c>
      <c r="F9" s="6">
        <f t="shared" si="1"/>
        <v>211.39630102645086</v>
      </c>
      <c r="G9" s="6">
        <f t="shared" si="2"/>
        <v>365.51908769560958</v>
      </c>
      <c r="H9" s="6">
        <f t="shared" si="3"/>
        <v>770.45587122302163</v>
      </c>
      <c r="I9">
        <f t="shared" si="4"/>
        <v>2.9183160694260248</v>
      </c>
      <c r="J9">
        <f t="shared" si="5"/>
        <v>3.6446043165467623</v>
      </c>
      <c r="L9">
        <f t="shared" si="6"/>
        <v>166.55540720961281</v>
      </c>
      <c r="M9">
        <f t="shared" si="7"/>
        <v>250</v>
      </c>
    </row>
    <row r="11" spans="1:4" ht="15">
      <c r="A11" s="2" t="s">
        <v>11</v>
      </c>
      <c r="B11"/>
      <c r="C11"/>
      <c r="D11"/>
    </row>
    <row r="13" spans="1:6" ht="15">
      <c r="A13" s="2" t="s">
        <v>4</v>
      </c>
      <c r="B13" s="3" t="s">
        <v>5</v>
      </c>
      <c r="C13" s="3" t="s">
        <v>6</v>
      </c>
      <c r="D13" s="3" t="s">
        <v>7</v>
      </c>
      <c r="F13" s="3" t="s">
        <v>12</v>
      </c>
    </row>
    <row r="14" spans="1:13" ht="15">
      <c r="A14" s="2">
        <v>10000</v>
      </c>
      <c r="B14" s="7">
        <f t="shared" si="8" ref="B14:B19">A14*(A14-1)/2</f>
        <v>49995000</v>
      </c>
      <c r="C14" s="8">
        <f t="shared" si="9" ref="C14:C19">2*A14*(SQRT(A14)-1)</f>
        <v>1980000</v>
      </c>
      <c r="D14" s="8">
        <f t="shared" si="10" ref="D14:D19">A14-POWER(A14,1/3)+5.5*A14*(POWER(A14,1/3)-1)</f>
        <v>1139917.5351706359</v>
      </c>
      <c r="F14" s="3">
        <f t="shared" si="11" ref="F14:F19">0.5*(SQRT(A14)*(3*A14-2)+A14)</f>
        <v>1504900</v>
      </c>
      <c r="H14">
        <f t="shared" si="12" ref="H14:H19">I14+A14-SQRT(A14)</f>
        <v>1504800</v>
      </c>
      <c r="I14" s="9">
        <v>1494900</v>
      </c>
      <c r="J14" s="3">
        <f t="shared" si="13" ref="J14:J19">F14-I14</f>
        <v>10000</v>
      </c>
      <c r="L14" s="3">
        <f t="shared" si="14" ref="L14:L19">(SQRT(A14)*(SQRT(A14)-1)*(2*SQRT(A14)+2))*0.5</f>
        <v>999900</v>
      </c>
      <c r="M14">
        <f t="shared" si="15" ref="M14:M19">SQRT(A14)*(A14-1)</f>
        <v>999900</v>
      </c>
    </row>
    <row r="15" spans="1:13" ht="15">
      <c r="A15" s="2">
        <v>50000</v>
      </c>
      <c r="B15" s="7">
        <f t="shared" si="8"/>
        <v>1249975000</v>
      </c>
      <c r="C15" s="8">
        <f t="shared" si="9"/>
        <v>22260679.774997897</v>
      </c>
      <c r="D15" s="8">
        <f t="shared" si="10"/>
        <v>9906049.7809460741</v>
      </c>
      <c r="F15" s="3">
        <f t="shared" si="11"/>
        <v>16795286.22445067</v>
      </c>
      <c r="H15">
        <f t="shared" si="12"/>
        <v>16820328.393202249</v>
      </c>
      <c r="I15" s="9">
        <v>16770552</v>
      </c>
      <c r="J15" s="3">
        <f t="shared" si="13"/>
        <v>24734.224450670183</v>
      </c>
      <c r="L15" s="3">
        <f t="shared" si="14"/>
        <v>11180116.2807012</v>
      </c>
      <c r="M15">
        <f t="shared" si="15"/>
        <v>11180116.280701198</v>
      </c>
    </row>
    <row r="16" spans="1:13" ht="15">
      <c r="A16" s="2">
        <v>100000</v>
      </c>
      <c r="B16" s="7">
        <f t="shared" si="8"/>
        <v>4999950000</v>
      </c>
      <c r="C16" s="8">
        <f t="shared" si="9"/>
        <v>63045553.203367591</v>
      </c>
      <c r="D16" s="8">
        <f t="shared" si="10"/>
        <v>25078692.168981947</v>
      </c>
      <c r="F16" s="3">
        <f t="shared" si="11"/>
        <v>47483848.674759679</v>
      </c>
      <c r="H16">
        <f t="shared" si="12"/>
        <v>47586897.772233985</v>
      </c>
      <c r="I16" s="9">
        <v>47487214</v>
      </c>
      <c r="J16" s="3">
        <f t="shared" si="13"/>
        <v>-3365.3252403214574</v>
      </c>
      <c r="L16" s="3">
        <f t="shared" si="14"/>
        <v>31622460.373917785</v>
      </c>
      <c r="M16">
        <f t="shared" si="15"/>
        <v>31622460.373917781</v>
      </c>
    </row>
    <row r="17" spans="1:13" ht="15">
      <c r="A17" s="2">
        <v>150000</v>
      </c>
      <c r="B17" s="7">
        <f t="shared" si="8"/>
        <v>11249925000</v>
      </c>
      <c r="C17" s="8">
        <f t="shared" si="9"/>
        <v>115889500.38622251</v>
      </c>
      <c r="D17" s="8">
        <f t="shared" si="10"/>
        <v>43159612.845854238</v>
      </c>
      <c r="F17" s="3">
        <f t="shared" si="11"/>
        <v>87216737.991332263</v>
      </c>
      <c r="H17">
        <f t="shared" si="12"/>
        <v>87356129.701665387</v>
      </c>
      <c r="I17" s="9">
        <v>87206517</v>
      </c>
      <c r="J17" s="3">
        <f t="shared" si="13"/>
        <v>10220.991332262754</v>
      </c>
      <c r="L17" s="3">
        <f t="shared" si="14"/>
        <v>58094362.894776627</v>
      </c>
      <c r="M17">
        <f t="shared" si="15"/>
        <v>58094362.894776635</v>
      </c>
    </row>
    <row r="18" spans="1:13" ht="15">
      <c r="A18" s="2">
        <v>200000</v>
      </c>
      <c r="B18" s="7">
        <f t="shared" si="8"/>
        <v>19999900000</v>
      </c>
      <c r="C18" s="8">
        <f t="shared" si="9"/>
        <v>178485438.19998318</v>
      </c>
      <c r="D18" s="8">
        <f t="shared" si="10"/>
        <v>63428331.7603283</v>
      </c>
      <c r="F18" s="3">
        <f t="shared" si="11"/>
        <v>134263631.43639189</v>
      </c>
      <c r="H18">
        <f t="shared" si="12"/>
        <v>134474529.78640449</v>
      </c>
      <c r="I18" s="9">
        <v>134274977</v>
      </c>
      <c r="J18" s="3">
        <f t="shared" si="13"/>
        <v>-11345.563608109951</v>
      </c>
      <c r="L18" s="3">
        <f t="shared" si="14"/>
        <v>89442271.886396095</v>
      </c>
      <c r="M18">
        <f t="shared" si="15"/>
        <v>89442271.88639608</v>
      </c>
    </row>
    <row r="19" spans="1:13" ht="15">
      <c r="A19" s="2">
        <v>250000</v>
      </c>
      <c r="B19" s="7">
        <f t="shared" si="8"/>
        <v>31249875000</v>
      </c>
      <c r="C19" s="8">
        <f t="shared" si="9"/>
        <v>249500000</v>
      </c>
      <c r="D19" s="8">
        <f t="shared" si="10"/>
        <v>85494509.184219971</v>
      </c>
      <c r="F19" s="3">
        <f t="shared" si="11"/>
        <v>187624500</v>
      </c>
      <c r="H19">
        <f t="shared" si="12"/>
        <v>187624000</v>
      </c>
      <c r="I19" s="9">
        <v>187374500</v>
      </c>
      <c r="J19" s="3">
        <f t="shared" si="13"/>
        <v>250000</v>
      </c>
      <c r="L19" s="3">
        <f t="shared" si="14"/>
        <v>124999500</v>
      </c>
      <c r="M19">
        <f t="shared" si="15"/>
        <v>124999500</v>
      </c>
    </row>
    <row r="20" spans="1:3" ht="15">
      <c r="A20"/>
      <c r="B20"/>
      <c r="C20"/>
    </row>
    <row r="21" spans="1:3" ht="15">
      <c r="A21"/>
      <c r="B21"/>
      <c r="C21"/>
    </row>
    <row r="22" spans="1:3" ht="15">
      <c r="A22"/>
      <c r="B22"/>
      <c r="C22"/>
    </row>
    <row r="23" spans="1:5" ht="15">
      <c r="A23" t="s">
        <v>4</v>
      </c>
      <c r="B23" s="2" t="s">
        <v>8</v>
      </c>
      <c r="C23" s="3" t="s">
        <v>9</v>
      </c>
      <c r="E23" s="3"/>
    </row>
    <row r="24" spans="1:10" ht="15">
      <c r="A24" s="2">
        <v>10000</v>
      </c>
      <c r="B24" s="3">
        <v>49.753694581280797</v>
      </c>
      <c r="C24" s="3">
        <v>25.50</v>
      </c>
      <c r="E24" s="3"/>
      <c r="F24">
        <f>52*60+4.58</f>
        <v>3124.58</v>
      </c>
      <c r="G24">
        <f>F24/18.31</f>
        <v>170.64882577826324</v>
      </c>
      <c r="H24">
        <v>31249875000</v>
      </c>
      <c r="I24">
        <v>187624500</v>
      </c>
      <c r="J24">
        <f>H24/I24</f>
        <v>166.55540720961281</v>
      </c>
    </row>
    <row r="25" spans="1:10" ht="15">
      <c r="A25" s="2">
        <v>50000</v>
      </c>
      <c r="B25" s="3">
        <v>111.55506475093701</v>
      </c>
      <c r="C25" s="3">
        <v>79.935344827586206</v>
      </c>
      <c r="E25" s="3"/>
      <c r="F25">
        <f>71*60+23.46</f>
        <v>4283.46</v>
      </c>
      <c r="G25">
        <f>F25/27.85</f>
        <v>153.80466786355476</v>
      </c>
      <c r="H25">
        <v>19999900000</v>
      </c>
      <c r="I25">
        <v>134474977</v>
      </c>
      <c r="J25">
        <f>H25/I25</f>
        <v>148.72581089937646</v>
      </c>
    </row>
    <row r="26" spans="1:5" ht="15">
      <c r="A26" s="2">
        <v>100000</v>
      </c>
      <c r="B26" s="3">
        <v>157.86506326409699</v>
      </c>
      <c r="C26" s="3">
        <v>75.712121212121204</v>
      </c>
      <c r="E26" s="3"/>
    </row>
    <row r="27" spans="1:5" ht="15">
      <c r="A27" s="2">
        <v>150000</v>
      </c>
      <c r="B27" s="3">
        <v>193.400131820675</v>
      </c>
      <c r="C27" s="3">
        <v>168.22539098436101</v>
      </c>
      <c r="E27" s="3"/>
    </row>
    <row r="28" spans="1:5" ht="15">
      <c r="A28" s="2">
        <v>200000</v>
      </c>
      <c r="B28" s="3">
        <v>223.35763347237199</v>
      </c>
      <c r="C28" s="3">
        <v>172.62493074792201</v>
      </c>
      <c r="E28" s="3"/>
    </row>
    <row r="29" spans="1:5" ht="15">
      <c r="A29" s="2">
        <v>250000</v>
      </c>
      <c r="B29" s="3">
        <v>249.75074775672999</v>
      </c>
      <c r="C29" s="3">
        <v>211.396301026451</v>
      </c>
      <c r="E29" s="3"/>
    </row>
  </sheetData>
  <mergeCells count="3">
    <mergeCell ref="E2:F2"/>
    <mergeCell ref="G2:H2"/>
    <mergeCell ref="I2:J2"/>
  </mergeCells>
  <pageMargins left="0.7" right="0.7" top="0.75" bottom="0.75" header="0.511805555555555" footer="0.511805555555555"/>
  <pageSetup orientation="portrait" paperSize="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9" t="s">
        <v>23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0" t="s">
        <v>23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1" t="s">
        <v>23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2" t="s">
        <v>23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3" t="s">
        <v>23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4" t="s">
        <v>23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5" t="s">
        <v>23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6" t="s">
        <v>23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7" t="s">
        <v>23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8" t="s">
        <v>23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zoomScale="140" zoomScaleNormal="140" workbookViewId="0" topLeftCell="A1">
      <selection pane="topLeft" activeCell="N4" sqref="N4"/>
    </sheetView>
  </sheetViews>
  <sheetFormatPr defaultRowHeight="15"/>
  <cols>
    <col min="1" max="1" width="13"/>
    <col min="2" max="3" width="8.57142857142857"/>
    <col min="4" max="4" width="12.1428571428571" style="10"/>
    <col min="5" max="6" width="8.57142857142857"/>
    <col min="7" max="7" width="9.14285714285714" style="10"/>
    <col min="8" max="8" width="8.57142857142857"/>
    <col min="9" max="9" width="12.1428571428571" style="11"/>
    <col min="10" max="10" width="8.57142857142857"/>
    <col min="11" max="11" width="9.14285714285714" style="11"/>
    <col min="12" max="1025" width="8.57142857142857"/>
  </cols>
  <sheetData>
    <row r="1" spans="1:13" ht="15">
      <c r="A1" t="s">
        <v>4</v>
      </c>
      <c r="B1" t="s">
        <v>6</v>
      </c>
      <c r="C1" t="s">
        <v>13</v>
      </c>
      <c r="D1" s="10" t="s">
        <v>14</v>
      </c>
      <c r="E1" t="s">
        <v>15</v>
      </c>
      <c r="F1" t="s">
        <v>16</v>
      </c>
      <c r="G1" s="10" t="s">
        <v>17</v>
      </c>
      <c r="H1" t="s">
        <v>18</v>
      </c>
      <c r="I1" s="11" t="s">
        <v>19</v>
      </c>
      <c r="J1" t="s">
        <v>7</v>
      </c>
      <c r="K1" s="11" t="s">
        <v>20</v>
      </c>
      <c r="L1" t="s">
        <v>21</v>
      </c>
      <c r="M1" t="s">
        <v>22</v>
      </c>
    </row>
    <row r="2" spans="1:13" ht="15">
      <c r="A2">
        <v>50000</v>
      </c>
      <c r="B2">
        <v>1.6584350000000001</v>
      </c>
      <c r="C2">
        <v>125.70554300000001</v>
      </c>
      <c r="D2" s="10">
        <f>C2/B2</f>
        <v>75.797690593842987</v>
      </c>
      <c r="E2">
        <v>16820552</v>
      </c>
      <c r="F2">
        <v>1249975000</v>
      </c>
      <c r="G2" s="10">
        <f>F2/E2</f>
        <v>74.312365016320513</v>
      </c>
      <c r="H2">
        <v>4698492</v>
      </c>
      <c r="I2" s="11">
        <f>F2/H2</f>
        <v>266.03748606999864</v>
      </c>
      <c r="J2">
        <v>0.52112199999999997</v>
      </c>
      <c r="K2" s="11">
        <f>C2/J2</f>
        <v>241.2209482616355</v>
      </c>
      <c r="L2">
        <f>E2/H2</f>
        <v>3.5799894945016399</v>
      </c>
      <c r="M2">
        <f>B2/J2</f>
        <v>3.1824313692379138</v>
      </c>
    </row>
    <row r="3" spans="1:13" ht="15">
      <c r="A3">
        <f>A2+50000</f>
        <v>100000</v>
      </c>
      <c r="B3">
        <v>5.2201740000000001</v>
      </c>
      <c r="C3">
        <v>501.86529100000001</v>
      </c>
      <c r="D3" s="10">
        <f>C3/B3</f>
        <v>96.139571401259801</v>
      </c>
      <c r="E3">
        <v>47587214</v>
      </c>
      <c r="F3">
        <v>4999950000</v>
      </c>
      <c r="G3" s="10">
        <f>F3/E3</f>
        <v>105.06918938351802</v>
      </c>
      <c r="H3">
        <v>11897624</v>
      </c>
      <c r="I3" s="11">
        <f>F3/H3</f>
        <v>420.24777384123081</v>
      </c>
      <c r="J3">
        <v>1.9104669999999999</v>
      </c>
      <c r="K3" s="11">
        <f>C3/J3</f>
        <v>262.69246786256974</v>
      </c>
      <c r="L3">
        <f>E3/H3</f>
        <v>3.9997241466027167</v>
      </c>
      <c r="M3">
        <f>B3/J3</f>
        <v>2.7324073119294918</v>
      </c>
    </row>
    <row r="4" spans="1:13" ht="15">
      <c r="A4">
        <f>A3+50000</f>
        <v>150000</v>
      </c>
      <c r="B4">
        <v>9.6257699999999993</v>
      </c>
      <c r="C4">
        <v>1132.5991349999999</v>
      </c>
      <c r="D4" s="10">
        <v>125.993080446748</v>
      </c>
      <c r="E4">
        <v>87356517</v>
      </c>
      <c r="F4">
        <v>11249925000</v>
      </c>
      <c r="G4" s="10">
        <f>F4/E4</f>
        <v>128.78174847561746</v>
      </c>
      <c r="H4">
        <v>20471970</v>
      </c>
      <c r="I4" s="11">
        <f>F4/H4</f>
        <v>549.52820857005941</v>
      </c>
      <c r="J4">
        <v>2.1936769999999899</v>
      </c>
      <c r="K4" s="11">
        <f>C4/J4</f>
        <v>516.30168662022948</v>
      </c>
      <c r="L4">
        <f>E4/H4</f>
        <v>4.2671280292028566</v>
      </c>
      <c r="M4">
        <f>B4/J4</f>
        <v>4.3879613999691127</v>
      </c>
    </row>
    <row r="5" spans="1:13" ht="15">
      <c r="A5">
        <f>A4+50000</f>
        <v>200000</v>
      </c>
      <c r="B5">
        <v>13.384335</v>
      </c>
      <c r="C5">
        <v>2017.271379</v>
      </c>
      <c r="D5" s="10">
        <f>C5/B5</f>
        <v>150.71883504111335</v>
      </c>
      <c r="E5">
        <v>134474977</v>
      </c>
      <c r="F5">
        <v>19999900000</v>
      </c>
      <c r="G5" s="10">
        <f>F5/E5</f>
        <v>148.72581089937646</v>
      </c>
      <c r="H5">
        <v>29796365</v>
      </c>
      <c r="I5" s="11">
        <f>F5/H5</f>
        <v>671.21945915214826</v>
      </c>
      <c r="J5">
        <v>3.2675019999999999</v>
      </c>
      <c r="K5" s="11">
        <f>C5/J5</f>
        <v>617.37418339759245</v>
      </c>
      <c r="L5">
        <f>E5/H5</f>
        <v>4.5131336322400397</v>
      </c>
      <c r="M5">
        <f>B5/J5</f>
        <v>4.0961979518298692</v>
      </c>
    </row>
    <row r="6" spans="1:13" ht="15">
      <c r="A6">
        <f>A5+50000</f>
        <v>250000</v>
      </c>
      <c r="B6">
        <v>19.208386999999998</v>
      </c>
      <c r="C6">
        <v>3135.8150999999998</v>
      </c>
      <c r="D6" s="10">
        <f>C6/B6</f>
        <v>163.25239073952437</v>
      </c>
      <c r="E6">
        <v>187624500</v>
      </c>
      <c r="F6">
        <v>31249875000</v>
      </c>
      <c r="G6" s="10">
        <f>F6/E6</f>
        <v>166.55540720961281</v>
      </c>
      <c r="H6">
        <v>39745655</v>
      </c>
      <c r="I6" s="11">
        <f>F6/H6</f>
        <v>786.24632050975129</v>
      </c>
      <c r="J6">
        <v>4.1870370000000001</v>
      </c>
      <c r="K6" s="11">
        <f>C6/J6</f>
        <v>748.93417469203155</v>
      </c>
      <c r="L6">
        <f>E6/H6</f>
        <v>4.720629210916262</v>
      </c>
      <c r="M6">
        <f>B6/J6</f>
        <v>4.5875847287712048</v>
      </c>
    </row>
  </sheetData>
  <pageMargins left="0.7875" right="0.7875" top="1.05277777777778" bottom="1.05277777777778" header="0.7875" footer="0.7875"/>
  <pageSetup orientation="portrait" paperSize="9"/>
  <headerFooter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9" t="s">
        <v>23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0" t="s">
        <v>23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1" t="s">
        <v>23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2" t="s">
        <v>23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3" t="s">
        <v>23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4" t="s">
        <v>23</v>
      </c>
    </row>
  </sheetData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5" t="s">
        <v>23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6" t="s">
        <v>23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7" t="s">
        <v>23</v>
      </c>
    </row>
  </sheetData>
  <pageMargins left="0.75" right="0.75" top="1" bottom="1" header="0.5" footer="0.5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8" t="s">
        <v>23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2" t="s">
        <v>23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9" t="s">
        <v>23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0" t="s">
        <v>23</v>
      </c>
    </row>
  </sheetData>
  <pageMargins left="0.75" right="0.75" top="1" bottom="1" header="0.5" footer="0.5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1" t="s">
        <v>23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2" t="s">
        <v>23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3" t="s">
        <v>23</v>
      </c>
    </row>
  </sheetData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4" t="s">
        <v>23</v>
      </c>
    </row>
  </sheetData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5"/>
  <sheetData>
    <row r="5" spans="1:1" ht="23.25" customHeight="1">
      <c r="A5" s="45" t="s">
        <v>23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3" t="s">
        <v>23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4" t="s">
        <v>23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5" t="s">
        <v>23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6" t="s">
        <v>23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7" t="s">
        <v>23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8" t="s">
        <v>23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TotalTime>109</TotalTime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</dc:creator>
  <cp:keywords/>
  <dc:description/>
  <cp:lastModifiedBy>JK</cp:lastModifiedBy>
  <dcterms:created xsi:type="dcterms:W3CDTF">2017-10-11T10:27:33Z</dcterms:created>
  <dcterms:modified xsi:type="dcterms:W3CDTF">2017-11-21T11:48:28Z</dcterms:modified>
  <cp:category/>
  <cp:contentType/>
  <cp:contentStatus/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