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65610377b872af/BPR/7. HR (Human Resources)/Incentive ^0 Targets/2022/FORMAT INCENTIVE/"/>
    </mc:Choice>
  </mc:AlternateContent>
  <xr:revisionPtr revIDLastSave="7" documentId="13_ncr:1_{409EB35C-40DD-4C53-A664-A056836A17BF}" xr6:coauthVersionLast="47" xr6:coauthVersionMax="47" xr10:uidLastSave="{572DDB94-4185-4A53-9D75-7EA163F829EB}"/>
  <bookViews>
    <workbookView xWindow="-120" yWindow="-120" windowWidth="29040" windowHeight="15720" xr2:uid="{B2DEB02E-1975-4DCF-B6BD-5B3F06FC8EC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J13" i="1" s="1"/>
  <c r="H12" i="1"/>
  <c r="J12" i="1" s="1"/>
  <c r="H11" i="1"/>
  <c r="J11" i="1" s="1"/>
  <c r="J15" i="1" l="1"/>
  <c r="J16" i="1" s="1"/>
  <c r="J17" i="1" l="1"/>
  <c r="J25" i="1" s="1"/>
  <c r="G36" i="1" s="1"/>
</calcChain>
</file>

<file path=xl/sharedStrings.xml><?xml version="1.0" encoding="utf-8"?>
<sst xmlns="http://schemas.openxmlformats.org/spreadsheetml/2006/main" count="57" uniqueCount="37">
  <si>
    <t>NAMA</t>
  </si>
  <si>
    <t>:  I KOMANG TRI YULIYANTO S</t>
  </si>
  <si>
    <t>JABATAN</t>
  </si>
  <si>
    <t>:  KABAG KREDIT</t>
  </si>
  <si>
    <t>Konfigurasi KPI</t>
  </si>
  <si>
    <t>BULAN</t>
  </si>
  <si>
    <t>:  November 2021</t>
  </si>
  <si>
    <t>AVG KPI (%)</t>
  </si>
  <si>
    <t>Nominal (Rp)</t>
  </si>
  <si>
    <t>-</t>
  </si>
  <si>
    <t>No</t>
  </si>
  <si>
    <t xml:space="preserve">KPI </t>
  </si>
  <si>
    <t>HASIL</t>
  </si>
  <si>
    <t>TARGET</t>
  </si>
  <si>
    <t>ACH(%)</t>
  </si>
  <si>
    <t>BOBOT</t>
  </si>
  <si>
    <t>KPI GRADE</t>
  </si>
  <si>
    <t>Realisasi Kredit Tim CMO (Rp)</t>
  </si>
  <si>
    <t>Realisasi Kredit Tim CMO (Jumlah Kredit Baru)</t>
  </si>
  <si>
    <t>Kredit Non Lancar (Baki)</t>
  </si>
  <si>
    <t>KPI ACHIEVEMENT:</t>
  </si>
  <si>
    <t>STATUS:</t>
  </si>
  <si>
    <t>MENGETAHUI</t>
  </si>
  <si>
    <t>PE AKUNTING</t>
  </si>
  <si>
    <t>PE AUDIT</t>
  </si>
  <si>
    <t>PE OPERASIONAL</t>
  </si>
  <si>
    <t>DIREKSI</t>
  </si>
  <si>
    <t>DITERIMA OLEH</t>
  </si>
  <si>
    <t>TOTAL INCENTIVE</t>
  </si>
  <si>
    <t>Avg Plafon Kredit</t>
  </si>
  <si>
    <t xml:space="preserve">Insentif (%) </t>
  </si>
  <si>
    <t xml:space="preserve">Insentif ini hanya bisa cair jika KPI achievement adalah GOOD </t>
  </si>
  <si>
    <t>Realisasi Kredit (Konsumen Diri Sendiri)</t>
  </si>
  <si>
    <t>INCENTIVE # 2</t>
  </si>
  <si>
    <t>INCENTIVE # 1</t>
  </si>
  <si>
    <t>PE Marketing</t>
  </si>
  <si>
    <t>INCENTIVE PE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</si>
</sst>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p&quot;* #,##0_-;\-&quot;Rp&quot;* #,##0_-;_-&quot;Rp&quot;* &quot;-&quot;_-;_-@_-"/>
    <numFmt numFmtId="164" formatCode="&quot;Rp&quot;#,##0"/>
    <numFmt numFmtId="165" formatCode="&quot;Rp&quot;#,##0.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0" fillId="2" borderId="0" xfId="0" applyFill="1"/>
    <xf numFmtId="1" fontId="0" fillId="2" borderId="0" xfId="0" applyNumberFormat="1" applyFill="1"/>
    <xf numFmtId="0" fontId="0" fillId="2" borderId="4" xfId="0" applyFill="1" applyBorder="1"/>
    <xf numFmtId="0" fontId="0" fillId="2" borderId="5" xfId="0" applyFill="1" applyBorder="1"/>
    <xf numFmtId="0" fontId="2" fillId="2" borderId="4" xfId="0" applyFont="1" applyFill="1" applyBorder="1"/>
    <xf numFmtId="0" fontId="2" fillId="4" borderId="5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42" fontId="0" fillId="2" borderId="17" xfId="0" applyNumberFormat="1" applyFill="1" applyBorder="1" applyAlignment="1">
      <alignment horizontal="center"/>
    </xf>
    <xf numFmtId="9" fontId="0" fillId="2" borderId="17" xfId="1" applyFont="1" applyFill="1" applyBorder="1" applyAlignment="1">
      <alignment horizontal="center"/>
    </xf>
    <xf numFmtId="9" fontId="0" fillId="2" borderId="18" xfId="1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9" fontId="0" fillId="2" borderId="17" xfId="0" applyNumberFormat="1" applyFill="1" applyBorder="1" applyAlignment="1">
      <alignment horizontal="center"/>
    </xf>
    <xf numFmtId="164" fontId="1" fillId="2" borderId="5" xfId="0" applyNumberFormat="1" applyFont="1" applyFill="1" applyBorder="1" applyAlignment="1" applyProtection="1">
      <alignment horizontal="center"/>
      <protection locked="0"/>
    </xf>
    <xf numFmtId="0" fontId="0" fillId="2" borderId="19" xfId="0" applyFill="1" applyBorder="1" applyAlignment="1">
      <alignment horizontal="center"/>
    </xf>
    <xf numFmtId="9" fontId="0" fillId="2" borderId="23" xfId="1" applyFont="1" applyFill="1" applyBorder="1" applyAlignment="1">
      <alignment horizontal="center"/>
    </xf>
    <xf numFmtId="0" fontId="0" fillId="4" borderId="24" xfId="0" applyFill="1" applyBorder="1"/>
    <xf numFmtId="0" fontId="0" fillId="4" borderId="10" xfId="0" applyFill="1" applyBorder="1"/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0" fillId="4" borderId="4" xfId="0" applyFill="1" applyBorder="1"/>
    <xf numFmtId="42" fontId="2" fillId="4" borderId="16" xfId="1" applyNumberFormat="1" applyFont="1" applyFill="1" applyBorder="1" applyAlignment="1">
      <alignment horizontal="right"/>
    </xf>
    <xf numFmtId="0" fontId="0" fillId="4" borderId="19" xfId="0" applyFill="1" applyBorder="1"/>
    <xf numFmtId="0" fontId="0" fillId="4" borderId="21" xfId="0" applyFill="1" applyBorder="1"/>
    <xf numFmtId="0" fontId="2" fillId="4" borderId="22" xfId="0" applyFont="1" applyFill="1" applyBorder="1" applyAlignment="1">
      <alignment horizontal="right"/>
    </xf>
    <xf numFmtId="0" fontId="0" fillId="2" borderId="24" xfId="0" applyFill="1" applyBorder="1"/>
    <xf numFmtId="0" fontId="0" fillId="2" borderId="25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6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0" fillId="4" borderId="0" xfId="0" applyFill="1" applyBorder="1"/>
    <xf numFmtId="0" fontId="0" fillId="2" borderId="0" xfId="0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10" fontId="0" fillId="2" borderId="11" xfId="1" applyNumberFormat="1" applyFont="1" applyFill="1" applyBorder="1" applyAlignment="1">
      <alignment horizontal="center"/>
    </xf>
    <xf numFmtId="165" fontId="0" fillId="2" borderId="12" xfId="0" applyNumberFormat="1" applyFill="1" applyBorder="1" applyAlignment="1">
      <alignment horizontal="center"/>
    </xf>
    <xf numFmtId="10" fontId="0" fillId="2" borderId="5" xfId="1" applyNumberFormat="1" applyFont="1" applyFill="1" applyBorder="1" applyAlignment="1">
      <alignment horizontal="center"/>
    </xf>
    <xf numFmtId="10" fontId="1" fillId="2" borderId="5" xfId="1" applyNumberFormat="1" applyFont="1" applyFill="1" applyBorder="1" applyAlignment="1" applyProtection="1">
      <alignment horizontal="center"/>
      <protection locked="0"/>
    </xf>
    <xf numFmtId="165" fontId="0" fillId="2" borderId="20" xfId="0" applyNumberFormat="1" applyFill="1" applyBorder="1" applyAlignment="1">
      <alignment horizontal="center"/>
    </xf>
    <xf numFmtId="165" fontId="0" fillId="2" borderId="21" xfId="0" applyNumberFormat="1" applyFill="1" applyBorder="1" applyAlignment="1">
      <alignment horizontal="center"/>
    </xf>
    <xf numFmtId="10" fontId="0" fillId="2" borderId="26" xfId="1" applyNumberFormat="1" applyFon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13" xfId="0" applyFill="1" applyBorder="1"/>
    <xf numFmtId="0" fontId="0" fillId="4" borderId="27" xfId="0" applyFill="1" applyBorder="1"/>
    <xf numFmtId="165" fontId="2" fillId="4" borderId="15" xfId="0" applyNumberFormat="1" applyFont="1" applyFill="1" applyBorder="1" applyAlignment="1">
      <alignment horizontal="right"/>
    </xf>
    <xf numFmtId="0" fontId="0" fillId="2" borderId="0" xfId="0" applyFill="1" applyBorder="1"/>
    <xf numFmtId="0" fontId="1" fillId="2" borderId="0" xfId="0" applyFont="1" applyFill="1" applyBorder="1" applyAlignment="1" applyProtection="1">
      <alignment horizontal="center"/>
      <protection locked="0"/>
    </xf>
    <xf numFmtId="165" fontId="0" fillId="2" borderId="0" xfId="0" applyNumberFormat="1" applyFill="1" applyBorder="1" applyAlignment="1">
      <alignment horizontal="center"/>
    </xf>
    <xf numFmtId="166" fontId="2" fillId="4" borderId="25" xfId="1" applyNumberFormat="1" applyFont="1" applyFill="1" applyBorder="1" applyAlignment="1">
      <alignment horizontal="right"/>
    </xf>
    <xf numFmtId="0" fontId="2" fillId="4" borderId="27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42" fontId="4" fillId="2" borderId="9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0" fillId="2" borderId="12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2" fillId="4" borderId="21" xfId="0" applyFont="1" applyFill="1" applyBorder="1" applyAlignment="1">
      <alignment horizontal="left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20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2" borderId="26" xfId="0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526676</xdr:colOff>
      <xdr:row>28</xdr:row>
      <xdr:rowOff>47577</xdr:rowOff>
    </xdr:from>
    <xdr:to>
      <xdr:col>14</xdr:col>
      <xdr:colOff>533879</xdr:colOff>
      <xdr:row>37</xdr:row>
      <xdr:rowOff>11206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6A6059-4C93-4877-9902-E7DB928FC9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939" r="75630" b="24468"/>
        <a:stretch/>
      </xdr:blipFill>
      <xdr:spPr>
        <a:xfrm>
          <a:off x="11452411" y="5403989"/>
          <a:ext cx="1206233" cy="1678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2DCF0-0776-4182-B9B3-CFF0DE461CCA}">
  <dimension ref="B1:R39"/>
  <sheetViews>
    <sheetView tabSelected="1" zoomScale="85" zoomScaleNormal="85" workbookViewId="0">
      <selection activeCell="S18" sqref="S18"/>
    </sheetView>
  </sheetViews>
  <sheetFormatPr defaultRowHeight="15" x14ac:dyDescent="0.25"/>
  <cols>
    <col min="1" max="1" width="9.140625" style="1"/>
    <col min="2" max="2" width="11.7109375" style="1" customWidth="1"/>
    <col min="3" max="3" width="27.5703125" style="1" bestFit="1" customWidth="1"/>
    <col min="4" max="4" width="9.140625" style="1"/>
    <col min="5" max="5" width="12.85546875" style="1" customWidth="1"/>
    <col min="6" max="6" width="16.85546875" style="1" customWidth="1"/>
    <col min="7" max="7" width="16.5703125" style="1" bestFit="1" customWidth="1"/>
    <col min="8" max="9" width="9.140625" style="1"/>
    <col min="10" max="10" width="12.85546875" style="1" bestFit="1" customWidth="1"/>
    <col min="11" max="11" width="9.140625" style="1"/>
    <col min="12" max="12" width="18" style="1" bestFit="1" customWidth="1"/>
    <col min="13" max="13" width="1.85546875" style="1" bestFit="1" customWidth="1"/>
    <col min="14" max="14" width="18" style="1" bestFit="1" customWidth="1"/>
    <col min="15" max="15" width="12.7109375" style="1" bestFit="1" customWidth="1"/>
    <col min="16" max="16" width="9.140625" style="1"/>
    <col min="17" max="17" width="17.5703125" style="1" customWidth="1"/>
    <col min="18" max="18" width="3.140625" style="1" bestFit="1" customWidth="1"/>
    <col min="19" max="16384" width="9.140625" style="1"/>
  </cols>
  <sheetData>
    <row r="1" spans="2:18" ht="15.75" thickBot="1" x14ac:dyDescent="0.3"/>
    <row r="2" spans="2:18" x14ac:dyDescent="0.25">
      <c r="B2" s="88" t="s">
        <v>36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90"/>
    </row>
    <row r="3" spans="2:18" x14ac:dyDescent="0.25">
      <c r="B3" s="91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3"/>
    </row>
    <row r="4" spans="2:18" ht="15.75" thickBot="1" x14ac:dyDescent="0.3">
      <c r="B4" s="94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6"/>
      <c r="R4" s="2"/>
    </row>
    <row r="5" spans="2:18" x14ac:dyDescent="0.25">
      <c r="B5" s="3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4"/>
    </row>
    <row r="6" spans="2:18" x14ac:dyDescent="0.25">
      <c r="B6" s="5" t="s">
        <v>0</v>
      </c>
      <c r="C6" s="57" t="s">
        <v>1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4"/>
    </row>
    <row r="7" spans="2:18" x14ac:dyDescent="0.25">
      <c r="B7" s="5" t="s">
        <v>2</v>
      </c>
      <c r="C7" s="57" t="s">
        <v>3</v>
      </c>
      <c r="D7" s="57"/>
      <c r="E7" s="57"/>
      <c r="F7" s="57"/>
      <c r="G7" s="57"/>
      <c r="H7" s="57"/>
      <c r="I7" s="57"/>
      <c r="J7" s="57"/>
      <c r="K7" s="57"/>
      <c r="L7" s="97" t="s">
        <v>4</v>
      </c>
      <c r="M7" s="86"/>
      <c r="N7" s="86"/>
      <c r="O7" s="98"/>
    </row>
    <row r="8" spans="2:18" x14ac:dyDescent="0.25">
      <c r="B8" s="5" t="s">
        <v>5</v>
      </c>
      <c r="C8" s="57" t="s">
        <v>6</v>
      </c>
      <c r="D8" s="57"/>
      <c r="E8" s="57"/>
      <c r="F8" s="57"/>
      <c r="G8" s="57"/>
      <c r="H8" s="57"/>
      <c r="I8" s="57"/>
      <c r="J8" s="57"/>
      <c r="K8" s="57"/>
      <c r="L8" s="99" t="s">
        <v>7</v>
      </c>
      <c r="M8" s="100"/>
      <c r="N8" s="100"/>
      <c r="O8" s="6" t="s">
        <v>8</v>
      </c>
    </row>
    <row r="9" spans="2:18" x14ac:dyDescent="0.25">
      <c r="B9" s="3"/>
      <c r="C9" s="57"/>
      <c r="D9" s="57"/>
      <c r="E9" s="57"/>
      <c r="F9" s="57"/>
      <c r="G9" s="57"/>
      <c r="H9" s="57"/>
      <c r="I9" s="57"/>
      <c r="J9" s="57"/>
      <c r="K9" s="57"/>
      <c r="L9" s="36">
        <v>0</v>
      </c>
      <c r="M9" s="40" t="s">
        <v>9</v>
      </c>
      <c r="N9" s="40">
        <v>60</v>
      </c>
      <c r="O9" s="37" t="s">
        <v>9</v>
      </c>
    </row>
    <row r="10" spans="2:18" x14ac:dyDescent="0.25">
      <c r="B10" s="38" t="s">
        <v>10</v>
      </c>
      <c r="C10" s="101" t="s">
        <v>11</v>
      </c>
      <c r="D10" s="101"/>
      <c r="E10" s="101"/>
      <c r="F10" s="42" t="s">
        <v>12</v>
      </c>
      <c r="G10" s="42" t="s">
        <v>13</v>
      </c>
      <c r="H10" s="42" t="s">
        <v>14</v>
      </c>
      <c r="I10" s="42" t="s">
        <v>15</v>
      </c>
      <c r="J10" s="39" t="s">
        <v>16</v>
      </c>
      <c r="K10" s="57"/>
      <c r="L10" s="7">
        <v>60</v>
      </c>
      <c r="M10" s="44" t="s">
        <v>9</v>
      </c>
      <c r="N10" s="44">
        <v>70</v>
      </c>
      <c r="O10" s="8">
        <v>200000</v>
      </c>
    </row>
    <row r="11" spans="2:18" x14ac:dyDescent="0.25">
      <c r="B11" s="9">
        <v>1</v>
      </c>
      <c r="C11" s="102" t="s">
        <v>17</v>
      </c>
      <c r="D11" s="103"/>
      <c r="E11" s="104"/>
      <c r="F11" s="10">
        <v>1200000000</v>
      </c>
      <c r="G11" s="10">
        <v>850000000</v>
      </c>
      <c r="H11" s="11">
        <f>F11/G11</f>
        <v>1.411764705882353</v>
      </c>
      <c r="I11" s="11">
        <v>0.5</v>
      </c>
      <c r="J11" s="12">
        <f>H11*I11</f>
        <v>0.70588235294117652</v>
      </c>
      <c r="K11" s="57"/>
      <c r="L11" s="7">
        <v>70</v>
      </c>
      <c r="M11" s="44" t="s">
        <v>9</v>
      </c>
      <c r="N11" s="44">
        <v>80</v>
      </c>
      <c r="O11" s="8">
        <v>500000</v>
      </c>
    </row>
    <row r="12" spans="2:18" x14ac:dyDescent="0.25">
      <c r="B12" s="9">
        <v>2</v>
      </c>
      <c r="C12" s="102" t="s">
        <v>18</v>
      </c>
      <c r="D12" s="103"/>
      <c r="E12" s="104"/>
      <c r="F12" s="13">
        <v>8</v>
      </c>
      <c r="G12" s="13">
        <v>20</v>
      </c>
      <c r="H12" s="14">
        <f>F12/G12</f>
        <v>0.4</v>
      </c>
      <c r="I12" s="14">
        <v>0.3</v>
      </c>
      <c r="J12" s="11">
        <f t="shared" ref="J12:J13" si="0">H12*I12</f>
        <v>0.12</v>
      </c>
      <c r="K12" s="57"/>
      <c r="L12" s="7">
        <v>80</v>
      </c>
      <c r="M12" s="44" t="s">
        <v>9</v>
      </c>
      <c r="N12" s="58">
        <v>85</v>
      </c>
      <c r="O12" s="15">
        <v>750000</v>
      </c>
    </row>
    <row r="13" spans="2:18" x14ac:dyDescent="0.25">
      <c r="B13" s="16">
        <v>4</v>
      </c>
      <c r="C13" s="105" t="s">
        <v>19</v>
      </c>
      <c r="D13" s="106"/>
      <c r="E13" s="107"/>
      <c r="F13" s="17">
        <v>0.05</v>
      </c>
      <c r="G13" s="17">
        <v>2.5000000000000001E-2</v>
      </c>
      <c r="H13" s="17">
        <f>((-13/14)*(F13*100)^2-(31/14)*(F13*100)+115)/100</f>
        <v>0.80714285714285705</v>
      </c>
      <c r="I13" s="17">
        <v>0.2</v>
      </c>
      <c r="J13" s="17">
        <f t="shared" si="0"/>
        <v>0.16142857142857142</v>
      </c>
      <c r="K13" s="57"/>
      <c r="L13" s="7">
        <v>85</v>
      </c>
      <c r="M13" s="44" t="s">
        <v>9</v>
      </c>
      <c r="N13" s="44">
        <v>95</v>
      </c>
      <c r="O13" s="8">
        <v>1000000</v>
      </c>
    </row>
    <row r="14" spans="2:18" x14ac:dyDescent="0.25">
      <c r="B14" s="3"/>
      <c r="C14" s="57"/>
      <c r="D14" s="57"/>
      <c r="E14" s="57"/>
      <c r="F14" s="57"/>
      <c r="G14" s="57"/>
      <c r="H14" s="57"/>
      <c r="I14" s="57"/>
      <c r="J14" s="57"/>
      <c r="K14" s="57"/>
      <c r="L14" s="7">
        <v>95</v>
      </c>
      <c r="M14" s="44" t="s">
        <v>9</v>
      </c>
      <c r="N14" s="44">
        <v>100</v>
      </c>
      <c r="O14" s="8">
        <v>1500000</v>
      </c>
    </row>
    <row r="15" spans="2:18" x14ac:dyDescent="0.25">
      <c r="B15" s="18"/>
      <c r="C15" s="19"/>
      <c r="D15" s="19"/>
      <c r="E15" s="19"/>
      <c r="F15" s="19"/>
      <c r="G15" s="108" t="s">
        <v>20</v>
      </c>
      <c r="H15" s="108"/>
      <c r="I15" s="108"/>
      <c r="J15" s="60">
        <f>SUM(J11:J14)*100</f>
        <v>98.731092436974805</v>
      </c>
      <c r="K15" s="57"/>
      <c r="L15" s="7">
        <v>100</v>
      </c>
      <c r="M15" s="44" t="s">
        <v>9</v>
      </c>
      <c r="N15" s="44">
        <v>150</v>
      </c>
      <c r="O15" s="8">
        <v>2000000</v>
      </c>
    </row>
    <row r="16" spans="2:18" x14ac:dyDescent="0.25">
      <c r="B16" s="23"/>
      <c r="C16" s="43"/>
      <c r="D16" s="43"/>
      <c r="E16" s="43"/>
      <c r="F16" s="43"/>
      <c r="G16" s="62" t="s">
        <v>34</v>
      </c>
      <c r="H16" s="62"/>
      <c r="I16" s="62"/>
      <c r="J16" s="24">
        <f>IF(J15&lt;N9,0,IF(AND(J15&gt;=L10,J15&lt;N10),O10,IF(AND(J15&gt;=L11,J15&lt;N11),O11,IF(AND(J15&gt;=L12,J15&lt;N12),O12,IF(AND(J15&gt;=L13,J15&lt;N13),O13,IF(AND(J15&gt;=L14,J15&lt;N14),O14,IF(AND(J15&gt;=L15,J15&lt;N15),O15,IF(AND(J15&gt;=L16,J15&lt;N16),O16,O17))))))))</f>
        <v>1500000</v>
      </c>
      <c r="K16" s="57"/>
      <c r="L16" s="7">
        <v>150</v>
      </c>
      <c r="M16" s="44" t="s">
        <v>9</v>
      </c>
      <c r="N16" s="44">
        <v>250</v>
      </c>
      <c r="O16" s="8">
        <v>3000000</v>
      </c>
    </row>
    <row r="17" spans="2:15" x14ac:dyDescent="0.25">
      <c r="B17" s="25"/>
      <c r="C17" s="26"/>
      <c r="D17" s="26"/>
      <c r="E17" s="26"/>
      <c r="F17" s="26"/>
      <c r="G17" s="109" t="s">
        <v>21</v>
      </c>
      <c r="H17" s="109"/>
      <c r="I17" s="109"/>
      <c r="J17" s="27" t="str">
        <f>IF(J15&lt;60,"WARNING",IF(AND(J15&gt;=60,J15&lt;80),"OK","GOOD"))</f>
        <v>GOOD</v>
      </c>
      <c r="K17" s="57"/>
      <c r="L17" s="20">
        <v>250</v>
      </c>
      <c r="M17" s="21" t="s">
        <v>9</v>
      </c>
      <c r="N17" s="21"/>
      <c r="O17" s="22">
        <v>5000000</v>
      </c>
    </row>
    <row r="18" spans="2:15" x14ac:dyDescent="0.25">
      <c r="B18" s="3"/>
      <c r="C18" s="57"/>
      <c r="D18" s="57"/>
      <c r="E18" s="57"/>
      <c r="F18" s="57"/>
      <c r="G18" s="81"/>
      <c r="H18" s="81"/>
      <c r="I18" s="81"/>
      <c r="J18" s="57"/>
      <c r="K18" s="57"/>
      <c r="L18" s="57"/>
      <c r="M18" s="57"/>
      <c r="N18" s="57"/>
      <c r="O18" s="4"/>
    </row>
    <row r="19" spans="2:15" x14ac:dyDescent="0.25">
      <c r="B19" s="3"/>
      <c r="C19" s="57"/>
      <c r="D19" s="57"/>
      <c r="E19" s="57"/>
      <c r="F19" s="57"/>
      <c r="G19" s="57"/>
      <c r="H19" s="57"/>
      <c r="I19" s="57"/>
      <c r="J19" s="57"/>
      <c r="K19" s="57"/>
      <c r="L19" s="97" t="s">
        <v>29</v>
      </c>
      <c r="M19" s="86"/>
      <c r="N19" s="86"/>
      <c r="O19" s="41" t="s">
        <v>30</v>
      </c>
    </row>
    <row r="20" spans="2:15" x14ac:dyDescent="0.25">
      <c r="B20" s="3"/>
      <c r="C20" s="57"/>
      <c r="D20" s="57"/>
      <c r="E20" s="57"/>
      <c r="F20" s="57"/>
      <c r="G20" s="57"/>
      <c r="H20" s="57"/>
      <c r="I20" s="57"/>
      <c r="J20" s="57"/>
      <c r="K20" s="57"/>
      <c r="L20" s="36">
        <v>0</v>
      </c>
      <c r="M20" s="40" t="s">
        <v>9</v>
      </c>
      <c r="N20" s="45">
        <v>30000000</v>
      </c>
      <c r="O20" s="46">
        <v>7.4999999999999997E-3</v>
      </c>
    </row>
    <row r="21" spans="2:15" x14ac:dyDescent="0.25">
      <c r="B21" s="38" t="s">
        <v>10</v>
      </c>
      <c r="C21" s="101" t="s">
        <v>11</v>
      </c>
      <c r="D21" s="101"/>
      <c r="E21" s="101"/>
      <c r="F21" s="42" t="s">
        <v>12</v>
      </c>
      <c r="G21" s="57"/>
      <c r="H21" s="57"/>
      <c r="I21" s="57"/>
      <c r="J21" s="57"/>
      <c r="K21" s="57"/>
      <c r="L21" s="47">
        <v>30000000</v>
      </c>
      <c r="M21" s="44" t="s">
        <v>9</v>
      </c>
      <c r="N21" s="59">
        <v>75000000</v>
      </c>
      <c r="O21" s="48">
        <v>6.0000000000000001E-3</v>
      </c>
    </row>
    <row r="22" spans="2:15" x14ac:dyDescent="0.25">
      <c r="B22" s="9">
        <v>1</v>
      </c>
      <c r="C22" s="102" t="s">
        <v>32</v>
      </c>
      <c r="D22" s="103"/>
      <c r="E22" s="104"/>
      <c r="F22" s="10">
        <v>5000000</v>
      </c>
      <c r="G22" s="57"/>
      <c r="H22" s="57"/>
      <c r="I22" s="57"/>
      <c r="J22" s="57"/>
      <c r="K22" s="57"/>
      <c r="L22" s="47">
        <v>75000000</v>
      </c>
      <c r="M22" s="44" t="s">
        <v>9</v>
      </c>
      <c r="N22" s="59">
        <v>150000000</v>
      </c>
      <c r="O22" s="48">
        <v>5.0000000000000001E-3</v>
      </c>
    </row>
    <row r="23" spans="2:15" x14ac:dyDescent="0.25">
      <c r="B23" s="16">
        <v>2</v>
      </c>
      <c r="C23" s="105" t="s">
        <v>32</v>
      </c>
      <c r="D23" s="106"/>
      <c r="E23" s="107"/>
      <c r="F23" s="53">
        <v>3</v>
      </c>
      <c r="G23" s="57"/>
      <c r="H23" s="57"/>
      <c r="I23" s="57"/>
      <c r="J23" s="57"/>
      <c r="K23" s="57"/>
      <c r="L23" s="47">
        <v>150000000</v>
      </c>
      <c r="M23" s="44" t="s">
        <v>9</v>
      </c>
      <c r="N23" s="59">
        <v>350000000</v>
      </c>
      <c r="O23" s="49">
        <v>4.0000000000000001E-3</v>
      </c>
    </row>
    <row r="24" spans="2:15" x14ac:dyDescent="0.25">
      <c r="B24" s="3"/>
      <c r="C24" s="57"/>
      <c r="D24" s="57"/>
      <c r="E24" s="57"/>
      <c r="F24" s="57"/>
      <c r="G24" s="57"/>
      <c r="H24" s="57"/>
      <c r="I24" s="57"/>
      <c r="J24" s="57"/>
      <c r="K24" s="57"/>
      <c r="L24" s="47">
        <v>350000000</v>
      </c>
      <c r="M24" s="44" t="s">
        <v>9</v>
      </c>
      <c r="N24" s="59">
        <v>650000000</v>
      </c>
      <c r="O24" s="48">
        <v>2.5000000000000001E-3</v>
      </c>
    </row>
    <row r="25" spans="2:15" x14ac:dyDescent="0.25">
      <c r="B25" s="54"/>
      <c r="C25" s="55"/>
      <c r="D25" s="55"/>
      <c r="E25" s="55"/>
      <c r="F25" s="55"/>
      <c r="G25" s="61" t="s">
        <v>33</v>
      </c>
      <c r="H25" s="61"/>
      <c r="I25" s="61"/>
      <c r="J25" s="56">
        <f>IF(J17="GOOD",IF(F22/F23&lt;N20,O20*F22,IF(AND(F22/F23&gt;=L21,F22/F23&lt;N21),O21*F22,IF(AND(F22/F23&gt;=L22,F22/F23&lt;N22),O22*F22,IF(AND(F22/F23&gt;=L23,F22/F23&lt;N23),O23*F22,IF(AND(F22/F23&gt;=L24,F22/F23&lt;N24),O24*F22,IF(AND(F22/F23&gt;=L25,F22/F23&lt;N25),O25*F22,O26*F22)))))),0)</f>
        <v>37500</v>
      </c>
      <c r="K25" s="57"/>
      <c r="L25" s="47">
        <v>650000000</v>
      </c>
      <c r="M25" s="44" t="s">
        <v>9</v>
      </c>
      <c r="N25" s="59">
        <v>1000000000</v>
      </c>
      <c r="O25" s="48">
        <v>1.5E-3</v>
      </c>
    </row>
    <row r="26" spans="2:15" x14ac:dyDescent="0.25">
      <c r="B26" s="3"/>
      <c r="C26" s="57"/>
      <c r="D26" s="57"/>
      <c r="E26" s="57"/>
      <c r="F26" s="57"/>
      <c r="G26" s="57"/>
      <c r="H26" s="57"/>
      <c r="I26" s="57"/>
      <c r="J26" s="57"/>
      <c r="K26" s="57"/>
      <c r="L26" s="50">
        <v>1000000000</v>
      </c>
      <c r="M26" s="21" t="s">
        <v>9</v>
      </c>
      <c r="N26" s="51"/>
      <c r="O26" s="52">
        <v>1E-3</v>
      </c>
    </row>
    <row r="27" spans="2:15" x14ac:dyDescent="0.25">
      <c r="B27" s="3"/>
      <c r="C27" s="57"/>
      <c r="D27" s="57"/>
      <c r="E27" s="57"/>
      <c r="F27" s="57"/>
      <c r="G27" s="57"/>
      <c r="H27" s="57"/>
      <c r="I27" s="57"/>
      <c r="J27" s="57"/>
      <c r="K27" s="57"/>
      <c r="L27" s="110" t="s">
        <v>31</v>
      </c>
      <c r="M27" s="111"/>
      <c r="N27" s="111"/>
      <c r="O27" s="112"/>
    </row>
    <row r="28" spans="2:15" x14ac:dyDescent="0.25">
      <c r="B28" s="3"/>
      <c r="C28" s="57"/>
      <c r="D28" s="57"/>
      <c r="E28" s="57"/>
      <c r="F28" s="57"/>
      <c r="G28" s="57"/>
      <c r="H28" s="57"/>
      <c r="I28" s="57"/>
      <c r="J28" s="57"/>
      <c r="K28" s="57"/>
      <c r="L28" s="113"/>
      <c r="M28" s="114"/>
      <c r="N28" s="114"/>
      <c r="O28" s="115"/>
    </row>
    <row r="29" spans="2:15" x14ac:dyDescent="0.25">
      <c r="B29" s="63" t="s">
        <v>22</v>
      </c>
      <c r="C29" s="64"/>
      <c r="D29" s="64"/>
      <c r="E29" s="64"/>
      <c r="F29" s="64"/>
      <c r="G29" s="64"/>
      <c r="H29" s="86"/>
      <c r="I29" s="86"/>
      <c r="J29" s="87"/>
      <c r="K29" s="57"/>
      <c r="L29" s="57"/>
      <c r="M29" s="57"/>
      <c r="N29" s="57"/>
      <c r="O29" s="4"/>
    </row>
    <row r="30" spans="2:15" x14ac:dyDescent="0.25">
      <c r="B30" s="28"/>
      <c r="C30" s="29"/>
      <c r="D30" s="30"/>
      <c r="E30" s="29"/>
      <c r="F30" s="30"/>
      <c r="G30" s="31"/>
      <c r="H30" s="30"/>
      <c r="I30" s="79"/>
      <c r="J30" s="80"/>
      <c r="K30" s="57"/>
      <c r="L30" s="57"/>
      <c r="M30" s="57"/>
      <c r="N30" s="57"/>
      <c r="O30" s="4"/>
    </row>
    <row r="31" spans="2:15" x14ac:dyDescent="0.25">
      <c r="B31" s="3"/>
      <c r="C31" s="32"/>
      <c r="D31" s="33"/>
      <c r="E31" s="32"/>
      <c r="F31" s="33"/>
      <c r="G31" s="57"/>
      <c r="H31" s="33"/>
      <c r="I31" s="81"/>
      <c r="J31" s="82"/>
      <c r="K31" s="57"/>
      <c r="L31" s="57"/>
      <c r="M31" s="57"/>
      <c r="N31" s="57"/>
      <c r="O31" s="4"/>
    </row>
    <row r="32" spans="2:15" x14ac:dyDescent="0.25">
      <c r="B32" s="3"/>
      <c r="C32" s="32"/>
      <c r="D32" s="33"/>
      <c r="E32" s="32"/>
      <c r="F32" s="33"/>
      <c r="G32" s="57"/>
      <c r="H32" s="33"/>
      <c r="I32" s="81"/>
      <c r="J32" s="82"/>
      <c r="K32" s="57"/>
      <c r="L32" s="57"/>
      <c r="M32" s="57"/>
      <c r="N32" s="57"/>
      <c r="O32" s="4"/>
    </row>
    <row r="33" spans="2:15" x14ac:dyDescent="0.25">
      <c r="B33" s="83" t="s">
        <v>23</v>
      </c>
      <c r="C33" s="84"/>
      <c r="D33" s="84" t="s">
        <v>24</v>
      </c>
      <c r="E33" s="84"/>
      <c r="F33" s="84" t="s">
        <v>25</v>
      </c>
      <c r="G33" s="84"/>
      <c r="H33" s="84" t="s">
        <v>26</v>
      </c>
      <c r="I33" s="84"/>
      <c r="J33" s="85"/>
      <c r="K33" s="57"/>
      <c r="L33" s="57"/>
      <c r="M33" s="57"/>
      <c r="N33" s="57"/>
      <c r="O33" s="4"/>
    </row>
    <row r="34" spans="2:15" x14ac:dyDescent="0.25">
      <c r="B34" s="3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4"/>
    </row>
    <row r="35" spans="2:15" x14ac:dyDescent="0.25">
      <c r="B35" s="63" t="s">
        <v>27</v>
      </c>
      <c r="C35" s="64"/>
      <c r="D35" s="64"/>
      <c r="E35" s="65"/>
      <c r="F35" s="57"/>
      <c r="G35" s="66" t="s">
        <v>28</v>
      </c>
      <c r="H35" s="64"/>
      <c r="I35" s="64"/>
      <c r="J35" s="65"/>
      <c r="K35" s="57"/>
      <c r="L35" s="57"/>
      <c r="M35" s="57"/>
      <c r="N35" s="57"/>
      <c r="O35" s="4"/>
    </row>
    <row r="36" spans="2:15" x14ac:dyDescent="0.25">
      <c r="B36" s="3"/>
      <c r="C36" s="57"/>
      <c r="D36" s="57"/>
      <c r="E36" s="32"/>
      <c r="F36" s="57"/>
      <c r="G36" s="67">
        <f>J16+J25</f>
        <v>1537500</v>
      </c>
      <c r="H36" s="68"/>
      <c r="I36" s="68"/>
      <c r="J36" s="69"/>
      <c r="K36" s="57"/>
      <c r="L36" s="57"/>
      <c r="M36" s="57"/>
      <c r="N36" s="57"/>
      <c r="O36" s="4"/>
    </row>
    <row r="37" spans="2:15" x14ac:dyDescent="0.25">
      <c r="B37" s="3"/>
      <c r="C37" s="57"/>
      <c r="D37" s="57"/>
      <c r="E37" s="32"/>
      <c r="F37" s="57"/>
      <c r="G37" s="70"/>
      <c r="H37" s="71"/>
      <c r="I37" s="71"/>
      <c r="J37" s="72"/>
      <c r="K37" s="57"/>
      <c r="L37" s="57"/>
      <c r="M37" s="57"/>
      <c r="N37" s="57"/>
      <c r="O37" s="4"/>
    </row>
    <row r="38" spans="2:15" x14ac:dyDescent="0.25">
      <c r="B38" s="3"/>
      <c r="C38" s="57"/>
      <c r="D38" s="57"/>
      <c r="E38" s="32"/>
      <c r="F38" s="57"/>
      <c r="G38" s="73"/>
      <c r="H38" s="74"/>
      <c r="I38" s="74"/>
      <c r="J38" s="75"/>
      <c r="K38" s="57"/>
      <c r="L38" s="57"/>
      <c r="M38" s="57"/>
      <c r="N38" s="57"/>
      <c r="O38" s="4"/>
    </row>
    <row r="39" spans="2:15" ht="15.75" thickBot="1" x14ac:dyDescent="0.3">
      <c r="B39" s="76" t="s">
        <v>35</v>
      </c>
      <c r="C39" s="77"/>
      <c r="D39" s="77"/>
      <c r="E39" s="78"/>
      <c r="F39" s="34"/>
      <c r="G39" s="34"/>
      <c r="H39" s="34"/>
      <c r="I39" s="34"/>
      <c r="J39" s="34"/>
      <c r="K39" s="34"/>
      <c r="L39" s="34"/>
      <c r="M39" s="34"/>
      <c r="N39" s="34"/>
      <c r="O39" s="35"/>
    </row>
  </sheetData>
  <mergeCells count="29">
    <mergeCell ref="L19:N19"/>
    <mergeCell ref="L27:O28"/>
    <mergeCell ref="C21:E21"/>
    <mergeCell ref="C22:E22"/>
    <mergeCell ref="C23:E23"/>
    <mergeCell ref="C12:E12"/>
    <mergeCell ref="C13:E13"/>
    <mergeCell ref="G15:I15"/>
    <mergeCell ref="G17:I17"/>
    <mergeCell ref="G18:I18"/>
    <mergeCell ref="B2:O4"/>
    <mergeCell ref="L7:O7"/>
    <mergeCell ref="L8:N8"/>
    <mergeCell ref="C10:E10"/>
    <mergeCell ref="C11:E11"/>
    <mergeCell ref="B39:E39"/>
    <mergeCell ref="I30:J30"/>
    <mergeCell ref="I31:J31"/>
    <mergeCell ref="I32:J32"/>
    <mergeCell ref="B33:C33"/>
    <mergeCell ref="D33:E33"/>
    <mergeCell ref="F33:G33"/>
    <mergeCell ref="H33:J33"/>
    <mergeCell ref="G25:I25"/>
    <mergeCell ref="G16:I16"/>
    <mergeCell ref="B35:E35"/>
    <mergeCell ref="G35:J35"/>
    <mergeCell ref="G36:J38"/>
    <mergeCell ref="B29:J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ASUS_B365MA</dc:creator>
  <cp:keywords/>
  <dc:description/>
  <cp:lastModifiedBy>Michael Tirtana</cp:lastModifiedBy>
  <cp:revision/>
  <dcterms:created xsi:type="dcterms:W3CDTF">2021-12-01T08:05:50Z</dcterms:created>
  <dcterms:modified xsi:type="dcterms:W3CDTF">2022-01-06T07:57:04Z</dcterms:modified>
  <cp:category/>
  <cp:contentStatus/>
</cp:coreProperties>
</file>