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\Desktop\Git\Idea\"/>
    </mc:Choice>
  </mc:AlternateContent>
  <xr:revisionPtr revIDLastSave="0" documentId="13_ncr:1_{9043E051-66D8-4C20-A04D-B62D17859975}" xr6:coauthVersionLast="47" xr6:coauthVersionMax="47" xr10:uidLastSave="{00000000-0000-0000-0000-000000000000}"/>
  <bookViews>
    <workbookView xWindow="11115" yWindow="3270" windowWidth="38400" windowHeight="12345" activeTab="3" xr2:uid="{28AF4D6A-79B6-4A32-920C-87AF5D4B5EE8}"/>
  </bookViews>
  <sheets>
    <sheet name="7티어" sheetId="5" r:id="rId1"/>
    <sheet name="13티어" sheetId="9" r:id="rId2"/>
    <sheet name="50티어" sheetId="8" r:id="rId3"/>
    <sheet name="70티어" sheetId="10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10" l="1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4" i="10"/>
  <c r="M49" i="8"/>
  <c r="M50" i="8"/>
  <c r="M51" i="8"/>
  <c r="M52" i="8"/>
  <c r="M53" i="8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V8" i="10"/>
  <c r="U8" i="10"/>
  <c r="Z7" i="10"/>
  <c r="V7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U7" i="10"/>
  <c r="H7" i="10"/>
  <c r="F7" i="10"/>
  <c r="Z6" i="10"/>
  <c r="U6" i="10"/>
  <c r="AA5" i="10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A42" i="10" s="1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Z5" i="10"/>
  <c r="V5" i="10"/>
  <c r="U5" i="10"/>
  <c r="Z4" i="10"/>
  <c r="AE3" i="10"/>
  <c r="AB4" i="10" s="1"/>
  <c r="I14" i="9"/>
  <c r="I15" i="9"/>
  <c r="I16" i="9" s="1"/>
  <c r="I17" i="9" s="1"/>
  <c r="I18" i="9" s="1"/>
  <c r="I19" i="9" s="1"/>
  <c r="I13" i="9"/>
  <c r="I12" i="9"/>
  <c r="I11" i="9"/>
  <c r="I10" i="9"/>
  <c r="I9" i="9"/>
  <c r="I8" i="9"/>
  <c r="I7" i="9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L6" i="9" s="1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V8" i="8"/>
  <c r="V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U8" i="8"/>
  <c r="Z7" i="8"/>
  <c r="U7" i="8"/>
  <c r="H7" i="8"/>
  <c r="F7" i="8"/>
  <c r="Z6" i="8"/>
  <c r="U6" i="8"/>
  <c r="AA5" i="8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Z5" i="8"/>
  <c r="V5" i="8"/>
  <c r="U5" i="8"/>
  <c r="Z4" i="8"/>
  <c r="AE3" i="8"/>
  <c r="AB4" i="8" s="1"/>
  <c r="V2" i="8" s="1"/>
  <c r="AC4" i="10" l="1"/>
  <c r="V2" i="10"/>
  <c r="V6" i="10" s="1"/>
  <c r="R3" i="10" s="1"/>
  <c r="O4" i="10" s="1"/>
  <c r="AF3" i="10"/>
  <c r="AD4" i="10" s="1"/>
  <c r="AE4" i="10"/>
  <c r="AB5" i="10" s="1"/>
  <c r="AE5" i="10" s="1"/>
  <c r="AB6" i="10" s="1"/>
  <c r="H7" i="9"/>
  <c r="K7" i="9"/>
  <c r="H8" i="9" s="1"/>
  <c r="J7" i="9"/>
  <c r="D7" i="9"/>
  <c r="AE4" i="8"/>
  <c r="AB5" i="8" s="1"/>
  <c r="AC5" i="8" s="1"/>
  <c r="AF3" i="8"/>
  <c r="AC4" i="8"/>
  <c r="F13" i="5"/>
  <c r="F12" i="5"/>
  <c r="F11" i="5"/>
  <c r="F10" i="5"/>
  <c r="F9" i="5"/>
  <c r="F8" i="5"/>
  <c r="F7" i="5"/>
  <c r="K6" i="5"/>
  <c r="H7" i="5" s="1"/>
  <c r="I7" i="5" s="1"/>
  <c r="X4" i="10" l="1"/>
  <c r="AG4" i="10"/>
  <c r="H10" i="10"/>
  <c r="S3" i="10"/>
  <c r="L4" i="10" s="1"/>
  <c r="AF4" i="10"/>
  <c r="AC5" i="10"/>
  <c r="AE6" i="10"/>
  <c r="AC6" i="10"/>
  <c r="P4" i="10"/>
  <c r="R4" i="10"/>
  <c r="AF5" i="10"/>
  <c r="K8" i="9"/>
  <c r="H9" i="9" s="1"/>
  <c r="L7" i="9"/>
  <c r="L8" i="9"/>
  <c r="K9" i="9"/>
  <c r="AF4" i="8"/>
  <c r="AD5" i="8" s="1"/>
  <c r="AG5" i="8" s="1"/>
  <c r="AE5" i="8"/>
  <c r="AB6" i="8" s="1"/>
  <c r="AC6" i="8" s="1"/>
  <c r="X4" i="8"/>
  <c r="AD4" i="8"/>
  <c r="AG4" i="8" s="1"/>
  <c r="L6" i="5"/>
  <c r="J7" i="5" s="1"/>
  <c r="I8" i="5"/>
  <c r="K7" i="5"/>
  <c r="Q4" i="10" l="1"/>
  <c r="AD5" i="10"/>
  <c r="AG5" i="10" s="1"/>
  <c r="X5" i="10"/>
  <c r="AD6" i="10"/>
  <c r="X7" i="10"/>
  <c r="X6" i="10"/>
  <c r="AG6" i="10"/>
  <c r="O5" i="10"/>
  <c r="S4" i="10"/>
  <c r="AF6" i="10"/>
  <c r="AB7" i="10"/>
  <c r="X5" i="8"/>
  <c r="J8" i="9"/>
  <c r="D8" i="9"/>
  <c r="H10" i="9"/>
  <c r="L9" i="9"/>
  <c r="J10" i="9" s="1"/>
  <c r="J9" i="9"/>
  <c r="D9" i="9"/>
  <c r="AE6" i="8"/>
  <c r="AF6" i="8" s="1"/>
  <c r="AF5" i="8"/>
  <c r="AD6" i="8" s="1"/>
  <c r="AG6" i="8" s="1"/>
  <c r="D7" i="5"/>
  <c r="H8" i="5"/>
  <c r="L7" i="5"/>
  <c r="AE7" i="10" l="1"/>
  <c r="AC7" i="10"/>
  <c r="AD7" i="10"/>
  <c r="Q5" i="10"/>
  <c r="L5" i="10"/>
  <c r="R5" i="10"/>
  <c r="P5" i="10"/>
  <c r="X7" i="8"/>
  <c r="AB7" i="8"/>
  <c r="AE7" i="8" s="1"/>
  <c r="X6" i="8"/>
  <c r="D10" i="9"/>
  <c r="K10" i="9"/>
  <c r="AD7" i="8"/>
  <c r="J8" i="5"/>
  <c r="D8" i="5"/>
  <c r="I9" i="5"/>
  <c r="K8" i="5"/>
  <c r="AG7" i="10" l="1"/>
  <c r="AB8" i="10"/>
  <c r="AF7" i="10"/>
  <c r="O6" i="10"/>
  <c r="S5" i="10"/>
  <c r="AC7" i="8"/>
  <c r="AG7" i="8" s="1"/>
  <c r="H11" i="9"/>
  <c r="K11" i="9" s="1"/>
  <c r="L10" i="9"/>
  <c r="AB8" i="8"/>
  <c r="AF7" i="8"/>
  <c r="H9" i="5"/>
  <c r="L8" i="5"/>
  <c r="Q6" i="10" l="1"/>
  <c r="L6" i="10"/>
  <c r="AD8" i="10"/>
  <c r="X8" i="10"/>
  <c r="AC8" i="10"/>
  <c r="AG8" i="10" s="1"/>
  <c r="AE8" i="10"/>
  <c r="R6" i="10"/>
  <c r="P6" i="10"/>
  <c r="J11" i="9"/>
  <c r="D11" i="9"/>
  <c r="H12" i="9"/>
  <c r="K12" i="9" s="1"/>
  <c r="L11" i="9"/>
  <c r="J12" i="9" s="1"/>
  <c r="AD8" i="8"/>
  <c r="X8" i="8"/>
  <c r="AC8" i="8"/>
  <c r="AE8" i="8"/>
  <c r="J9" i="5"/>
  <c r="D9" i="5"/>
  <c r="K9" i="5"/>
  <c r="I10" i="5"/>
  <c r="O7" i="10" l="1"/>
  <c r="S6" i="10"/>
  <c r="AB9" i="10"/>
  <c r="AF8" i="10"/>
  <c r="H13" i="9"/>
  <c r="K13" i="9" s="1"/>
  <c r="L12" i="9"/>
  <c r="D13" i="9" s="1"/>
  <c r="D12" i="9"/>
  <c r="AG8" i="8"/>
  <c r="AB9" i="8"/>
  <c r="AF8" i="8"/>
  <c r="L9" i="5"/>
  <c r="H10" i="5"/>
  <c r="AD9" i="10" l="1"/>
  <c r="X9" i="10"/>
  <c r="AC9" i="10"/>
  <c r="AG9" i="10" s="1"/>
  <c r="AE9" i="10"/>
  <c r="Q7" i="10"/>
  <c r="L7" i="10"/>
  <c r="P7" i="10"/>
  <c r="R7" i="10"/>
  <c r="J13" i="9"/>
  <c r="L13" i="9"/>
  <c r="H14" i="9"/>
  <c r="K14" i="9" s="1"/>
  <c r="AD9" i="8"/>
  <c r="X9" i="8"/>
  <c r="AE9" i="8"/>
  <c r="AC9" i="8"/>
  <c r="I11" i="5"/>
  <c r="K10" i="5"/>
  <c r="J10" i="5"/>
  <c r="D10" i="5"/>
  <c r="O8" i="10" l="1"/>
  <c r="S7" i="10"/>
  <c r="AB10" i="10"/>
  <c r="AF9" i="10"/>
  <c r="J14" i="9"/>
  <c r="D14" i="9"/>
  <c r="H15" i="9"/>
  <c r="K15" i="9" s="1"/>
  <c r="L14" i="9"/>
  <c r="J15" i="9" s="1"/>
  <c r="AG9" i="8"/>
  <c r="AB10" i="8"/>
  <c r="AF9" i="8"/>
  <c r="I12" i="5"/>
  <c r="H11" i="5"/>
  <c r="K11" i="5" s="1"/>
  <c r="L10" i="5"/>
  <c r="AE10" i="10" l="1"/>
  <c r="AC10" i="10"/>
  <c r="AD10" i="10"/>
  <c r="X10" i="10"/>
  <c r="Q8" i="10"/>
  <c r="L8" i="10"/>
  <c r="R8" i="10"/>
  <c r="P8" i="10"/>
  <c r="H16" i="9"/>
  <c r="K16" i="9" s="1"/>
  <c r="L15" i="9"/>
  <c r="J16" i="9" s="1"/>
  <c r="D15" i="9"/>
  <c r="AD10" i="8"/>
  <c r="X10" i="8"/>
  <c r="AE10" i="8"/>
  <c r="AC10" i="8"/>
  <c r="AG10" i="8" s="1"/>
  <c r="V6" i="8"/>
  <c r="R3" i="8" s="1"/>
  <c r="I13" i="5"/>
  <c r="J11" i="5"/>
  <c r="D11" i="5"/>
  <c r="H12" i="5"/>
  <c r="K12" i="5" s="1"/>
  <c r="L11" i="5"/>
  <c r="AG10" i="10" l="1"/>
  <c r="O9" i="10"/>
  <c r="S8" i="10"/>
  <c r="AB11" i="10"/>
  <c r="AF10" i="10"/>
  <c r="D16" i="9"/>
  <c r="L16" i="9"/>
  <c r="J17" i="9" s="1"/>
  <c r="H17" i="9"/>
  <c r="K17" i="9" s="1"/>
  <c r="H10" i="8"/>
  <c r="S3" i="8"/>
  <c r="O4" i="8"/>
  <c r="AB11" i="8"/>
  <c r="AF10" i="8"/>
  <c r="J12" i="5"/>
  <c r="D12" i="5"/>
  <c r="H13" i="5"/>
  <c r="K13" i="5" s="1"/>
  <c r="L12" i="5"/>
  <c r="Q9" i="10" l="1"/>
  <c r="L9" i="10"/>
  <c r="AD11" i="10"/>
  <c r="X11" i="10"/>
  <c r="AC11" i="10"/>
  <c r="AG11" i="10" s="1"/>
  <c r="AE11" i="10"/>
  <c r="P9" i="10"/>
  <c r="R9" i="10"/>
  <c r="D17" i="9"/>
  <c r="H18" i="9"/>
  <c r="K18" i="9" s="1"/>
  <c r="L17" i="9"/>
  <c r="J18" i="9" s="1"/>
  <c r="AC11" i="8"/>
  <c r="AE11" i="8"/>
  <c r="R4" i="8"/>
  <c r="P4" i="8"/>
  <c r="AD11" i="8"/>
  <c r="X11" i="8"/>
  <c r="Q4" i="8"/>
  <c r="L4" i="8"/>
  <c r="J13" i="5"/>
  <c r="L13" i="5"/>
  <c r="D13" i="5"/>
  <c r="O10" i="10" l="1"/>
  <c r="S9" i="10"/>
  <c r="AF11" i="10"/>
  <c r="AB12" i="10"/>
  <c r="L18" i="9"/>
  <c r="H19" i="9"/>
  <c r="K19" i="9" s="1"/>
  <c r="L19" i="9" s="1"/>
  <c r="D18" i="9"/>
  <c r="O5" i="8"/>
  <c r="S4" i="8"/>
  <c r="AB12" i="8"/>
  <c r="AF11" i="8"/>
  <c r="AG11" i="8"/>
  <c r="AE12" i="10" l="1"/>
  <c r="AC12" i="10"/>
  <c r="AD12" i="10"/>
  <c r="X12" i="10"/>
  <c r="Q10" i="10"/>
  <c r="L10" i="10"/>
  <c r="R10" i="10"/>
  <c r="P10" i="10"/>
  <c r="J19" i="9"/>
  <c r="D19" i="9"/>
  <c r="AD12" i="8"/>
  <c r="X12" i="8"/>
  <c r="AE12" i="8"/>
  <c r="AC12" i="8"/>
  <c r="Q5" i="8"/>
  <c r="L5" i="8"/>
  <c r="R5" i="8"/>
  <c r="P5" i="8"/>
  <c r="O11" i="10" l="1"/>
  <c r="S10" i="10"/>
  <c r="AG12" i="10"/>
  <c r="AB13" i="10"/>
  <c r="AF12" i="10"/>
  <c r="AG12" i="8"/>
  <c r="O6" i="8"/>
  <c r="S5" i="8"/>
  <c r="AF12" i="8"/>
  <c r="AB13" i="8"/>
  <c r="AD13" i="10" l="1"/>
  <c r="X13" i="10"/>
  <c r="AE13" i="10"/>
  <c r="AC13" i="10"/>
  <c r="AG13" i="10" s="1"/>
  <c r="Q11" i="10"/>
  <c r="L11" i="10"/>
  <c r="R11" i="10"/>
  <c r="P11" i="10"/>
  <c r="AE13" i="8"/>
  <c r="AC13" i="8"/>
  <c r="AD13" i="8"/>
  <c r="X13" i="8"/>
  <c r="Q6" i="8"/>
  <c r="L6" i="8"/>
  <c r="R6" i="8"/>
  <c r="P6" i="8"/>
  <c r="O12" i="10" l="1"/>
  <c r="S11" i="10"/>
  <c r="AB14" i="10"/>
  <c r="AF13" i="10"/>
  <c r="AG13" i="8"/>
  <c r="O7" i="8"/>
  <c r="S6" i="8"/>
  <c r="AB14" i="8"/>
  <c r="AF13" i="8"/>
  <c r="AD14" i="10" l="1"/>
  <c r="X14" i="10"/>
  <c r="Q12" i="10"/>
  <c r="L12" i="10"/>
  <c r="AE14" i="10"/>
  <c r="AC14" i="10"/>
  <c r="AG14" i="10" s="1"/>
  <c r="R12" i="10"/>
  <c r="P12" i="10"/>
  <c r="Q7" i="8"/>
  <c r="L7" i="8"/>
  <c r="P7" i="8"/>
  <c r="R7" i="8"/>
  <c r="AD14" i="8"/>
  <c r="X14" i="8"/>
  <c r="AE14" i="8"/>
  <c r="AC14" i="8"/>
  <c r="S12" i="10" l="1"/>
  <c r="O13" i="10"/>
  <c r="AF14" i="10"/>
  <c r="AB15" i="10"/>
  <c r="AG14" i="8"/>
  <c r="O8" i="8"/>
  <c r="S7" i="8"/>
  <c r="AB15" i="8"/>
  <c r="AF14" i="8"/>
  <c r="AD15" i="10" l="1"/>
  <c r="X15" i="10"/>
  <c r="R13" i="10"/>
  <c r="P13" i="10"/>
  <c r="AC15" i="10"/>
  <c r="AG15" i="10" s="1"/>
  <c r="AE15" i="10"/>
  <c r="Q13" i="10"/>
  <c r="L13" i="10"/>
  <c r="AD15" i="8"/>
  <c r="X15" i="8"/>
  <c r="AC15" i="8"/>
  <c r="AE15" i="8"/>
  <c r="Q8" i="8"/>
  <c r="L8" i="8"/>
  <c r="P8" i="8"/>
  <c r="R8" i="8"/>
  <c r="AB16" i="10" l="1"/>
  <c r="AF15" i="10"/>
  <c r="S13" i="10"/>
  <c r="O14" i="10"/>
  <c r="AG15" i="8"/>
  <c r="AB16" i="8"/>
  <c r="AF15" i="8"/>
  <c r="O9" i="8"/>
  <c r="S8" i="8"/>
  <c r="P14" i="10" l="1"/>
  <c r="R14" i="10"/>
  <c r="Q14" i="10"/>
  <c r="L14" i="10"/>
  <c r="AD16" i="10"/>
  <c r="X16" i="10"/>
  <c r="AE16" i="10"/>
  <c r="AC16" i="10"/>
  <c r="AG16" i="10" s="1"/>
  <c r="Q9" i="8"/>
  <c r="L9" i="8"/>
  <c r="P9" i="8"/>
  <c r="R9" i="8"/>
  <c r="AD16" i="8"/>
  <c r="X16" i="8"/>
  <c r="AE16" i="8"/>
  <c r="AC16" i="8"/>
  <c r="AG16" i="8" s="1"/>
  <c r="AB17" i="10" l="1"/>
  <c r="AF16" i="10"/>
  <c r="O15" i="10"/>
  <c r="S14" i="10"/>
  <c r="AF16" i="8"/>
  <c r="AB17" i="8"/>
  <c r="O10" i="8"/>
  <c r="S9" i="8"/>
  <c r="Q15" i="10" l="1"/>
  <c r="L15" i="10"/>
  <c r="R15" i="10"/>
  <c r="P15" i="10"/>
  <c r="AD17" i="10"/>
  <c r="X17" i="10"/>
  <c r="AC17" i="10"/>
  <c r="AG17" i="10" s="1"/>
  <c r="AE17" i="10"/>
  <c r="AE17" i="8"/>
  <c r="AC17" i="8"/>
  <c r="Q10" i="8"/>
  <c r="L10" i="8"/>
  <c r="R10" i="8"/>
  <c r="P10" i="8"/>
  <c r="AD17" i="8"/>
  <c r="X17" i="8"/>
  <c r="AB18" i="10" l="1"/>
  <c r="AF17" i="10"/>
  <c r="O16" i="10"/>
  <c r="S15" i="10"/>
  <c r="AG17" i="8"/>
  <c r="O11" i="8"/>
  <c r="S10" i="8"/>
  <c r="AB18" i="8"/>
  <c r="AF17" i="8"/>
  <c r="Q16" i="10" l="1"/>
  <c r="L16" i="10"/>
  <c r="R16" i="10"/>
  <c r="P16" i="10"/>
  <c r="AD18" i="10"/>
  <c r="X18" i="10"/>
  <c r="AE18" i="10"/>
  <c r="AC18" i="10"/>
  <c r="AD18" i="8"/>
  <c r="X18" i="8"/>
  <c r="AE18" i="8"/>
  <c r="AC18" i="8"/>
  <c r="R11" i="8"/>
  <c r="P11" i="8"/>
  <c r="Q11" i="8"/>
  <c r="L11" i="8"/>
  <c r="AG18" i="10" l="1"/>
  <c r="AB19" i="10"/>
  <c r="AF18" i="10"/>
  <c r="S16" i="10"/>
  <c r="O17" i="10"/>
  <c r="AG18" i="8"/>
  <c r="O12" i="8"/>
  <c r="S11" i="8"/>
  <c r="AB19" i="8"/>
  <c r="AF18" i="8"/>
  <c r="R17" i="10" l="1"/>
  <c r="P17" i="10"/>
  <c r="AD19" i="10"/>
  <c r="X19" i="10"/>
  <c r="Q17" i="10"/>
  <c r="L17" i="10"/>
  <c r="AC19" i="10"/>
  <c r="AG19" i="10" s="1"/>
  <c r="AE19" i="10"/>
  <c r="AC19" i="8"/>
  <c r="AE19" i="8"/>
  <c r="AD19" i="8"/>
  <c r="X19" i="8"/>
  <c r="Q12" i="8"/>
  <c r="L12" i="8"/>
  <c r="P12" i="8"/>
  <c r="R12" i="8"/>
  <c r="AB20" i="10" l="1"/>
  <c r="AF19" i="10"/>
  <c r="O18" i="10"/>
  <c r="S17" i="10"/>
  <c r="AB20" i="8"/>
  <c r="AF19" i="8"/>
  <c r="S12" i="8"/>
  <c r="O13" i="8"/>
  <c r="AG19" i="8"/>
  <c r="Q18" i="10" l="1"/>
  <c r="L18" i="10"/>
  <c r="P18" i="10"/>
  <c r="R18" i="10"/>
  <c r="AD20" i="10"/>
  <c r="X20" i="10"/>
  <c r="AE20" i="10"/>
  <c r="AC20" i="10"/>
  <c r="AG20" i="10" s="1"/>
  <c r="R13" i="8"/>
  <c r="P13" i="8"/>
  <c r="Q13" i="8"/>
  <c r="L13" i="8"/>
  <c r="AD20" i="8"/>
  <c r="X20" i="8"/>
  <c r="AE20" i="8"/>
  <c r="AC20" i="8"/>
  <c r="AG20" i="8" l="1"/>
  <c r="AB21" i="10"/>
  <c r="AF20" i="10"/>
  <c r="O19" i="10"/>
  <c r="S18" i="10"/>
  <c r="AF20" i="8"/>
  <c r="AB21" i="8"/>
  <c r="O14" i="8"/>
  <c r="S13" i="8"/>
  <c r="AD21" i="10" l="1"/>
  <c r="X21" i="10"/>
  <c r="Q19" i="10"/>
  <c r="L19" i="10"/>
  <c r="R19" i="10"/>
  <c r="P19" i="10"/>
  <c r="AC21" i="10"/>
  <c r="AG21" i="10" s="1"/>
  <c r="AE21" i="10"/>
  <c r="Q14" i="8"/>
  <c r="L14" i="8"/>
  <c r="R14" i="8"/>
  <c r="P14" i="8"/>
  <c r="AE21" i="8"/>
  <c r="AC21" i="8"/>
  <c r="AD21" i="8"/>
  <c r="X21" i="8"/>
  <c r="AF21" i="10" l="1"/>
  <c r="AB22" i="10"/>
  <c r="O20" i="10"/>
  <c r="S19" i="10"/>
  <c r="AB22" i="8"/>
  <c r="AF21" i="8"/>
  <c r="AG21" i="8"/>
  <c r="O15" i="8"/>
  <c r="S14" i="8"/>
  <c r="R20" i="10" l="1"/>
  <c r="P20" i="10"/>
  <c r="Q20" i="10"/>
  <c r="L20" i="10"/>
  <c r="AE22" i="10"/>
  <c r="AC22" i="10"/>
  <c r="AD22" i="10"/>
  <c r="X22" i="10"/>
  <c r="Q15" i="8"/>
  <c r="L15" i="8"/>
  <c r="R15" i="8"/>
  <c r="P15" i="8"/>
  <c r="AD22" i="8"/>
  <c r="X22" i="8"/>
  <c r="AE22" i="8"/>
  <c r="AC22" i="8"/>
  <c r="AG22" i="10" l="1"/>
  <c r="AB23" i="10"/>
  <c r="AF22" i="10"/>
  <c r="S20" i="10"/>
  <c r="O21" i="10"/>
  <c r="AG22" i="8"/>
  <c r="AB23" i="8"/>
  <c r="AF22" i="8"/>
  <c r="O16" i="8"/>
  <c r="S15" i="8"/>
  <c r="R21" i="10" l="1"/>
  <c r="P21" i="10"/>
  <c r="AD23" i="10"/>
  <c r="X23" i="10"/>
  <c r="Q21" i="10"/>
  <c r="L21" i="10"/>
  <c r="AC23" i="10"/>
  <c r="AG23" i="10" s="1"/>
  <c r="AE23" i="10"/>
  <c r="Q16" i="8"/>
  <c r="L16" i="8"/>
  <c r="P16" i="8"/>
  <c r="R16" i="8"/>
  <c r="AD23" i="8"/>
  <c r="X23" i="8"/>
  <c r="AC23" i="8"/>
  <c r="AG23" i="8" s="1"/>
  <c r="AE23" i="8"/>
  <c r="AB24" i="10" l="1"/>
  <c r="AF23" i="10"/>
  <c r="O22" i="10"/>
  <c r="S21" i="10"/>
  <c r="AB24" i="8"/>
  <c r="AF23" i="8"/>
  <c r="S16" i="8"/>
  <c r="O17" i="8"/>
  <c r="R22" i="10" l="1"/>
  <c r="P22" i="10"/>
  <c r="Q22" i="10"/>
  <c r="L22" i="10"/>
  <c r="AD24" i="10"/>
  <c r="X24" i="10"/>
  <c r="AE24" i="10"/>
  <c r="AC24" i="10"/>
  <c r="AG24" i="10" s="1"/>
  <c r="R17" i="8"/>
  <c r="P17" i="8"/>
  <c r="Q17" i="8"/>
  <c r="L17" i="8"/>
  <c r="AD24" i="8"/>
  <c r="X24" i="8"/>
  <c r="AC24" i="8"/>
  <c r="AE24" i="8"/>
  <c r="AB25" i="10" l="1"/>
  <c r="AF24" i="10"/>
  <c r="O23" i="10"/>
  <c r="S22" i="10"/>
  <c r="AG24" i="8"/>
  <c r="AB25" i="8"/>
  <c r="AF24" i="8"/>
  <c r="O18" i="8"/>
  <c r="S17" i="8"/>
  <c r="Q23" i="10" l="1"/>
  <c r="L23" i="10"/>
  <c r="P23" i="10"/>
  <c r="R23" i="10"/>
  <c r="AD25" i="10"/>
  <c r="X25" i="10"/>
  <c r="AE25" i="10"/>
  <c r="AC25" i="10"/>
  <c r="AG25" i="10" s="1"/>
  <c r="Q18" i="8"/>
  <c r="L18" i="8"/>
  <c r="R18" i="8"/>
  <c r="P18" i="8"/>
  <c r="AE25" i="8"/>
  <c r="AC25" i="8"/>
  <c r="AD25" i="8"/>
  <c r="X25" i="8"/>
  <c r="O24" i="10" l="1"/>
  <c r="S23" i="10"/>
  <c r="AF25" i="10"/>
  <c r="AB26" i="10"/>
  <c r="AB26" i="8"/>
  <c r="AF25" i="8"/>
  <c r="AG25" i="8"/>
  <c r="O19" i="8"/>
  <c r="S18" i="8"/>
  <c r="AE26" i="10" l="1"/>
  <c r="AC26" i="10"/>
  <c r="Q24" i="10"/>
  <c r="L24" i="10"/>
  <c r="AD26" i="10"/>
  <c r="X26" i="10"/>
  <c r="R24" i="10"/>
  <c r="P24" i="10"/>
  <c r="Q19" i="8"/>
  <c r="L19" i="8"/>
  <c r="R19" i="8"/>
  <c r="P19" i="8"/>
  <c r="AD26" i="8"/>
  <c r="X26" i="8"/>
  <c r="AC26" i="8"/>
  <c r="AE26" i="8"/>
  <c r="S24" i="10" l="1"/>
  <c r="O25" i="10"/>
  <c r="AG26" i="10"/>
  <c r="AB27" i="10"/>
  <c r="AF26" i="10"/>
  <c r="AG26" i="8"/>
  <c r="AB27" i="8"/>
  <c r="AF26" i="8"/>
  <c r="O20" i="8"/>
  <c r="S19" i="8"/>
  <c r="AC27" i="10" l="1"/>
  <c r="AE27" i="10"/>
  <c r="R25" i="10"/>
  <c r="P25" i="10"/>
  <c r="AD27" i="10"/>
  <c r="X27" i="10"/>
  <c r="Q25" i="10"/>
  <c r="L25" i="10"/>
  <c r="Q20" i="8"/>
  <c r="L20" i="8"/>
  <c r="P20" i="8"/>
  <c r="R20" i="8"/>
  <c r="AD27" i="8"/>
  <c r="X27" i="8"/>
  <c r="AC27" i="8"/>
  <c r="AE27" i="8"/>
  <c r="O26" i="10" l="1"/>
  <c r="S25" i="10"/>
  <c r="AB28" i="10"/>
  <c r="AF27" i="10"/>
  <c r="AG27" i="10"/>
  <c r="AG27" i="8"/>
  <c r="AB28" i="8"/>
  <c r="AF27" i="8"/>
  <c r="S20" i="8"/>
  <c r="O21" i="8"/>
  <c r="AD28" i="10" l="1"/>
  <c r="X28" i="10"/>
  <c r="AE28" i="10"/>
  <c r="AC28" i="10"/>
  <c r="AG28" i="10" s="1"/>
  <c r="Q26" i="10"/>
  <c r="L26" i="10"/>
  <c r="R26" i="10"/>
  <c r="P26" i="10"/>
  <c r="R21" i="8"/>
  <c r="P21" i="8"/>
  <c r="Q21" i="8"/>
  <c r="L21" i="8"/>
  <c r="AD28" i="8"/>
  <c r="X28" i="8"/>
  <c r="AC28" i="8"/>
  <c r="AE28" i="8"/>
  <c r="O27" i="10" l="1"/>
  <c r="S26" i="10"/>
  <c r="AB29" i="10"/>
  <c r="AF28" i="10"/>
  <c r="AG28" i="8"/>
  <c r="AB29" i="8"/>
  <c r="AF28" i="8"/>
  <c r="O22" i="8"/>
  <c r="S21" i="8"/>
  <c r="AD29" i="10" l="1"/>
  <c r="X29" i="10"/>
  <c r="Q27" i="10"/>
  <c r="L27" i="10"/>
  <c r="AE29" i="10"/>
  <c r="AC29" i="10"/>
  <c r="AG29" i="10" s="1"/>
  <c r="P27" i="10"/>
  <c r="R27" i="10"/>
  <c r="Q22" i="8"/>
  <c r="L22" i="8"/>
  <c r="R22" i="8"/>
  <c r="P22" i="8"/>
  <c r="AD29" i="8"/>
  <c r="X29" i="8"/>
  <c r="AE29" i="8"/>
  <c r="AC29" i="8"/>
  <c r="AG29" i="8" s="1"/>
  <c r="O28" i="10" l="1"/>
  <c r="S27" i="10"/>
  <c r="AF29" i="10"/>
  <c r="AB30" i="10"/>
  <c r="AB30" i="8"/>
  <c r="AF29" i="8"/>
  <c r="O23" i="8"/>
  <c r="S22" i="8"/>
  <c r="AE30" i="10" l="1"/>
  <c r="AC30" i="10"/>
  <c r="Q28" i="10"/>
  <c r="L28" i="10"/>
  <c r="AD30" i="10"/>
  <c r="X30" i="10"/>
  <c r="R28" i="10"/>
  <c r="P28" i="10"/>
  <c r="Q23" i="8"/>
  <c r="L23" i="8"/>
  <c r="R23" i="8"/>
  <c r="P23" i="8"/>
  <c r="AD30" i="8"/>
  <c r="X30" i="8"/>
  <c r="AC30" i="8"/>
  <c r="AE30" i="8"/>
  <c r="S28" i="10" l="1"/>
  <c r="O29" i="10"/>
  <c r="AG30" i="10"/>
  <c r="AB31" i="10"/>
  <c r="AF30" i="10"/>
  <c r="AG30" i="8"/>
  <c r="AF30" i="8"/>
  <c r="AB31" i="8"/>
  <c r="O24" i="8"/>
  <c r="S23" i="8"/>
  <c r="AC31" i="10" l="1"/>
  <c r="AE31" i="10"/>
  <c r="R29" i="10"/>
  <c r="P29" i="10"/>
  <c r="AD31" i="10"/>
  <c r="X31" i="10"/>
  <c r="Q29" i="10"/>
  <c r="L29" i="10"/>
  <c r="Q24" i="8"/>
  <c r="L24" i="8"/>
  <c r="P24" i="8"/>
  <c r="R24" i="8"/>
  <c r="AE31" i="8"/>
  <c r="AC31" i="8"/>
  <c r="AD31" i="8"/>
  <c r="X31" i="8"/>
  <c r="AB32" i="10" l="1"/>
  <c r="AF31" i="10"/>
  <c r="O30" i="10"/>
  <c r="S29" i="10"/>
  <c r="AG31" i="10"/>
  <c r="AG31" i="8"/>
  <c r="AF31" i="8"/>
  <c r="AB32" i="8"/>
  <c r="O25" i="8"/>
  <c r="S24" i="8"/>
  <c r="Q30" i="10" l="1"/>
  <c r="L30" i="10"/>
  <c r="R30" i="10"/>
  <c r="P30" i="10"/>
  <c r="AD32" i="10"/>
  <c r="X32" i="10"/>
  <c r="AE32" i="10"/>
  <c r="AC32" i="10"/>
  <c r="AG32" i="10" s="1"/>
  <c r="AE32" i="8"/>
  <c r="AC32" i="8"/>
  <c r="Q25" i="8"/>
  <c r="L25" i="8"/>
  <c r="P25" i="8"/>
  <c r="R25" i="8"/>
  <c r="AD32" i="8"/>
  <c r="X32" i="8"/>
  <c r="AB33" i="10" l="1"/>
  <c r="AF32" i="10"/>
  <c r="O31" i="10"/>
  <c r="S30" i="10"/>
  <c r="AG32" i="8"/>
  <c r="O26" i="8"/>
  <c r="S25" i="8"/>
  <c r="AB33" i="8"/>
  <c r="AF32" i="8"/>
  <c r="AD33" i="10" l="1"/>
  <c r="X33" i="10"/>
  <c r="Q31" i="10"/>
  <c r="L31" i="10"/>
  <c r="P31" i="10"/>
  <c r="R31" i="10"/>
  <c r="AE33" i="10"/>
  <c r="AC33" i="10"/>
  <c r="AG33" i="10" s="1"/>
  <c r="AD33" i="8"/>
  <c r="X33" i="8"/>
  <c r="AE33" i="8"/>
  <c r="AC33" i="8"/>
  <c r="AG33" i="8" s="1"/>
  <c r="P26" i="8"/>
  <c r="R26" i="8"/>
  <c r="Q26" i="8"/>
  <c r="L26" i="8"/>
  <c r="AF33" i="10" l="1"/>
  <c r="AB34" i="10"/>
  <c r="O32" i="10"/>
  <c r="S31" i="10"/>
  <c r="O27" i="8"/>
  <c r="S26" i="8"/>
  <c r="AB34" i="8"/>
  <c r="AF33" i="8"/>
  <c r="Q32" i="10" l="1"/>
  <c r="L32" i="10"/>
  <c r="R32" i="10"/>
  <c r="P32" i="10"/>
  <c r="AE34" i="10"/>
  <c r="AC34" i="10"/>
  <c r="AG34" i="10" s="1"/>
  <c r="AD34" i="10"/>
  <c r="X34" i="10"/>
  <c r="AD34" i="8"/>
  <c r="X34" i="8"/>
  <c r="AE34" i="8"/>
  <c r="AC34" i="8"/>
  <c r="AG34" i="8" s="1"/>
  <c r="P27" i="8"/>
  <c r="R27" i="8"/>
  <c r="Q27" i="8"/>
  <c r="L27" i="8"/>
  <c r="S32" i="10" l="1"/>
  <c r="O33" i="10"/>
  <c r="AB35" i="10"/>
  <c r="AF34" i="10"/>
  <c r="O28" i="8"/>
  <c r="S27" i="8"/>
  <c r="AB35" i="8"/>
  <c r="AF34" i="8"/>
  <c r="AD35" i="10" l="1"/>
  <c r="X35" i="10"/>
  <c r="AC35" i="10"/>
  <c r="AG35" i="10" s="1"/>
  <c r="AE35" i="10"/>
  <c r="R33" i="10"/>
  <c r="P33" i="10"/>
  <c r="Q33" i="10"/>
  <c r="L33" i="10"/>
  <c r="F10" i="10" s="1"/>
  <c r="AD35" i="8"/>
  <c r="X35" i="8"/>
  <c r="AE35" i="8"/>
  <c r="AC35" i="8"/>
  <c r="Q28" i="8"/>
  <c r="L28" i="8"/>
  <c r="P28" i="8"/>
  <c r="R28" i="8"/>
  <c r="AF35" i="10" l="1"/>
  <c r="AB36" i="10"/>
  <c r="O34" i="10"/>
  <c r="S33" i="10"/>
  <c r="AG35" i="8"/>
  <c r="O29" i="8"/>
  <c r="S28" i="8"/>
  <c r="AB36" i="8"/>
  <c r="AF35" i="8"/>
  <c r="Q34" i="10" l="1"/>
  <c r="L34" i="10"/>
  <c r="R34" i="10"/>
  <c r="P34" i="10"/>
  <c r="AE36" i="10"/>
  <c r="AC36" i="10"/>
  <c r="AD36" i="10"/>
  <c r="X36" i="10"/>
  <c r="AD36" i="8"/>
  <c r="X36" i="8"/>
  <c r="AE36" i="8"/>
  <c r="AC36" i="8"/>
  <c r="Q29" i="8"/>
  <c r="L29" i="8"/>
  <c r="P29" i="8"/>
  <c r="R29" i="8"/>
  <c r="AG36" i="10" l="1"/>
  <c r="AB37" i="10"/>
  <c r="AF36" i="10"/>
  <c r="O35" i="10"/>
  <c r="S34" i="10"/>
  <c r="AG36" i="8"/>
  <c r="O30" i="8"/>
  <c r="S29" i="8"/>
  <c r="AF36" i="8"/>
  <c r="AB37" i="8"/>
  <c r="AD37" i="10" l="1"/>
  <c r="X37" i="10"/>
  <c r="Q35" i="10"/>
  <c r="L35" i="10"/>
  <c r="P35" i="10"/>
  <c r="R35" i="10"/>
  <c r="AE37" i="10"/>
  <c r="AC37" i="10"/>
  <c r="AG37" i="10" s="1"/>
  <c r="AE37" i="8"/>
  <c r="AC37" i="8"/>
  <c r="AD37" i="8"/>
  <c r="X37" i="8"/>
  <c r="Q30" i="8"/>
  <c r="L30" i="8"/>
  <c r="P30" i="8"/>
  <c r="R30" i="8"/>
  <c r="AB38" i="10" l="1"/>
  <c r="AF37" i="10"/>
  <c r="O36" i="10"/>
  <c r="S35" i="10"/>
  <c r="AG37" i="8"/>
  <c r="O31" i="8"/>
  <c r="S30" i="8"/>
  <c r="AB38" i="8"/>
  <c r="AF37" i="8"/>
  <c r="AD38" i="10" l="1"/>
  <c r="X38" i="10"/>
  <c r="Q36" i="10"/>
  <c r="L36" i="10"/>
  <c r="R36" i="10"/>
  <c r="P36" i="10"/>
  <c r="AE38" i="10"/>
  <c r="AC38" i="10"/>
  <c r="AG38" i="10" s="1"/>
  <c r="AE38" i="8"/>
  <c r="AC38" i="8"/>
  <c r="AD38" i="8"/>
  <c r="X38" i="8"/>
  <c r="Q31" i="8"/>
  <c r="L31" i="8"/>
  <c r="R31" i="8"/>
  <c r="P31" i="8"/>
  <c r="AB39" i="10" l="1"/>
  <c r="AF38" i="10"/>
  <c r="S36" i="10"/>
  <c r="O37" i="10"/>
  <c r="AG38" i="8"/>
  <c r="S31" i="8"/>
  <c r="O32" i="8"/>
  <c r="AB39" i="8"/>
  <c r="AF38" i="8"/>
  <c r="R37" i="10" l="1"/>
  <c r="P37" i="10"/>
  <c r="Q37" i="10"/>
  <c r="L37" i="10"/>
  <c r="AD39" i="10"/>
  <c r="X39" i="10"/>
  <c r="AC39" i="10"/>
  <c r="AG39" i="10" s="1"/>
  <c r="AE39" i="10"/>
  <c r="AD39" i="8"/>
  <c r="X39" i="8"/>
  <c r="AE39" i="8"/>
  <c r="AC39" i="8"/>
  <c r="R32" i="8"/>
  <c r="P32" i="8"/>
  <c r="Q32" i="8"/>
  <c r="L32" i="8"/>
  <c r="AF39" i="10" l="1"/>
  <c r="AB40" i="10"/>
  <c r="O38" i="10"/>
  <c r="S37" i="10"/>
  <c r="AG39" i="8"/>
  <c r="O33" i="8"/>
  <c r="S32" i="8"/>
  <c r="AB40" i="8"/>
  <c r="AF39" i="8"/>
  <c r="R38" i="10" l="1"/>
  <c r="P38" i="10"/>
  <c r="Q38" i="10"/>
  <c r="L38" i="10"/>
  <c r="AE40" i="10"/>
  <c r="AC40" i="10"/>
  <c r="AG40" i="10" s="1"/>
  <c r="AD40" i="10"/>
  <c r="X40" i="10"/>
  <c r="Q33" i="8"/>
  <c r="L33" i="8"/>
  <c r="F10" i="8" s="1"/>
  <c r="AD40" i="8"/>
  <c r="X40" i="8"/>
  <c r="AE40" i="8"/>
  <c r="AC40" i="8"/>
  <c r="AG40" i="8" s="1"/>
  <c r="R33" i="8"/>
  <c r="P33" i="8"/>
  <c r="AB41" i="10" l="1"/>
  <c r="AF40" i="10"/>
  <c r="O39" i="10"/>
  <c r="S38" i="10"/>
  <c r="O34" i="8"/>
  <c r="S33" i="8"/>
  <c r="AF40" i="8"/>
  <c r="AB41" i="8"/>
  <c r="Q39" i="10" l="1"/>
  <c r="L39" i="10"/>
  <c r="P39" i="10"/>
  <c r="R39" i="10"/>
  <c r="AD41" i="10"/>
  <c r="X41" i="10"/>
  <c r="AE41" i="10"/>
  <c r="AC41" i="10"/>
  <c r="AG41" i="10" s="1"/>
  <c r="AE41" i="8"/>
  <c r="AC41" i="8"/>
  <c r="AD41" i="8"/>
  <c r="X41" i="8"/>
  <c r="Q34" i="8"/>
  <c r="L34" i="8"/>
  <c r="R34" i="8"/>
  <c r="P34" i="8"/>
  <c r="AB42" i="10" l="1"/>
  <c r="AF41" i="10"/>
  <c r="O40" i="10"/>
  <c r="S39" i="10"/>
  <c r="AG41" i="8"/>
  <c r="O35" i="8"/>
  <c r="S34" i="8"/>
  <c r="AB42" i="8"/>
  <c r="AF41" i="8"/>
  <c r="Q40" i="10" l="1"/>
  <c r="L40" i="10"/>
  <c r="R40" i="10"/>
  <c r="P40" i="10"/>
  <c r="AD42" i="10"/>
  <c r="X42" i="10"/>
  <c r="AE42" i="10"/>
  <c r="AC42" i="10"/>
  <c r="AG42" i="10" s="1"/>
  <c r="AD42" i="8"/>
  <c r="X42" i="8"/>
  <c r="AE42" i="8"/>
  <c r="AC42" i="8"/>
  <c r="Q35" i="8"/>
  <c r="L35" i="8"/>
  <c r="R35" i="8"/>
  <c r="P35" i="8"/>
  <c r="AB43" i="10" l="1"/>
  <c r="AF42" i="10"/>
  <c r="S40" i="10"/>
  <c r="O41" i="10"/>
  <c r="AG42" i="8"/>
  <c r="O36" i="8"/>
  <c r="S35" i="8"/>
  <c r="AB43" i="8"/>
  <c r="AF42" i="8"/>
  <c r="R41" i="10" l="1"/>
  <c r="P41" i="10"/>
  <c r="Q41" i="10"/>
  <c r="L41" i="10"/>
  <c r="AD43" i="10"/>
  <c r="X43" i="10"/>
  <c r="AC43" i="10"/>
  <c r="AG43" i="10" s="1"/>
  <c r="AE43" i="10"/>
  <c r="AD43" i="8"/>
  <c r="X43" i="8"/>
  <c r="AE43" i="8"/>
  <c r="AC43" i="8"/>
  <c r="Q36" i="8"/>
  <c r="L36" i="8"/>
  <c r="P36" i="8"/>
  <c r="R36" i="8"/>
  <c r="AF43" i="10" l="1"/>
  <c r="AB44" i="10"/>
  <c r="O42" i="10"/>
  <c r="S41" i="10"/>
  <c r="AG43" i="8"/>
  <c r="O37" i="8"/>
  <c r="S36" i="8"/>
  <c r="AB44" i="8"/>
  <c r="AF43" i="8"/>
  <c r="Q42" i="10" l="1"/>
  <c r="L42" i="10"/>
  <c r="R42" i="10"/>
  <c r="P42" i="10"/>
  <c r="AE44" i="10"/>
  <c r="AC44" i="10"/>
  <c r="AD44" i="10"/>
  <c r="X44" i="10"/>
  <c r="AE44" i="8"/>
  <c r="AC44" i="8"/>
  <c r="AD44" i="8"/>
  <c r="X44" i="8"/>
  <c r="Q37" i="8"/>
  <c r="L37" i="8"/>
  <c r="R37" i="8"/>
  <c r="P37" i="8"/>
  <c r="AG44" i="10" l="1"/>
  <c r="AB45" i="10"/>
  <c r="AF44" i="10"/>
  <c r="O43" i="10"/>
  <c r="S42" i="10"/>
  <c r="AG44" i="8"/>
  <c r="O38" i="8"/>
  <c r="S37" i="8"/>
  <c r="AF44" i="8"/>
  <c r="AB45" i="8"/>
  <c r="AD45" i="10" l="1"/>
  <c r="X45" i="10"/>
  <c r="Q43" i="10"/>
  <c r="L43" i="10"/>
  <c r="P43" i="10"/>
  <c r="R43" i="10"/>
  <c r="AE45" i="10"/>
  <c r="AC45" i="10"/>
  <c r="AG45" i="10" s="1"/>
  <c r="AD45" i="8"/>
  <c r="X45" i="8"/>
  <c r="AE45" i="8"/>
  <c r="AC45" i="8"/>
  <c r="Q38" i="8"/>
  <c r="L38" i="8"/>
  <c r="R38" i="8"/>
  <c r="P38" i="8"/>
  <c r="AB46" i="10" l="1"/>
  <c r="AF45" i="10"/>
  <c r="O44" i="10"/>
  <c r="S43" i="10"/>
  <c r="AG45" i="8"/>
  <c r="O39" i="8"/>
  <c r="S38" i="8"/>
  <c r="AB46" i="8"/>
  <c r="AF45" i="8"/>
  <c r="Q44" i="10" l="1"/>
  <c r="L44" i="10"/>
  <c r="R44" i="10"/>
  <c r="P44" i="10"/>
  <c r="AD46" i="10"/>
  <c r="X46" i="10"/>
  <c r="AE46" i="10"/>
  <c r="AC46" i="10"/>
  <c r="AG46" i="10" s="1"/>
  <c r="Q39" i="8"/>
  <c r="L39" i="8"/>
  <c r="AD46" i="8"/>
  <c r="X46" i="8"/>
  <c r="AE46" i="8"/>
  <c r="AC46" i="8"/>
  <c r="AG46" i="8" s="1"/>
  <c r="R39" i="8"/>
  <c r="P39" i="8"/>
  <c r="AB47" i="10" l="1"/>
  <c r="AF46" i="10"/>
  <c r="S44" i="10"/>
  <c r="O45" i="10"/>
  <c r="O40" i="8"/>
  <c r="S39" i="8"/>
  <c r="AB47" i="8"/>
  <c r="AF46" i="8"/>
  <c r="R45" i="10" l="1"/>
  <c r="P45" i="10"/>
  <c r="Q45" i="10"/>
  <c r="L45" i="10"/>
  <c r="AD47" i="10"/>
  <c r="X47" i="10"/>
  <c r="AC47" i="10"/>
  <c r="AG47" i="10" s="1"/>
  <c r="AE47" i="10"/>
  <c r="AD47" i="8"/>
  <c r="X47" i="8"/>
  <c r="AE47" i="8"/>
  <c r="AC47" i="8"/>
  <c r="Q40" i="8"/>
  <c r="L40" i="8"/>
  <c r="P40" i="8"/>
  <c r="R40" i="8"/>
  <c r="AF47" i="10" l="1"/>
  <c r="AB48" i="10"/>
  <c r="O46" i="10"/>
  <c r="S45" i="10"/>
  <c r="AG47" i="8"/>
  <c r="O41" i="8"/>
  <c r="S40" i="8"/>
  <c r="AB48" i="8"/>
  <c r="AF47" i="8"/>
  <c r="Q46" i="10" l="1"/>
  <c r="L46" i="10"/>
  <c r="R46" i="10"/>
  <c r="P46" i="10"/>
  <c r="AE48" i="10"/>
  <c r="AC48" i="10"/>
  <c r="AD48" i="10"/>
  <c r="X48" i="10"/>
  <c r="AD48" i="8"/>
  <c r="X48" i="8"/>
  <c r="AE48" i="8"/>
  <c r="AC48" i="8"/>
  <c r="AG48" i="8" s="1"/>
  <c r="Q41" i="8"/>
  <c r="L41" i="8"/>
  <c r="R41" i="8"/>
  <c r="P41" i="8"/>
  <c r="AG48" i="10" l="1"/>
  <c r="O47" i="10"/>
  <c r="S46" i="10"/>
  <c r="AB49" i="10"/>
  <c r="AF48" i="10"/>
  <c r="O42" i="8"/>
  <c r="S41" i="8"/>
  <c r="AF48" i="8"/>
  <c r="AB49" i="8"/>
  <c r="AE49" i="10" l="1"/>
  <c r="AC49" i="10"/>
  <c r="Q47" i="10"/>
  <c r="L47" i="10"/>
  <c r="P47" i="10"/>
  <c r="R47" i="10"/>
  <c r="AD49" i="10"/>
  <c r="X49" i="10"/>
  <c r="AE49" i="8"/>
  <c r="AC49" i="8"/>
  <c r="Q42" i="8"/>
  <c r="L42" i="8"/>
  <c r="AD49" i="8"/>
  <c r="X49" i="8"/>
  <c r="R42" i="8"/>
  <c r="P42" i="8"/>
  <c r="O48" i="10" l="1"/>
  <c r="S47" i="10"/>
  <c r="AG49" i="10"/>
  <c r="AB50" i="10"/>
  <c r="AF49" i="10"/>
  <c r="AG49" i="8"/>
  <c r="O43" i="8"/>
  <c r="S42" i="8"/>
  <c r="AB50" i="8"/>
  <c r="AF49" i="8"/>
  <c r="AE50" i="10" l="1"/>
  <c r="AC50" i="10"/>
  <c r="AD50" i="10"/>
  <c r="X50" i="10"/>
  <c r="Q48" i="10"/>
  <c r="L48" i="10"/>
  <c r="R48" i="10"/>
  <c r="P48" i="10"/>
  <c r="AE50" i="8"/>
  <c r="AC50" i="8"/>
  <c r="AD50" i="8"/>
  <c r="X50" i="8"/>
  <c r="Q43" i="8"/>
  <c r="L43" i="8"/>
  <c r="R43" i="8"/>
  <c r="P43" i="8"/>
  <c r="AG50" i="10" l="1"/>
  <c r="S48" i="10"/>
  <c r="O49" i="10"/>
  <c r="AB51" i="10"/>
  <c r="AF50" i="10"/>
  <c r="AG50" i="8"/>
  <c r="O44" i="8"/>
  <c r="S43" i="8"/>
  <c r="AB51" i="8"/>
  <c r="AF50" i="8"/>
  <c r="R49" i="10" l="1"/>
  <c r="P49" i="10"/>
  <c r="Q49" i="10"/>
  <c r="L49" i="10"/>
  <c r="AD51" i="10"/>
  <c r="X51" i="10"/>
  <c r="AC51" i="10"/>
  <c r="AG51" i="10" s="1"/>
  <c r="AE51" i="10"/>
  <c r="AD51" i="8"/>
  <c r="X51" i="8"/>
  <c r="AE51" i="8"/>
  <c r="AC51" i="8"/>
  <c r="AG51" i="8" s="1"/>
  <c r="Q44" i="8"/>
  <c r="L44" i="8"/>
  <c r="P44" i="8"/>
  <c r="R44" i="8"/>
  <c r="AF51" i="10" l="1"/>
  <c r="AB52" i="10"/>
  <c r="O50" i="10"/>
  <c r="S49" i="10"/>
  <c r="O45" i="8"/>
  <c r="S44" i="8"/>
  <c r="AB52" i="8"/>
  <c r="AF51" i="8"/>
  <c r="Q50" i="10" l="1"/>
  <c r="L50" i="10"/>
  <c r="R50" i="10"/>
  <c r="P50" i="10"/>
  <c r="AE52" i="10"/>
  <c r="AC52" i="10"/>
  <c r="AD52" i="10"/>
  <c r="X52" i="10"/>
  <c r="Q45" i="8"/>
  <c r="L45" i="8"/>
  <c r="AD52" i="8"/>
  <c r="X52" i="8"/>
  <c r="AE52" i="8"/>
  <c r="AC52" i="8"/>
  <c r="R45" i="8"/>
  <c r="P45" i="8"/>
  <c r="AG52" i="10" l="1"/>
  <c r="AB53" i="10"/>
  <c r="AF52" i="10"/>
  <c r="O51" i="10"/>
  <c r="S50" i="10"/>
  <c r="AG52" i="8"/>
  <c r="O46" i="8"/>
  <c r="S45" i="8"/>
  <c r="AF52" i="8"/>
  <c r="AB53" i="8"/>
  <c r="Q51" i="10" l="1"/>
  <c r="L51" i="10"/>
  <c r="P51" i="10"/>
  <c r="R51" i="10"/>
  <c r="AD53" i="10"/>
  <c r="X53" i="10"/>
  <c r="AE53" i="10"/>
  <c r="AF53" i="10" s="1"/>
  <c r="AC53" i="10"/>
  <c r="AG53" i="10" s="1"/>
  <c r="AD53" i="8"/>
  <c r="X53" i="8"/>
  <c r="AE53" i="8"/>
  <c r="AC53" i="8"/>
  <c r="Q46" i="8"/>
  <c r="L46" i="8"/>
  <c r="R46" i="8"/>
  <c r="P46" i="8"/>
  <c r="O52" i="10" l="1"/>
  <c r="S51" i="10"/>
  <c r="AG53" i="8"/>
  <c r="O47" i="8"/>
  <c r="S46" i="8"/>
  <c r="AF53" i="8"/>
  <c r="Q52" i="10" l="1"/>
  <c r="L52" i="10"/>
  <c r="R52" i="10"/>
  <c r="O53" i="10" s="1"/>
  <c r="P52" i="10"/>
  <c r="Q47" i="8"/>
  <c r="L47" i="8"/>
  <c r="R47" i="8"/>
  <c r="P47" i="8"/>
  <c r="P53" i="10" l="1"/>
  <c r="R53" i="10"/>
  <c r="S52" i="10"/>
  <c r="O48" i="8"/>
  <c r="S47" i="8"/>
  <c r="Q53" i="10" l="1"/>
  <c r="L53" i="10"/>
  <c r="O54" i="10"/>
  <c r="S53" i="10"/>
  <c r="Q54" i="10" s="1"/>
  <c r="Q48" i="8"/>
  <c r="L48" i="8"/>
  <c r="P48" i="8"/>
  <c r="R48" i="8"/>
  <c r="O49" i="8" s="1"/>
  <c r="P49" i="8" l="1"/>
  <c r="R49" i="8"/>
  <c r="R54" i="10"/>
  <c r="P54" i="10"/>
  <c r="L54" i="10"/>
  <c r="S48" i="8"/>
  <c r="L49" i="8" l="1"/>
  <c r="Q49" i="8"/>
  <c r="O50" i="8"/>
  <c r="S49" i="8"/>
  <c r="Q50" i="8" s="1"/>
  <c r="S54" i="10"/>
  <c r="O55" i="10"/>
  <c r="R50" i="8" l="1"/>
  <c r="P50" i="8"/>
  <c r="L50" i="8"/>
  <c r="R55" i="10"/>
  <c r="P55" i="10"/>
  <c r="Q55" i="10"/>
  <c r="L55" i="10"/>
  <c r="O51" i="8" l="1"/>
  <c r="S50" i="8"/>
  <c r="O56" i="10"/>
  <c r="S55" i="10"/>
  <c r="Q51" i="8" l="1"/>
  <c r="L51" i="8"/>
  <c r="R51" i="8"/>
  <c r="P51" i="8"/>
  <c r="Q56" i="10"/>
  <c r="L56" i="10"/>
  <c r="R56" i="10"/>
  <c r="P56" i="10"/>
  <c r="O52" i="8" l="1"/>
  <c r="S51" i="8"/>
  <c r="O57" i="10"/>
  <c r="S56" i="10"/>
  <c r="Q52" i="8" l="1"/>
  <c r="L52" i="8"/>
  <c r="R52" i="8"/>
  <c r="P52" i="8"/>
  <c r="Q57" i="10"/>
  <c r="L57" i="10"/>
  <c r="R57" i="10"/>
  <c r="P57" i="10"/>
  <c r="O53" i="8" l="1"/>
  <c r="S52" i="8"/>
  <c r="O58" i="10"/>
  <c r="S57" i="10"/>
  <c r="Q53" i="8" l="1"/>
  <c r="L53" i="8"/>
  <c r="P53" i="8"/>
  <c r="R53" i="8"/>
  <c r="S53" i="8" s="1"/>
  <c r="Q58" i="10"/>
  <c r="L58" i="10"/>
  <c r="R58" i="10"/>
  <c r="P58" i="10"/>
  <c r="S58" i="10" l="1"/>
  <c r="O59" i="10"/>
  <c r="R59" i="10" l="1"/>
  <c r="P59" i="10"/>
  <c r="Q59" i="10"/>
  <c r="L59" i="10"/>
  <c r="O60" i="10" l="1"/>
  <c r="S59" i="10"/>
  <c r="P60" i="10" l="1"/>
  <c r="R60" i="10"/>
  <c r="Q60" i="10"/>
  <c r="L60" i="10"/>
  <c r="O61" i="10" l="1"/>
  <c r="S60" i="10"/>
  <c r="Q61" i="10" l="1"/>
  <c r="L61" i="10"/>
  <c r="P61" i="10"/>
  <c r="R61" i="10"/>
  <c r="O62" i="10" l="1"/>
  <c r="S61" i="10"/>
  <c r="Q62" i="10" l="1"/>
  <c r="L62" i="10"/>
  <c r="R62" i="10"/>
  <c r="P62" i="10"/>
  <c r="O63" i="10" l="1"/>
  <c r="S62" i="10"/>
  <c r="Q63" i="10" l="1"/>
  <c r="L63" i="10"/>
  <c r="R63" i="10"/>
  <c r="P63" i="10"/>
  <c r="O64" i="10" l="1"/>
  <c r="S63" i="10"/>
  <c r="Q64" i="10" l="1"/>
  <c r="L64" i="10"/>
  <c r="R64" i="10"/>
  <c r="P64" i="10"/>
  <c r="O65" i="10" l="1"/>
  <c r="S64" i="10"/>
  <c r="Q65" i="10" l="1"/>
  <c r="L65" i="10"/>
  <c r="R65" i="10"/>
  <c r="P65" i="10"/>
  <c r="O66" i="10" l="1"/>
  <c r="S65" i="10"/>
  <c r="Q66" i="10" l="1"/>
  <c r="L66" i="10"/>
  <c r="R66" i="10"/>
  <c r="P66" i="10"/>
  <c r="S66" i="10" l="1"/>
  <c r="O67" i="10"/>
  <c r="R67" i="10" l="1"/>
  <c r="O68" i="10" s="1"/>
  <c r="P67" i="10"/>
  <c r="Q67" i="10"/>
  <c r="L67" i="10"/>
  <c r="P68" i="10" l="1"/>
  <c r="R68" i="10"/>
  <c r="S67" i="10"/>
  <c r="L68" i="10" l="1"/>
  <c r="Q68" i="10"/>
  <c r="O69" i="10"/>
  <c r="S68" i="10"/>
  <c r="Q69" i="10" s="1"/>
  <c r="R69" i="10" l="1"/>
  <c r="P69" i="10"/>
  <c r="L69" i="10"/>
  <c r="S69" i="10" l="1"/>
  <c r="O70" i="10"/>
  <c r="R70" i="10" l="1"/>
  <c r="P70" i="10"/>
  <c r="Q70" i="10"/>
  <c r="L70" i="10"/>
  <c r="S70" i="10" l="1"/>
  <c r="O71" i="10"/>
  <c r="R71" i="10" l="1"/>
  <c r="P71" i="10"/>
  <c r="Q71" i="10"/>
  <c r="L71" i="10"/>
  <c r="O72" i="10" l="1"/>
  <c r="S71" i="10"/>
  <c r="Q72" i="10" l="1"/>
  <c r="L72" i="10"/>
  <c r="P72" i="10"/>
  <c r="R72" i="10"/>
  <c r="O73" i="10" l="1"/>
  <c r="S72" i="10"/>
  <c r="Q73" i="10" l="1"/>
  <c r="L73" i="10"/>
  <c r="P73" i="10"/>
  <c r="R73" i="10"/>
  <c r="S73" i="10" s="1"/>
</calcChain>
</file>

<file path=xl/sharedStrings.xml><?xml version="1.0" encoding="utf-8"?>
<sst xmlns="http://schemas.openxmlformats.org/spreadsheetml/2006/main" count="356" uniqueCount="109">
  <si>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</si>
  <si>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</si>
  <si>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</si>
  <si>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</si>
  <si>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</si>
  <si>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</si>
  <si>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</si>
  <si>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</si>
  <si>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</si>
  <si>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</si>
  <si>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</si>
  <si>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</si>
  <si>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</si>
  <si>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</si>
  <si>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</si>
  <si>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</si>
  <si>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</si>
  <si>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</si>
  <si>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</si>
  <si>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</si>
  <si>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</si>
  <si>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</si>
  <si>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</si>
  <si>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</si>
  <si>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</si>
  <si>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</si>
  <si>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</si>
  <si>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</si>
  <si>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</si>
  <si>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</si>
  <si>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</si>
  <si>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</si>
  <si>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</si>
  <si>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</si>
  <si>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</si>
  <si>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</si>
  <si>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</si>
  <si>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</si>
  <si>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</si>
  <si>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</si>
  <si>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</si>
  <si>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</si>
  <si>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</si>
  <si>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</si>
  <si>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</si>
  <si>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</si>
  <si>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</si>
  <si>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</si>
  <si>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</si>
  <si>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</si>
  <si>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</si>
  <si>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</si>
  <si>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</si>
  <si>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</si>
  <si>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</si>
  <si>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</si>
  <si>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</si>
  <si>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</si>
  <si>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</si>
  <si>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</si>
  <si>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</si>
  <si>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</si>
  <si>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</si>
  <si>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</si>
  <si>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</si>
  <si>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</si>
  <si>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</si>
  <si>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</si>
  <si>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</si>
  <si>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</si>
  <si>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</si>
  <si>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</si>
  <si>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</si>
  <si>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</si>
  <si>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</si>
  <si>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</si>
  <si>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</si>
  <si>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</si>
  <si>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</si>
  <si>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</si>
  <si>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</si>
  <si>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</si>
  <si>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</si>
  <si>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</si>
  <si>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</si>
  <si>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</si>
  <si>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</si>
  <si>
    <t>원작자 저작권 반드시 표기바랍니다.</t>
  </si>
  <si>
    <t>원작자 저작권 반드시 표기바랍니다.</t>
    <phoneticPr fontId="1" type="noConversion"/>
  </si>
  <si>
    <t>51티어</t>
  </si>
  <si>
    <t>52티어</t>
  </si>
  <si>
    <t>53티어</t>
  </si>
  <si>
    <t>54티어</t>
  </si>
  <si>
    <t>55티어</t>
  </si>
  <si>
    <t>56티어</t>
  </si>
  <si>
    <t>57티어</t>
  </si>
  <si>
    <t>58티어</t>
  </si>
  <si>
    <t>59티어</t>
  </si>
  <si>
    <t>60티어</t>
  </si>
  <si>
    <t>61티어</t>
  </si>
  <si>
    <t>62티어</t>
  </si>
  <si>
    <t>63티어</t>
  </si>
  <si>
    <t>64티어</t>
  </si>
  <si>
    <t>65티어</t>
  </si>
  <si>
    <t>66티어</t>
  </si>
  <si>
    <t>67티어</t>
  </si>
  <si>
    <t>68티어</t>
  </si>
  <si>
    <t>69티어</t>
  </si>
  <si>
    <t>70티어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</si>
</sst>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86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</xdr:colOff>
      <xdr:row>11</xdr:row>
      <xdr:rowOff>1</xdr:rowOff>
    </xdr:from>
    <xdr:to>
      <xdr:col>10</xdr:col>
      <xdr:colOff>1</xdr:colOff>
      <xdr:row>19</xdr:row>
      <xdr:rowOff>1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57F021D0-0021-4997-A53C-931B648BD24B}"/>
            </a:ext>
          </a:extLst>
        </xdr:cNvPr>
        <xdr:cNvSpPr/>
      </xdr:nvSpPr>
      <xdr:spPr>
        <a:xfrm>
          <a:off x="3181351" y="2571751"/>
          <a:ext cx="5695950" cy="1981200"/>
        </a:xfrm>
        <a:prstGeom prst="rect">
          <a:avLst/>
        </a:prstGeom>
        <a:noFill/>
        <a:ln w="38100"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  <xdr:oneCellAnchor>
    <xdr:from>
      <xdr:col>2</xdr:col>
      <xdr:colOff>142875</xdr:colOff>
      <xdr:row>19</xdr:row>
      <xdr:rowOff>57150</xdr:rowOff>
    </xdr:from>
    <xdr:ext cx="3743012" cy="713272"/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388183E-176F-4CC9-BACF-496811A5F47B}"/>
            </a:ext>
          </a:extLst>
        </xdr:cNvPr>
        <xdr:cNvSpPr txBox="1"/>
      </xdr:nvSpPr>
      <xdr:spPr>
        <a:xfrm>
          <a:off x="3124200" y="4610100"/>
          <a:ext cx="3743012" cy="713272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en-US" altLang="ko-KR" sz="1400">
              <a:solidFill>
                <a:srgbClr val="FF0000"/>
              </a:solidFill>
              <a:latin typeface="+mn-lt"/>
            </a:rPr>
            <a:t>6~13</a:t>
          </a:r>
          <a:r>
            <a:rPr lang="ko-KR" altLang="en-US" sz="1400">
              <a:solidFill>
                <a:srgbClr val="FF0000"/>
              </a:solidFill>
              <a:latin typeface="+mn-lt"/>
            </a:rPr>
            <a:t>티어는 하락장에서 매수만 합니다</a:t>
          </a:r>
          <a:r>
            <a:rPr lang="en-US" altLang="ko-KR" sz="1400">
              <a:solidFill>
                <a:srgbClr val="FF0000"/>
              </a:solidFill>
              <a:latin typeface="+mn-lt"/>
            </a:rPr>
            <a:t>.</a:t>
          </a:r>
        </a:p>
        <a:p>
          <a:r>
            <a:rPr lang="ko-KR" altLang="en-US" sz="1400">
              <a:solidFill>
                <a:srgbClr val="FF0000"/>
              </a:solidFill>
              <a:latin typeface="+mn-lt"/>
            </a:rPr>
            <a:t>많이 하락할수록 큰 반등이 오기 때문이겠죠</a:t>
          </a:r>
          <a:r>
            <a:rPr lang="en-US" altLang="ko-KR" sz="1400">
              <a:solidFill>
                <a:srgbClr val="FF0000"/>
              </a:solidFill>
              <a:latin typeface="+mn-lt"/>
            </a:rPr>
            <a:t>?</a:t>
          </a: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F21996-34CD-4C1E-B4A9-8EBB337D9CD3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AB13"/>
  <sheetViews>
    <sheetView workbookViewId="0">
      <selection activeCell="B25" sqref="B25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2800</v>
      </c>
    </row>
    <row r="3" spans="2:28" ht="13.5" x14ac:dyDescent="0.25">
      <c r="B3" s="11" t="s">
        <v>11</v>
      </c>
      <c r="D3" s="2" t="s">
        <v>8</v>
      </c>
      <c r="E3" s="13">
        <v>40</v>
      </c>
    </row>
    <row r="4" spans="2:28" ht="20.100000000000001" customHeight="1" x14ac:dyDescent="0.25">
      <c r="B4" s="12" t="s">
        <v>12</v>
      </c>
    </row>
    <row r="5" spans="2:28" ht="20.100000000000001" customHeight="1" x14ac:dyDescent="0.25">
      <c r="B5" s="11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40</v>
      </c>
      <c r="L6" s="16">
        <f t="shared" ref="L6:L12" si="0">ROUND(F7/K6,0)</f>
        <v>12</v>
      </c>
    </row>
    <row r="7" spans="2:28" ht="20.100000000000001" customHeight="1" x14ac:dyDescent="0.3">
      <c r="D7" s="5">
        <f>SUM(L$6:L6)</f>
        <v>12</v>
      </c>
      <c r="E7" s="6" t="s">
        <v>15</v>
      </c>
      <c r="F7" s="15">
        <f>$E$2/6</f>
        <v>466.66666666666669</v>
      </c>
      <c r="G7" s="19" t="s">
        <v>65</v>
      </c>
      <c r="H7" s="7">
        <f>K6</f>
        <v>40</v>
      </c>
      <c r="I7" s="22">
        <f>ROUND(H7*(6%+1),2)</f>
        <v>42.4</v>
      </c>
      <c r="J7" s="23">
        <f>L6</f>
        <v>12</v>
      </c>
      <c r="K7" s="18">
        <f>ROUND(H7*(G8+1),2)</f>
        <v>38</v>
      </c>
      <c r="L7" s="16">
        <f t="shared" si="0"/>
        <v>12</v>
      </c>
    </row>
    <row r="8" spans="2:28" ht="20.100000000000001" customHeight="1" x14ac:dyDescent="0.3">
      <c r="D8" s="5">
        <f>SUM(L$6:L7)</f>
        <v>24</v>
      </c>
      <c r="E8" s="6" t="s">
        <v>16</v>
      </c>
      <c r="F8" s="15">
        <f t="shared" ref="F8:F11" si="1">$E$2/6</f>
        <v>466.66666666666669</v>
      </c>
      <c r="G8" s="20">
        <v>-0.05</v>
      </c>
      <c r="H8" s="7">
        <f t="shared" ref="H8:H13" si="2">K7</f>
        <v>38</v>
      </c>
      <c r="I8" s="22">
        <f>H7</f>
        <v>40</v>
      </c>
      <c r="J8" s="23">
        <f t="shared" ref="J8:J11" si="3">L7</f>
        <v>12</v>
      </c>
      <c r="K8" s="18">
        <f t="shared" ref="K8:K12" si="4">ROUND(H8*(G9+1),2)</f>
        <v>36.1</v>
      </c>
      <c r="L8" s="16">
        <f t="shared" si="0"/>
        <v>13</v>
      </c>
    </row>
    <row r="9" spans="2:28" ht="20.100000000000001" customHeight="1" x14ac:dyDescent="0.3">
      <c r="D9" s="5">
        <f>SUM(L$6:L8)</f>
        <v>37</v>
      </c>
      <c r="E9" s="6" t="s">
        <v>17</v>
      </c>
      <c r="F9" s="15">
        <f t="shared" si="1"/>
        <v>466.66666666666669</v>
      </c>
      <c r="G9" s="20">
        <v>-0.05</v>
      </c>
      <c r="H9" s="7">
        <f t="shared" si="2"/>
        <v>36.1</v>
      </c>
      <c r="I9" s="22">
        <f t="shared" ref="I9:I11" si="5">H8</f>
        <v>38</v>
      </c>
      <c r="J9" s="23">
        <f t="shared" si="3"/>
        <v>13</v>
      </c>
      <c r="K9" s="18">
        <f t="shared" si="4"/>
        <v>33.57</v>
      </c>
      <c r="L9" s="16">
        <f t="shared" si="0"/>
        <v>14</v>
      </c>
    </row>
    <row r="10" spans="2:28" ht="20.100000000000001" customHeight="1" x14ac:dyDescent="0.3">
      <c r="D10" s="5">
        <f>SUM(L$6:L9)</f>
        <v>51</v>
      </c>
      <c r="E10" s="6" t="s">
        <v>18</v>
      </c>
      <c r="F10" s="15">
        <f t="shared" si="1"/>
        <v>466.66666666666669</v>
      </c>
      <c r="G10" s="20">
        <v>-7.0000000000000007E-2</v>
      </c>
      <c r="H10" s="7">
        <f t="shared" si="2"/>
        <v>33.57</v>
      </c>
      <c r="I10" s="22">
        <f t="shared" si="5"/>
        <v>36.1</v>
      </c>
      <c r="J10" s="23">
        <f t="shared" si="3"/>
        <v>14</v>
      </c>
      <c r="K10" s="18">
        <f t="shared" si="4"/>
        <v>31.22</v>
      </c>
      <c r="L10" s="16">
        <f t="shared" si="0"/>
        <v>15</v>
      </c>
      <c r="M10" s="14"/>
      <c r="N10" s="14"/>
      <c r="O10" s="14"/>
      <c r="P10" s="14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  <c r="AB10" s="14"/>
    </row>
    <row r="11" spans="2:28" ht="20.100000000000001" customHeight="1" x14ac:dyDescent="0.3">
      <c r="D11" s="5">
        <f>SUM(L$6:L10)</f>
        <v>66</v>
      </c>
      <c r="E11" s="6" t="s">
        <v>19</v>
      </c>
      <c r="F11" s="15">
        <f t="shared" si="1"/>
        <v>466.66666666666669</v>
      </c>
      <c r="G11" s="20">
        <v>-7.0000000000000007E-2</v>
      </c>
      <c r="H11" s="7">
        <f t="shared" si="2"/>
        <v>31.22</v>
      </c>
      <c r="I11" s="22">
        <f t="shared" si="5"/>
        <v>33.57</v>
      </c>
      <c r="J11" s="23">
        <f t="shared" si="3"/>
        <v>15</v>
      </c>
      <c r="K11" s="18">
        <f t="shared" si="4"/>
        <v>26.54</v>
      </c>
      <c r="L11" s="16">
        <f t="shared" si="0"/>
        <v>9</v>
      </c>
    </row>
    <row r="12" spans="2:28" ht="20.100000000000001" customHeight="1" x14ac:dyDescent="0.3">
      <c r="D12" s="5">
        <f>SUM(L$6:L11)</f>
        <v>75</v>
      </c>
      <c r="E12" s="6" t="s">
        <v>20</v>
      </c>
      <c r="F12" s="15">
        <f>$E$2/6/2</f>
        <v>233.33333333333334</v>
      </c>
      <c r="G12" s="20">
        <v>-0.15</v>
      </c>
      <c r="H12" s="7">
        <f t="shared" si="2"/>
        <v>26.54</v>
      </c>
      <c r="I12" s="22">
        <f>I11</f>
        <v>33.57</v>
      </c>
      <c r="J12" s="23">
        <f>L11+J11</f>
        <v>24</v>
      </c>
      <c r="K12" s="18">
        <f t="shared" si="4"/>
        <v>21.23</v>
      </c>
      <c r="L12" s="16">
        <f t="shared" si="0"/>
        <v>11</v>
      </c>
    </row>
    <row r="13" spans="2:28" ht="20.100000000000001" customHeight="1" x14ac:dyDescent="0.3">
      <c r="D13" s="5">
        <f>SUM(L$6:L12)</f>
        <v>86</v>
      </c>
      <c r="E13" s="6" t="s">
        <v>21</v>
      </c>
      <c r="F13" s="15">
        <f>$E$2/6/2</f>
        <v>233.33333333333334</v>
      </c>
      <c r="G13" s="20">
        <v>-0.2</v>
      </c>
      <c r="H13" s="7">
        <f t="shared" si="2"/>
        <v>21.23</v>
      </c>
      <c r="I13" s="22">
        <f>I12</f>
        <v>33.57</v>
      </c>
      <c r="J13" s="23">
        <f>L12+J12</f>
        <v>35</v>
      </c>
      <c r="K13" s="18">
        <f>ROUND(H13*(G14+1),2)</f>
        <v>21.23</v>
      </c>
      <c r="L13" s="16">
        <f>ROUND(F14/K13,0)</f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485-8E02-47D1-9B79-96D42ADC7F29}">
  <dimension ref="B2:AB19"/>
  <sheetViews>
    <sheetView workbookViewId="0">
      <selection activeCell="B5" sqref="B5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11.625" style="3" customWidth="1"/>
    <col min="14" max="14" width="6.25" style="3" bestFit="1" customWidth="1"/>
    <col min="15" max="15" width="6.5" style="3" bestFit="1" customWidth="1"/>
    <col min="16" max="16" width="6.75" style="3" bestFit="1" customWidth="1"/>
    <col min="17" max="17" width="5.375" style="3" bestFit="1" customWidth="1"/>
    <col min="18" max="18" width="5.875" style="3" bestFit="1" customWidth="1"/>
    <col min="19" max="19" width="5.375" style="3" bestFit="1" customWidth="1"/>
    <col min="20" max="23" width="3.75" style="3" bestFit="1" customWidth="1"/>
    <col min="24" max="24" width="4.5" style="3" bestFit="1" customWidth="1"/>
    <col min="25" max="25" width="3.75" style="3" bestFit="1" customWidth="1"/>
    <col min="26" max="27" width="11.625" style="3" customWidth="1"/>
    <col min="28" max="28" width="9.875" style="3" bestFit="1" customWidth="1"/>
    <col min="29" max="16384" width="9" style="3"/>
  </cols>
  <sheetData>
    <row r="2" spans="2:28" ht="13.5" x14ac:dyDescent="0.3">
      <c r="B2" s="10" t="s">
        <v>10</v>
      </c>
      <c r="D2" s="1" t="s">
        <v>7</v>
      </c>
      <c r="E2" s="8">
        <v>100</v>
      </c>
    </row>
    <row r="3" spans="2:28" ht="13.5" x14ac:dyDescent="0.25">
      <c r="B3" s="76" t="s">
        <v>11</v>
      </c>
      <c r="D3" s="2" t="s">
        <v>8</v>
      </c>
      <c r="E3" s="13">
        <v>100</v>
      </c>
    </row>
    <row r="4" spans="2:28" ht="20.100000000000001" customHeight="1" x14ac:dyDescent="0.25">
      <c r="B4" s="77" t="s">
        <v>12</v>
      </c>
    </row>
    <row r="5" spans="2:28" ht="20.100000000000001" customHeight="1" x14ac:dyDescent="0.25">
      <c r="B5" s="78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28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0</v>
      </c>
    </row>
    <row r="7" spans="2:28" ht="20.100000000000001" customHeight="1" x14ac:dyDescent="0.3">
      <c r="D7" s="5">
        <f>SUM(L$6:L6)</f>
        <v>0</v>
      </c>
      <c r="E7" s="6" t="s">
        <v>15</v>
      </c>
      <c r="F7" s="15">
        <f>$E$2/6</f>
        <v>16.666666666666668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0</v>
      </c>
      <c r="K7" s="18">
        <f>ROUND(H7*(G8+1),2)</f>
        <v>98</v>
      </c>
      <c r="L7" s="16">
        <f t="shared" si="0"/>
        <v>0</v>
      </c>
    </row>
    <row r="8" spans="2:28" ht="20.100000000000001" customHeight="1" x14ac:dyDescent="0.3">
      <c r="D8" s="5">
        <f>SUM(L$6:L7)</f>
        <v>0</v>
      </c>
      <c r="E8" s="6" t="s">
        <v>16</v>
      </c>
      <c r="F8" s="15">
        <f>$E$2/12</f>
        <v>8.3333333333333339</v>
      </c>
      <c r="G8" s="20">
        <v>-0.02</v>
      </c>
      <c r="H8" s="7">
        <f t="shared" ref="H8:H13" si="1">K7</f>
        <v>98</v>
      </c>
      <c r="I8" s="22">
        <f>ROUND(H8*(3.5%+1),2)</f>
        <v>101.43</v>
      </c>
      <c r="J8" s="23">
        <f t="shared" ref="J8:J12" si="2">L7</f>
        <v>0</v>
      </c>
      <c r="K8" s="18">
        <f t="shared" ref="K8:K12" si="3">ROUND(H8*(G9+1),2)</f>
        <v>96.04</v>
      </c>
      <c r="L8" s="16">
        <f t="shared" si="0"/>
        <v>0</v>
      </c>
    </row>
    <row r="9" spans="2:28" ht="20.100000000000001" customHeight="1" x14ac:dyDescent="0.3">
      <c r="D9" s="5">
        <f>SUM(L$6:L8)</f>
        <v>0</v>
      </c>
      <c r="E9" s="6" t="s">
        <v>17</v>
      </c>
      <c r="F9" s="15">
        <f t="shared" ref="F9:F15" si="4">$E$2/12</f>
        <v>8.3333333333333339</v>
      </c>
      <c r="G9" s="20">
        <v>-0.02</v>
      </c>
      <c r="H9" s="7">
        <f t="shared" si="1"/>
        <v>96.04</v>
      </c>
      <c r="I9" s="22">
        <f>ROUND(H9*(3.5%+1),2)</f>
        <v>99.4</v>
      </c>
      <c r="J9" s="23">
        <f t="shared" si="2"/>
        <v>0</v>
      </c>
      <c r="K9" s="18">
        <f t="shared" si="3"/>
        <v>93.64</v>
      </c>
      <c r="L9" s="16">
        <f t="shared" si="0"/>
        <v>0</v>
      </c>
    </row>
    <row r="10" spans="2:28" ht="20.100000000000001" customHeight="1" x14ac:dyDescent="0.3">
      <c r="D10" s="5">
        <f>SUM(L$6:L9)</f>
        <v>0</v>
      </c>
      <c r="E10" s="6" t="s">
        <v>18</v>
      </c>
      <c r="F10" s="15">
        <f t="shared" si="4"/>
        <v>8.3333333333333339</v>
      </c>
      <c r="G10" s="20">
        <v>-2.5000000000000001E-2</v>
      </c>
      <c r="H10" s="7">
        <f t="shared" si="1"/>
        <v>93.64</v>
      </c>
      <c r="I10" s="22">
        <f>ROUND(H10*(5.5%+1),2)</f>
        <v>98.79</v>
      </c>
      <c r="J10" s="23">
        <f t="shared" si="2"/>
        <v>0</v>
      </c>
      <c r="K10" s="18">
        <f t="shared" si="3"/>
        <v>91.3</v>
      </c>
      <c r="L10" s="16">
        <f t="shared" si="0"/>
        <v>0</v>
      </c>
      <c r="M10" s="14"/>
      <c r="O10" s="14"/>
      <c r="P10" s="14"/>
      <c r="Q10" s="14"/>
      <c r="R10" s="14"/>
      <c r="S10" s="14"/>
      <c r="Z10" s="14"/>
      <c r="AA10" s="14"/>
      <c r="AB10" s="14"/>
    </row>
    <row r="11" spans="2:28" ht="20.100000000000001" customHeight="1" x14ac:dyDescent="0.3">
      <c r="D11" s="5">
        <f>SUM(L$6:L10)</f>
        <v>0</v>
      </c>
      <c r="E11" s="6" t="s">
        <v>19</v>
      </c>
      <c r="F11" s="15">
        <f t="shared" si="4"/>
        <v>8.3333333333333339</v>
      </c>
      <c r="G11" s="20">
        <v>-2.5000000000000001E-2</v>
      </c>
      <c r="H11" s="7">
        <f t="shared" si="1"/>
        <v>91.3</v>
      </c>
      <c r="I11" s="22">
        <f>ROUND(H11*(5.5%+1),2)</f>
        <v>96.32</v>
      </c>
      <c r="J11" s="23">
        <f t="shared" si="2"/>
        <v>0</v>
      </c>
      <c r="K11" s="18">
        <f t="shared" si="3"/>
        <v>88.56</v>
      </c>
      <c r="L11" s="16">
        <f t="shared" si="0"/>
        <v>0</v>
      </c>
      <c r="N11" s="14"/>
    </row>
    <row r="12" spans="2:28" ht="20.100000000000001" customHeight="1" x14ac:dyDescent="0.3">
      <c r="D12" s="5">
        <f>SUM(L$6:L11)</f>
        <v>0</v>
      </c>
      <c r="E12" s="6" t="s">
        <v>20</v>
      </c>
      <c r="F12" s="15">
        <f t="shared" si="4"/>
        <v>8.3333333333333339</v>
      </c>
      <c r="G12" s="20">
        <v>-0.03</v>
      </c>
      <c r="H12" s="7">
        <f t="shared" si="1"/>
        <v>88.56</v>
      </c>
      <c r="I12" s="22">
        <f>H10</f>
        <v>93.64</v>
      </c>
      <c r="J12" s="23">
        <f t="shared" si="2"/>
        <v>0</v>
      </c>
      <c r="K12" s="18">
        <f t="shared" si="3"/>
        <v>85.9</v>
      </c>
      <c r="L12" s="16">
        <f t="shared" si="0"/>
        <v>0</v>
      </c>
    </row>
    <row r="13" spans="2:28" ht="20.100000000000001" customHeight="1" x14ac:dyDescent="0.3">
      <c r="D13" s="5">
        <f>SUM(L$6:L12)</f>
        <v>0</v>
      </c>
      <c r="E13" s="6" t="s">
        <v>21</v>
      </c>
      <c r="F13" s="15">
        <f t="shared" si="4"/>
        <v>8.3333333333333339</v>
      </c>
      <c r="G13" s="20">
        <v>-0.03</v>
      </c>
      <c r="H13" s="7">
        <f t="shared" si="1"/>
        <v>85.9</v>
      </c>
      <c r="I13" s="22">
        <f>I12</f>
        <v>93.64</v>
      </c>
      <c r="J13" s="23">
        <f>L12+J12</f>
        <v>0</v>
      </c>
      <c r="K13" s="18">
        <f>ROUND(H13*(G14+1),2)</f>
        <v>82.89</v>
      </c>
      <c r="L13" s="16">
        <f>ROUND(F14/K13,0)</f>
        <v>0</v>
      </c>
    </row>
    <row r="14" spans="2:28" ht="20.100000000000001" customHeight="1" x14ac:dyDescent="0.3">
      <c r="D14" s="5">
        <f>SUM(L$6:L13)</f>
        <v>0</v>
      </c>
      <c r="E14" s="6" t="s">
        <v>22</v>
      </c>
      <c r="F14" s="15">
        <f t="shared" si="4"/>
        <v>8.3333333333333339</v>
      </c>
      <c r="G14" s="20">
        <v>-3.5000000000000003E-2</v>
      </c>
      <c r="H14" s="7">
        <f t="shared" ref="H14:H19" si="5">K13</f>
        <v>82.89</v>
      </c>
      <c r="I14" s="22">
        <f t="shared" ref="I14:I19" si="6">I13</f>
        <v>93.64</v>
      </c>
      <c r="J14" s="23">
        <f t="shared" ref="J14:J19" si="7">L13+J13</f>
        <v>0</v>
      </c>
      <c r="K14" s="18">
        <f t="shared" ref="K14:K19" si="8">ROUND(H14*(G15+1),2)</f>
        <v>79.989999999999995</v>
      </c>
      <c r="L14" s="16">
        <f t="shared" ref="L14:L19" si="9">ROUND(F15/K14,0)</f>
        <v>0</v>
      </c>
    </row>
    <row r="15" spans="2:28" ht="20.100000000000001" customHeight="1" x14ac:dyDescent="0.3">
      <c r="D15" s="5">
        <f>SUM(L$6:L14)</f>
        <v>0</v>
      </c>
      <c r="E15" s="6" t="s">
        <v>23</v>
      </c>
      <c r="F15" s="15">
        <f t="shared" si="4"/>
        <v>8.3333333333333339</v>
      </c>
      <c r="G15" s="20">
        <v>-3.5000000000000003E-2</v>
      </c>
      <c r="H15" s="7">
        <f t="shared" si="5"/>
        <v>79.989999999999995</v>
      </c>
      <c r="I15" s="22">
        <f t="shared" si="6"/>
        <v>93.64</v>
      </c>
      <c r="J15" s="23">
        <f t="shared" si="7"/>
        <v>0</v>
      </c>
      <c r="K15" s="18">
        <f t="shared" si="8"/>
        <v>74.790000000000006</v>
      </c>
      <c r="L15" s="16">
        <f t="shared" si="9"/>
        <v>0</v>
      </c>
    </row>
    <row r="16" spans="2:28" ht="20.100000000000001" customHeight="1" x14ac:dyDescent="0.3">
      <c r="D16" s="5">
        <f>SUM(L$6:L15)</f>
        <v>0</v>
      </c>
      <c r="E16" s="6" t="s">
        <v>24</v>
      </c>
      <c r="F16" s="15">
        <f>$E$2/24</f>
        <v>4.166666666666667</v>
      </c>
      <c r="G16" s="20">
        <v>-6.5000000000000002E-2</v>
      </c>
      <c r="H16" s="7">
        <f t="shared" si="5"/>
        <v>74.790000000000006</v>
      </c>
      <c r="I16" s="22">
        <f t="shared" si="6"/>
        <v>93.64</v>
      </c>
      <c r="J16" s="23">
        <f t="shared" si="7"/>
        <v>0</v>
      </c>
      <c r="K16" s="18">
        <f t="shared" si="8"/>
        <v>69.930000000000007</v>
      </c>
      <c r="L16" s="16">
        <f t="shared" si="9"/>
        <v>0</v>
      </c>
    </row>
    <row r="17" spans="4:12" ht="20.100000000000001" customHeight="1" x14ac:dyDescent="0.3">
      <c r="D17" s="5">
        <f>SUM(L$6:L16)</f>
        <v>0</v>
      </c>
      <c r="E17" s="6" t="s">
        <v>25</v>
      </c>
      <c r="F17" s="15">
        <f t="shared" ref="F17:F19" si="10">$E$2/24</f>
        <v>4.166666666666667</v>
      </c>
      <c r="G17" s="20">
        <v>-6.5000000000000002E-2</v>
      </c>
      <c r="H17" s="7">
        <f t="shared" si="5"/>
        <v>69.930000000000007</v>
      </c>
      <c r="I17" s="22">
        <f t="shared" si="6"/>
        <v>93.64</v>
      </c>
      <c r="J17" s="23">
        <f t="shared" si="7"/>
        <v>0</v>
      </c>
      <c r="K17" s="18">
        <f t="shared" si="8"/>
        <v>63.29</v>
      </c>
      <c r="L17" s="16">
        <f t="shared" si="9"/>
        <v>0</v>
      </c>
    </row>
    <row r="18" spans="4:12" ht="20.100000000000001" customHeight="1" x14ac:dyDescent="0.3">
      <c r="D18" s="5">
        <f>SUM(L$6:L17)</f>
        <v>0</v>
      </c>
      <c r="E18" s="6" t="s">
        <v>26</v>
      </c>
      <c r="F18" s="15">
        <f t="shared" si="10"/>
        <v>4.166666666666667</v>
      </c>
      <c r="G18" s="20">
        <v>-9.5000000000000001E-2</v>
      </c>
      <c r="H18" s="7">
        <f t="shared" si="5"/>
        <v>63.29</v>
      </c>
      <c r="I18" s="22">
        <f t="shared" si="6"/>
        <v>93.64</v>
      </c>
      <c r="J18" s="23">
        <f t="shared" si="7"/>
        <v>0</v>
      </c>
      <c r="K18" s="18">
        <f t="shared" si="8"/>
        <v>57.28</v>
      </c>
      <c r="L18" s="16">
        <f t="shared" si="9"/>
        <v>0</v>
      </c>
    </row>
    <row r="19" spans="4:12" ht="20.100000000000001" customHeight="1" x14ac:dyDescent="0.3">
      <c r="D19" s="5">
        <f>SUM(L$6:L18)</f>
        <v>0</v>
      </c>
      <c r="E19" s="6" t="s">
        <v>27</v>
      </c>
      <c r="F19" s="15">
        <f t="shared" si="10"/>
        <v>4.166666666666667</v>
      </c>
      <c r="G19" s="20">
        <v>-9.5000000000000001E-2</v>
      </c>
      <c r="H19" s="7">
        <f t="shared" si="5"/>
        <v>57.28</v>
      </c>
      <c r="I19" s="22">
        <f t="shared" si="6"/>
        <v>93.64</v>
      </c>
      <c r="J19" s="23">
        <f t="shared" si="7"/>
        <v>0</v>
      </c>
      <c r="K19" s="18">
        <f t="shared" si="8"/>
        <v>57.28</v>
      </c>
      <c r="L19" s="16">
        <f t="shared" si="9"/>
        <v>0</v>
      </c>
    </row>
  </sheetData>
  <phoneticPr fontId="1" type="noConversion"/>
  <hyperlinks>
    <hyperlink ref="B4" r:id="rId1" xr:uid="{7526FB78-A496-4786-BF19-ED59D8929B27}"/>
  </hyperlinks>
  <pageMargins left="0.7" right="0.7" top="0.75" bottom="0.75" header="0.3" footer="0.3"/>
  <pageSetup paperSize="9"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G75"/>
  <sheetViews>
    <sheetView workbookViewId="0">
      <selection activeCell="M4" sqref="M4"/>
    </sheetView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13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83" t="s">
        <v>77</v>
      </c>
      <c r="E3" s="57"/>
      <c r="F3" s="83" t="s">
        <v>78</v>
      </c>
      <c r="G3" s="57"/>
      <c r="H3" s="83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49.48</v>
      </c>
      <c r="S3" s="53">
        <f t="shared" ref="S3:S48" si="0">ROUND(M4/R3,0)</f>
        <v>12</v>
      </c>
      <c r="U3" s="37" t="s">
        <v>72</v>
      </c>
      <c r="V3" s="38">
        <v>-1.4999999999999999E-2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49.48</v>
      </c>
      <c r="AF3" s="39">
        <f>ROUND(Z4/AE3,0)</f>
        <v>8</v>
      </c>
      <c r="AG3" s="40"/>
    </row>
    <row r="4" spans="3:33" ht="15.95" customHeight="1" x14ac:dyDescent="0.3">
      <c r="C4" s="28"/>
      <c r="D4" s="83"/>
      <c r="E4" s="57"/>
      <c r="F4" s="83"/>
      <c r="G4" s="57"/>
      <c r="H4" s="83"/>
      <c r="I4" s="28"/>
      <c r="K4" s="5" t="s">
        <v>15</v>
      </c>
      <c r="L4" s="6">
        <f>SUM(S$3:S3)</f>
        <v>12</v>
      </c>
      <c r="M4" s="15">
        <f>$D$7/50</f>
        <v>600</v>
      </c>
      <c r="N4" s="19" t="s">
        <v>65</v>
      </c>
      <c r="O4" s="7">
        <f>R3</f>
        <v>49.48</v>
      </c>
      <c r="P4" s="50">
        <f>ROUND(O4*($V$4+1),2)</f>
        <v>50.72</v>
      </c>
      <c r="Q4" s="51">
        <f>S3</f>
        <v>12</v>
      </c>
      <c r="R4" s="54">
        <f t="shared" ref="R4:R48" si="1">ROUND(O4*(N5+1),2)</f>
        <v>48.74</v>
      </c>
      <c r="S4" s="53">
        <f t="shared" si="0"/>
        <v>12</v>
      </c>
      <c r="U4" s="37" t="s">
        <v>73</v>
      </c>
      <c r="V4" s="41">
        <v>2.5000000000000001E-2</v>
      </c>
      <c r="X4" s="39">
        <f>SUM(AF$3:AF3)</f>
        <v>8</v>
      </c>
      <c r="Y4" s="42" t="s">
        <v>15</v>
      </c>
      <c r="Z4" s="43">
        <f t="shared" ref="Z4:Z53" si="2">$D$7/72</f>
        <v>416.66666666666669</v>
      </c>
      <c r="AA4" s="44" t="s">
        <v>65</v>
      </c>
      <c r="AB4" s="45">
        <f>AE3</f>
        <v>49.48</v>
      </c>
      <c r="AC4" s="45">
        <f>ROUND(AB4*($V$4+1),2)</f>
        <v>50.72</v>
      </c>
      <c r="AD4" s="39">
        <f>AF3</f>
        <v>8</v>
      </c>
      <c r="AE4" s="46">
        <f>ROUND(AB4*(AA5+1),2)</f>
        <v>48.74</v>
      </c>
      <c r="AF4" s="39">
        <f>ROUND(Z5/AE4,0)</f>
        <v>9</v>
      </c>
      <c r="AG4" s="40">
        <f>(AC4-AB4)*AD4-(AB4*0.07%+AC4*0.07%)*AD4</f>
        <v>9.3588800000000152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24</v>
      </c>
      <c r="M5" s="15">
        <f t="shared" ref="M5:M53" si="3">$D$7/50</f>
        <v>600</v>
      </c>
      <c r="N5" s="19">
        <f>V7</f>
        <v>-1.4999999999999999E-2</v>
      </c>
      <c r="O5" s="7">
        <f t="shared" ref="O5:O48" si="4">R4</f>
        <v>48.74</v>
      </c>
      <c r="P5" s="50">
        <f>ROUND(O5*($V$4+1),2)</f>
        <v>49.96</v>
      </c>
      <c r="Q5" s="51">
        <f t="shared" ref="Q5:Q48" si="5">S4</f>
        <v>12</v>
      </c>
      <c r="R5" s="54">
        <f t="shared" si="1"/>
        <v>48.01</v>
      </c>
      <c r="S5" s="53">
        <f t="shared" si="0"/>
        <v>12</v>
      </c>
      <c r="U5" s="37" t="str">
        <f>D6</f>
        <v>투자금(달러)</v>
      </c>
      <c r="V5" s="37">
        <f>D7</f>
        <v>30000</v>
      </c>
      <c r="X5" s="39">
        <f>SUM(AF$3:AF4)</f>
        <v>17</v>
      </c>
      <c r="Y5" s="42" t="s">
        <v>16</v>
      </c>
      <c r="Z5" s="43">
        <f t="shared" si="2"/>
        <v>416.66666666666669</v>
      </c>
      <c r="AA5" s="44">
        <f>V3</f>
        <v>-1.4999999999999999E-2</v>
      </c>
      <c r="AB5" s="45">
        <f t="shared" ref="AB5:AB53" si="6">AE4</f>
        <v>48.74</v>
      </c>
      <c r="AC5" s="45">
        <f t="shared" ref="AC5:AC53" si="7">ROUND(AB5*($V$4+1),2)</f>
        <v>49.96</v>
      </c>
      <c r="AD5" s="39">
        <f t="shared" ref="AD5:AD53" si="8">AF4</f>
        <v>9</v>
      </c>
      <c r="AE5" s="46">
        <f t="shared" ref="AE5:AE52" si="9">ROUND(AB5*(AA6+1),2)</f>
        <v>48.01</v>
      </c>
      <c r="AF5" s="39">
        <f t="shared" ref="AF5:AF52" si="10">ROUND(Z6/AE5,0)</f>
        <v>9</v>
      </c>
      <c r="AG5" s="40">
        <f t="shared" ref="AG5:AG53" si="11">(AC5-AB5)*AD5-(AB5*0.07%+AC5*0.07%)*AD5</f>
        <v>10.35818999999999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36</v>
      </c>
      <c r="M6" s="15">
        <f t="shared" si="3"/>
        <v>600</v>
      </c>
      <c r="N6" s="19">
        <f>N5</f>
        <v>-1.4999999999999999E-2</v>
      </c>
      <c r="O6" s="7">
        <f t="shared" si="4"/>
        <v>48.01</v>
      </c>
      <c r="P6" s="50">
        <f>ROUND(O6*($V$4+1),2)</f>
        <v>49.21</v>
      </c>
      <c r="Q6" s="51">
        <f t="shared" si="5"/>
        <v>12</v>
      </c>
      <c r="R6" s="54">
        <f t="shared" si="1"/>
        <v>47.29</v>
      </c>
      <c r="S6" s="53">
        <f t="shared" si="0"/>
        <v>13</v>
      </c>
      <c r="U6" s="37" t="str">
        <f>D12</f>
        <v>현재가</v>
      </c>
      <c r="V6" s="46">
        <f>ROUND(D13*(1+V2),2)</f>
        <v>49.48</v>
      </c>
      <c r="X6" s="39">
        <f>SUM(AF$3:AF5)</f>
        <v>26</v>
      </c>
      <c r="Y6" s="42" t="s">
        <v>17</v>
      </c>
      <c r="Z6" s="43">
        <f t="shared" si="2"/>
        <v>416.66666666666669</v>
      </c>
      <c r="AA6" s="44">
        <f>AA5</f>
        <v>-1.4999999999999999E-2</v>
      </c>
      <c r="AB6" s="45">
        <f t="shared" si="6"/>
        <v>48.01</v>
      </c>
      <c r="AC6" s="45">
        <f t="shared" si="7"/>
        <v>49.21</v>
      </c>
      <c r="AD6" s="39">
        <f t="shared" si="8"/>
        <v>9</v>
      </c>
      <c r="AE6" s="46">
        <f t="shared" si="9"/>
        <v>47.29</v>
      </c>
      <c r="AF6" s="39">
        <f t="shared" si="10"/>
        <v>9</v>
      </c>
      <c r="AG6" s="40">
        <f t="shared" si="11"/>
        <v>10.187514000000025</v>
      </c>
    </row>
    <row r="7" spans="3:33" ht="15.95" customHeight="1" x14ac:dyDescent="0.3">
      <c r="C7" s="27"/>
      <c r="D7" s="47">
        <v>30000</v>
      </c>
      <c r="E7" s="27"/>
      <c r="F7" s="30">
        <f>D13</f>
        <v>49.48</v>
      </c>
      <c r="G7" s="27"/>
      <c r="H7" s="31">
        <f>D7</f>
        <v>30000</v>
      </c>
      <c r="I7" s="27"/>
      <c r="K7" s="5" t="s">
        <v>18</v>
      </c>
      <c r="L7" s="6">
        <f>SUM(S$3:S6)</f>
        <v>49</v>
      </c>
      <c r="M7" s="15">
        <f t="shared" si="3"/>
        <v>600</v>
      </c>
      <c r="N7" s="19">
        <f t="shared" ref="N7:N53" si="12">N6</f>
        <v>-1.4999999999999999E-2</v>
      </c>
      <c r="O7" s="7">
        <f t="shared" si="4"/>
        <v>47.29</v>
      </c>
      <c r="P7" s="50">
        <f>ROUND(O7*($V$4+1),2)</f>
        <v>48.47</v>
      </c>
      <c r="Q7" s="51">
        <f t="shared" si="5"/>
        <v>13</v>
      </c>
      <c r="R7" s="54">
        <f t="shared" si="1"/>
        <v>46.58</v>
      </c>
      <c r="S7" s="53">
        <f t="shared" si="0"/>
        <v>13</v>
      </c>
      <c r="U7" s="37" t="str">
        <f>U3</f>
        <v>매수목표</v>
      </c>
      <c r="V7" s="38">
        <f>V3</f>
        <v>-1.4999999999999999E-2</v>
      </c>
      <c r="X7" s="39">
        <f>SUM(AF$3:AF6)</f>
        <v>35</v>
      </c>
      <c r="Y7" s="42" t="s">
        <v>18</v>
      </c>
      <c r="Z7" s="43">
        <f t="shared" si="2"/>
        <v>416.66666666666669</v>
      </c>
      <c r="AA7" s="44">
        <f t="shared" ref="AA7:AA53" si="13">AA6</f>
        <v>-1.4999999999999999E-2</v>
      </c>
      <c r="AB7" s="45">
        <f t="shared" si="6"/>
        <v>47.29</v>
      </c>
      <c r="AC7" s="45">
        <f t="shared" si="7"/>
        <v>48.47</v>
      </c>
      <c r="AD7" s="39">
        <f t="shared" si="8"/>
        <v>9</v>
      </c>
      <c r="AE7" s="46">
        <f t="shared" si="9"/>
        <v>46.58</v>
      </c>
      <c r="AF7" s="39">
        <f t="shared" si="10"/>
        <v>9</v>
      </c>
      <c r="AG7" s="40">
        <f t="shared" si="11"/>
        <v>10.016711999999998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62</v>
      </c>
      <c r="M8" s="15">
        <f t="shared" si="3"/>
        <v>600</v>
      </c>
      <c r="N8" s="19">
        <f t="shared" si="12"/>
        <v>-1.4999999999999999E-2</v>
      </c>
      <c r="O8" s="7">
        <f t="shared" si="4"/>
        <v>46.58</v>
      </c>
      <c r="P8" s="50">
        <f>ROUND(O8*($V$4+1),2)</f>
        <v>47.74</v>
      </c>
      <c r="Q8" s="51">
        <f t="shared" si="5"/>
        <v>13</v>
      </c>
      <c r="R8" s="54">
        <f t="shared" si="1"/>
        <v>45.88</v>
      </c>
      <c r="S8" s="53">
        <f t="shared" si="0"/>
        <v>13</v>
      </c>
      <c r="U8" s="37" t="str">
        <f>U4</f>
        <v>매도목표</v>
      </c>
      <c r="V8" s="41">
        <f>V4</f>
        <v>2.5000000000000001E-2</v>
      </c>
      <c r="X8" s="39">
        <f>SUM(AF$3:AF7)</f>
        <v>44</v>
      </c>
      <c r="Y8" s="42" t="s">
        <v>19</v>
      </c>
      <c r="Z8" s="43">
        <f t="shared" si="2"/>
        <v>416.66666666666669</v>
      </c>
      <c r="AA8" s="44">
        <f t="shared" si="13"/>
        <v>-1.4999999999999999E-2</v>
      </c>
      <c r="AB8" s="45">
        <f t="shared" si="6"/>
        <v>46.58</v>
      </c>
      <c r="AC8" s="45">
        <f t="shared" si="7"/>
        <v>47.74</v>
      </c>
      <c r="AD8" s="39">
        <f t="shared" si="8"/>
        <v>9</v>
      </c>
      <c r="AE8" s="46">
        <f t="shared" si="9"/>
        <v>45.88</v>
      </c>
      <c r="AF8" s="39">
        <f t="shared" si="10"/>
        <v>9</v>
      </c>
      <c r="AG8" s="40">
        <f t="shared" si="11"/>
        <v>9.8457840000000338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75</v>
      </c>
      <c r="M9" s="15">
        <f t="shared" si="3"/>
        <v>600</v>
      </c>
      <c r="N9" s="19">
        <f t="shared" si="12"/>
        <v>-1.4999999999999999E-2</v>
      </c>
      <c r="O9" s="7">
        <f t="shared" si="4"/>
        <v>45.88</v>
      </c>
      <c r="P9" s="50">
        <f>ROUND(O9*($V$4+1),2)</f>
        <v>47.03</v>
      </c>
      <c r="Q9" s="51">
        <f t="shared" si="5"/>
        <v>13</v>
      </c>
      <c r="R9" s="54">
        <f t="shared" si="1"/>
        <v>45.19</v>
      </c>
      <c r="S9" s="53">
        <f t="shared" si="0"/>
        <v>13</v>
      </c>
      <c r="X9" s="39">
        <f>SUM(AF$3:AF8)</f>
        <v>53</v>
      </c>
      <c r="Y9" s="42" t="s">
        <v>20</v>
      </c>
      <c r="Z9" s="43">
        <f t="shared" si="2"/>
        <v>416.66666666666669</v>
      </c>
      <c r="AA9" s="44">
        <f t="shared" si="13"/>
        <v>-1.4999999999999999E-2</v>
      </c>
      <c r="AB9" s="45">
        <f t="shared" si="6"/>
        <v>45.88</v>
      </c>
      <c r="AC9" s="45">
        <f t="shared" si="7"/>
        <v>47.03</v>
      </c>
      <c r="AD9" s="39">
        <f t="shared" si="8"/>
        <v>9</v>
      </c>
      <c r="AE9" s="46">
        <f t="shared" si="9"/>
        <v>45.19</v>
      </c>
      <c r="AF9" s="39">
        <f t="shared" si="10"/>
        <v>9</v>
      </c>
      <c r="AG9" s="40">
        <f t="shared" si="11"/>
        <v>9.7646669999999869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12</v>
      </c>
      <c r="G10" s="25"/>
      <c r="H10" s="30">
        <f>R3</f>
        <v>49.48</v>
      </c>
      <c r="I10" s="27"/>
      <c r="K10" s="5" t="s">
        <v>21</v>
      </c>
      <c r="L10" s="6">
        <f>SUM(S$3:S9)</f>
        <v>88</v>
      </c>
      <c r="M10" s="15">
        <f t="shared" si="3"/>
        <v>600</v>
      </c>
      <c r="N10" s="19">
        <f t="shared" si="12"/>
        <v>-1.4999999999999999E-2</v>
      </c>
      <c r="O10" s="7">
        <f t="shared" si="4"/>
        <v>45.19</v>
      </c>
      <c r="P10" s="50">
        <f>ROUND(O10*($V$4+1),2)</f>
        <v>46.32</v>
      </c>
      <c r="Q10" s="51">
        <f t="shared" si="5"/>
        <v>13</v>
      </c>
      <c r="R10" s="54">
        <f t="shared" si="1"/>
        <v>44.51</v>
      </c>
      <c r="S10" s="53">
        <f t="shared" si="0"/>
        <v>13</v>
      </c>
      <c r="X10" s="39">
        <f>SUM(AF$3:AF9)</f>
        <v>62</v>
      </c>
      <c r="Y10" s="42" t="s">
        <v>21</v>
      </c>
      <c r="Z10" s="43">
        <f t="shared" si="2"/>
        <v>416.66666666666669</v>
      </c>
      <c r="AA10" s="44">
        <f t="shared" si="13"/>
        <v>-1.4999999999999999E-2</v>
      </c>
      <c r="AB10" s="45">
        <f t="shared" si="6"/>
        <v>45.19</v>
      </c>
      <c r="AC10" s="45">
        <f t="shared" si="7"/>
        <v>46.32</v>
      </c>
      <c r="AD10" s="39">
        <f t="shared" si="8"/>
        <v>9</v>
      </c>
      <c r="AE10" s="46">
        <f t="shared" si="9"/>
        <v>44.51</v>
      </c>
      <c r="AF10" s="39">
        <f t="shared" si="10"/>
        <v>9</v>
      </c>
      <c r="AG10" s="40">
        <f t="shared" si="11"/>
        <v>9.5934870000000227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101</v>
      </c>
      <c r="M11" s="15">
        <f t="shared" si="3"/>
        <v>600</v>
      </c>
      <c r="N11" s="19">
        <f t="shared" si="12"/>
        <v>-1.4999999999999999E-2</v>
      </c>
      <c r="O11" s="7">
        <f t="shared" si="4"/>
        <v>44.51</v>
      </c>
      <c r="P11" s="50">
        <f>ROUND(O11*($V$4+1),2)</f>
        <v>45.62</v>
      </c>
      <c r="Q11" s="51">
        <f t="shared" si="5"/>
        <v>13</v>
      </c>
      <c r="R11" s="54">
        <f t="shared" si="1"/>
        <v>43.84</v>
      </c>
      <c r="S11" s="53">
        <f t="shared" si="0"/>
        <v>14</v>
      </c>
      <c r="V11" s="55"/>
      <c r="X11" s="39">
        <f>SUM(AF$3:AF10)</f>
        <v>71</v>
      </c>
      <c r="Y11" s="42" t="s">
        <v>22</v>
      </c>
      <c r="Z11" s="43">
        <f t="shared" si="2"/>
        <v>416.66666666666669</v>
      </c>
      <c r="AA11" s="44">
        <f t="shared" si="13"/>
        <v>-1.4999999999999999E-2</v>
      </c>
      <c r="AB11" s="45">
        <f t="shared" si="6"/>
        <v>44.51</v>
      </c>
      <c r="AC11" s="45">
        <f t="shared" si="7"/>
        <v>45.62</v>
      </c>
      <c r="AD11" s="39">
        <f t="shared" si="8"/>
        <v>9</v>
      </c>
      <c r="AE11" s="46">
        <f t="shared" si="9"/>
        <v>43.84</v>
      </c>
      <c r="AF11" s="39">
        <f t="shared" si="10"/>
        <v>10</v>
      </c>
      <c r="AG11" s="40">
        <f t="shared" si="11"/>
        <v>9.4221809999999948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115</v>
      </c>
      <c r="M12" s="15">
        <f t="shared" si="3"/>
        <v>600</v>
      </c>
      <c r="N12" s="19">
        <f t="shared" si="12"/>
        <v>-1.4999999999999999E-2</v>
      </c>
      <c r="O12" s="7">
        <f t="shared" si="4"/>
        <v>43.84</v>
      </c>
      <c r="P12" s="50">
        <f>ROUND(O12*($V$4+1),2)</f>
        <v>44.94</v>
      </c>
      <c r="Q12" s="51">
        <f t="shared" si="5"/>
        <v>14</v>
      </c>
      <c r="R12" s="54">
        <f t="shared" si="1"/>
        <v>43.18</v>
      </c>
      <c r="S12" s="53">
        <f t="shared" si="0"/>
        <v>14</v>
      </c>
      <c r="V12" s="56"/>
      <c r="X12" s="39">
        <f>SUM(AF$3:AF11)</f>
        <v>81</v>
      </c>
      <c r="Y12" s="42" t="s">
        <v>23</v>
      </c>
      <c r="Z12" s="43">
        <f t="shared" si="2"/>
        <v>416.66666666666669</v>
      </c>
      <c r="AA12" s="44">
        <f t="shared" si="13"/>
        <v>-1.4999999999999999E-2</v>
      </c>
      <c r="AB12" s="45">
        <f t="shared" si="6"/>
        <v>43.84</v>
      </c>
      <c r="AC12" s="45">
        <f t="shared" si="7"/>
        <v>44.94</v>
      </c>
      <c r="AD12" s="39">
        <f t="shared" si="8"/>
        <v>10</v>
      </c>
      <c r="AE12" s="46">
        <f t="shared" si="9"/>
        <v>43.18</v>
      </c>
      <c r="AF12" s="39">
        <f t="shared" si="10"/>
        <v>10</v>
      </c>
      <c r="AG12" s="40">
        <f t="shared" si="11"/>
        <v>10.378539999999942</v>
      </c>
    </row>
    <row r="13" spans="3:33" ht="15.95" customHeight="1" x14ac:dyDescent="0.3">
      <c r="C13" s="27"/>
      <c r="D13" s="49">
        <v>49.48</v>
      </c>
      <c r="E13" s="25"/>
      <c r="F13" s="27"/>
      <c r="G13" s="25"/>
      <c r="H13" s="27"/>
      <c r="I13" s="27"/>
      <c r="K13" s="5" t="s">
        <v>24</v>
      </c>
      <c r="L13" s="6">
        <f>SUM(S$3:S12)</f>
        <v>129</v>
      </c>
      <c r="M13" s="15">
        <f t="shared" si="3"/>
        <v>600</v>
      </c>
      <c r="N13" s="19">
        <f t="shared" si="12"/>
        <v>-1.4999999999999999E-2</v>
      </c>
      <c r="O13" s="7">
        <f t="shared" si="4"/>
        <v>43.18</v>
      </c>
      <c r="P13" s="50">
        <f>ROUND(O13*($V$4+1),2)</f>
        <v>44.26</v>
      </c>
      <c r="Q13" s="51">
        <f t="shared" si="5"/>
        <v>14</v>
      </c>
      <c r="R13" s="54">
        <f t="shared" si="1"/>
        <v>42.53</v>
      </c>
      <c r="S13" s="53">
        <f t="shared" si="0"/>
        <v>14</v>
      </c>
      <c r="X13" s="39">
        <f>SUM(AF$3:AF12)</f>
        <v>91</v>
      </c>
      <c r="Y13" s="42" t="s">
        <v>24</v>
      </c>
      <c r="Z13" s="43">
        <f t="shared" si="2"/>
        <v>416.66666666666669</v>
      </c>
      <c r="AA13" s="44">
        <f t="shared" si="13"/>
        <v>-1.4999999999999999E-2</v>
      </c>
      <c r="AB13" s="45">
        <f t="shared" si="6"/>
        <v>43.18</v>
      </c>
      <c r="AC13" s="45">
        <f t="shared" si="7"/>
        <v>44.26</v>
      </c>
      <c r="AD13" s="39">
        <f t="shared" si="8"/>
        <v>10</v>
      </c>
      <c r="AE13" s="46">
        <f t="shared" si="9"/>
        <v>42.53</v>
      </c>
      <c r="AF13" s="39">
        <f t="shared" si="10"/>
        <v>10</v>
      </c>
      <c r="AG13" s="40">
        <f t="shared" si="11"/>
        <v>10.187919999999982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143</v>
      </c>
      <c r="M14" s="15">
        <f t="shared" si="3"/>
        <v>600</v>
      </c>
      <c r="N14" s="19">
        <f t="shared" si="12"/>
        <v>-1.4999999999999999E-2</v>
      </c>
      <c r="O14" s="7">
        <f t="shared" si="4"/>
        <v>42.53</v>
      </c>
      <c r="P14" s="50">
        <f>ROUND(O14*($V$4+1),2)</f>
        <v>43.59</v>
      </c>
      <c r="Q14" s="51">
        <f t="shared" si="5"/>
        <v>14</v>
      </c>
      <c r="R14" s="54">
        <f t="shared" si="1"/>
        <v>41.89</v>
      </c>
      <c r="S14" s="53">
        <f t="shared" si="0"/>
        <v>14</v>
      </c>
      <c r="X14" s="39">
        <f>SUM(AF$3:AF13)</f>
        <v>101</v>
      </c>
      <c r="Y14" s="42" t="s">
        <v>25</v>
      </c>
      <c r="Z14" s="43">
        <f t="shared" si="2"/>
        <v>416.66666666666669</v>
      </c>
      <c r="AA14" s="44">
        <f t="shared" si="13"/>
        <v>-1.4999999999999999E-2</v>
      </c>
      <c r="AB14" s="45">
        <f t="shared" si="6"/>
        <v>42.53</v>
      </c>
      <c r="AC14" s="45">
        <f t="shared" si="7"/>
        <v>43.59</v>
      </c>
      <c r="AD14" s="39">
        <f t="shared" si="8"/>
        <v>10</v>
      </c>
      <c r="AE14" s="46">
        <f t="shared" si="9"/>
        <v>41.89</v>
      </c>
      <c r="AF14" s="39">
        <f t="shared" si="10"/>
        <v>10</v>
      </c>
      <c r="AG14" s="40">
        <f t="shared" si="11"/>
        <v>9.9971600000000223</v>
      </c>
    </row>
    <row r="15" spans="3:33" ht="15.95" customHeight="1" x14ac:dyDescent="0.3">
      <c r="K15" s="5" t="s">
        <v>26</v>
      </c>
      <c r="L15" s="6">
        <f>SUM(S$3:S14)</f>
        <v>157</v>
      </c>
      <c r="M15" s="15">
        <f t="shared" si="3"/>
        <v>600</v>
      </c>
      <c r="N15" s="19">
        <f t="shared" si="12"/>
        <v>-1.4999999999999999E-2</v>
      </c>
      <c r="O15" s="7">
        <f t="shared" si="4"/>
        <v>41.89</v>
      </c>
      <c r="P15" s="50">
        <f>ROUND(O15*($V$4+1),2)</f>
        <v>42.94</v>
      </c>
      <c r="Q15" s="51">
        <f t="shared" si="5"/>
        <v>14</v>
      </c>
      <c r="R15" s="54">
        <f t="shared" si="1"/>
        <v>41.26</v>
      </c>
      <c r="S15" s="53">
        <f t="shared" si="0"/>
        <v>15</v>
      </c>
      <c r="X15" s="39">
        <f>SUM(AF$3:AF14)</f>
        <v>111</v>
      </c>
      <c r="Y15" s="42" t="s">
        <v>26</v>
      </c>
      <c r="Z15" s="43">
        <f t="shared" si="2"/>
        <v>416.66666666666669</v>
      </c>
      <c r="AA15" s="44">
        <f t="shared" si="13"/>
        <v>-1.4999999999999999E-2</v>
      </c>
      <c r="AB15" s="45">
        <f t="shared" si="6"/>
        <v>41.89</v>
      </c>
      <c r="AC15" s="45">
        <f t="shared" si="7"/>
        <v>42.94</v>
      </c>
      <c r="AD15" s="39">
        <f t="shared" si="8"/>
        <v>10</v>
      </c>
      <c r="AE15" s="46">
        <f t="shared" si="9"/>
        <v>41.26</v>
      </c>
      <c r="AF15" s="39">
        <f t="shared" si="10"/>
        <v>10</v>
      </c>
      <c r="AG15" s="40">
        <f t="shared" si="11"/>
        <v>9.9061899999999721</v>
      </c>
    </row>
    <row r="16" spans="3:33" ht="15.95" customHeight="1" x14ac:dyDescent="0.3">
      <c r="K16" s="5" t="s">
        <v>27</v>
      </c>
      <c r="L16" s="6">
        <f>SUM(S$3:S15)</f>
        <v>172</v>
      </c>
      <c r="M16" s="15">
        <f t="shared" si="3"/>
        <v>600</v>
      </c>
      <c r="N16" s="19">
        <f t="shared" si="12"/>
        <v>-1.4999999999999999E-2</v>
      </c>
      <c r="O16" s="7">
        <f t="shared" si="4"/>
        <v>41.26</v>
      </c>
      <c r="P16" s="50">
        <f>ROUND(O16*($V$4+1),2)</f>
        <v>42.29</v>
      </c>
      <c r="Q16" s="51">
        <f t="shared" si="5"/>
        <v>15</v>
      </c>
      <c r="R16" s="54">
        <f t="shared" si="1"/>
        <v>40.64</v>
      </c>
      <c r="S16" s="53">
        <f t="shared" si="0"/>
        <v>15</v>
      </c>
      <c r="X16" s="39">
        <f>SUM(AF$3:AF15)</f>
        <v>121</v>
      </c>
      <c r="Y16" s="42" t="s">
        <v>27</v>
      </c>
      <c r="Z16" s="43">
        <f t="shared" si="2"/>
        <v>416.66666666666669</v>
      </c>
      <c r="AA16" s="44">
        <f t="shared" si="13"/>
        <v>-1.4999999999999999E-2</v>
      </c>
      <c r="AB16" s="45">
        <f t="shared" si="6"/>
        <v>41.26</v>
      </c>
      <c r="AC16" s="45">
        <f t="shared" si="7"/>
        <v>42.29</v>
      </c>
      <c r="AD16" s="39">
        <f t="shared" si="8"/>
        <v>10</v>
      </c>
      <c r="AE16" s="46">
        <f t="shared" si="9"/>
        <v>40.64</v>
      </c>
      <c r="AF16" s="39">
        <f t="shared" si="10"/>
        <v>10</v>
      </c>
      <c r="AG16" s="40">
        <f t="shared" si="11"/>
        <v>9.7151500000000119</v>
      </c>
    </row>
    <row r="17" spans="3:33" ht="15.95" customHeight="1" x14ac:dyDescent="0.3">
      <c r="C17" s="58"/>
      <c r="D17" s="84" t="s">
        <v>79</v>
      </c>
      <c r="E17" s="84"/>
      <c r="F17" s="84"/>
      <c r="G17" s="32"/>
      <c r="H17" s="32"/>
      <c r="I17" s="32"/>
      <c r="K17" s="5" t="s">
        <v>28</v>
      </c>
      <c r="L17" s="6">
        <f>SUM(S$3:S16)</f>
        <v>187</v>
      </c>
      <c r="M17" s="15">
        <f t="shared" si="3"/>
        <v>600</v>
      </c>
      <c r="N17" s="19">
        <f t="shared" si="12"/>
        <v>-1.4999999999999999E-2</v>
      </c>
      <c r="O17" s="7">
        <f t="shared" si="4"/>
        <v>40.64</v>
      </c>
      <c r="P17" s="50">
        <f>ROUND(O17*($V$4+1),2)</f>
        <v>41.66</v>
      </c>
      <c r="Q17" s="51">
        <f t="shared" si="5"/>
        <v>15</v>
      </c>
      <c r="R17" s="54">
        <f t="shared" si="1"/>
        <v>40.03</v>
      </c>
      <c r="S17" s="53">
        <f t="shared" si="0"/>
        <v>15</v>
      </c>
      <c r="X17" s="39">
        <f>SUM(AF$3:AF16)</f>
        <v>131</v>
      </c>
      <c r="Y17" s="42" t="s">
        <v>28</v>
      </c>
      <c r="Z17" s="43">
        <f t="shared" si="2"/>
        <v>416.66666666666669</v>
      </c>
      <c r="AA17" s="44">
        <f t="shared" si="13"/>
        <v>-1.4999999999999999E-2</v>
      </c>
      <c r="AB17" s="45">
        <f t="shared" si="6"/>
        <v>40.64</v>
      </c>
      <c r="AC17" s="45">
        <f t="shared" si="7"/>
        <v>41.66</v>
      </c>
      <c r="AD17" s="39">
        <f t="shared" si="8"/>
        <v>10</v>
      </c>
      <c r="AE17" s="46">
        <f t="shared" si="9"/>
        <v>40.03</v>
      </c>
      <c r="AF17" s="39">
        <f t="shared" si="10"/>
        <v>10</v>
      </c>
      <c r="AG17" s="40">
        <f t="shared" si="11"/>
        <v>9.6238999999999599</v>
      </c>
    </row>
    <row r="18" spans="3:33" ht="15.95" customHeight="1" x14ac:dyDescent="0.25">
      <c r="C18" s="59"/>
      <c r="D18" s="59"/>
      <c r="E18" s="27"/>
      <c r="F18" s="27"/>
      <c r="G18" s="27"/>
      <c r="H18" s="27"/>
      <c r="I18" s="27"/>
      <c r="K18" s="5" t="s">
        <v>29</v>
      </c>
      <c r="L18" s="6">
        <f>SUM(S$3:S17)</f>
        <v>202</v>
      </c>
      <c r="M18" s="15">
        <f t="shared" si="3"/>
        <v>600</v>
      </c>
      <c r="N18" s="19">
        <f t="shared" si="12"/>
        <v>-1.4999999999999999E-2</v>
      </c>
      <c r="O18" s="7">
        <f t="shared" si="4"/>
        <v>40.03</v>
      </c>
      <c r="P18" s="50">
        <f>ROUND(O18*($V$4+1),2)</f>
        <v>41.03</v>
      </c>
      <c r="Q18" s="51">
        <f t="shared" si="5"/>
        <v>15</v>
      </c>
      <c r="R18" s="54">
        <f t="shared" si="1"/>
        <v>39.43</v>
      </c>
      <c r="S18" s="53">
        <f t="shared" si="0"/>
        <v>15</v>
      </c>
      <c r="X18" s="39">
        <f>SUM(AF$3:AF17)</f>
        <v>141</v>
      </c>
      <c r="Y18" s="42" t="s">
        <v>29</v>
      </c>
      <c r="Z18" s="43">
        <f t="shared" si="2"/>
        <v>416.66666666666669</v>
      </c>
      <c r="AA18" s="44">
        <f t="shared" si="13"/>
        <v>-1.4999999999999999E-2</v>
      </c>
      <c r="AB18" s="45">
        <f t="shared" si="6"/>
        <v>40.03</v>
      </c>
      <c r="AC18" s="45">
        <f t="shared" si="7"/>
        <v>41.03</v>
      </c>
      <c r="AD18" s="39">
        <f t="shared" si="8"/>
        <v>10</v>
      </c>
      <c r="AE18" s="46">
        <f t="shared" si="9"/>
        <v>39.43</v>
      </c>
      <c r="AF18" s="39">
        <f t="shared" si="10"/>
        <v>11</v>
      </c>
      <c r="AG18" s="40">
        <f t="shared" si="11"/>
        <v>9.4325799999999997</v>
      </c>
    </row>
    <row r="19" spans="3:33" ht="15.95" customHeight="1" x14ac:dyDescent="0.25">
      <c r="C19" s="59"/>
      <c r="D19" s="82" t="s">
        <v>11</v>
      </c>
      <c r="E19" s="82"/>
      <c r="F19" s="82"/>
      <c r="G19" s="82"/>
      <c r="H19" s="82"/>
      <c r="I19" s="27"/>
      <c r="K19" s="5" t="s">
        <v>30</v>
      </c>
      <c r="L19" s="6">
        <f>SUM(S$3:S18)</f>
        <v>217</v>
      </c>
      <c r="M19" s="15">
        <f t="shared" si="3"/>
        <v>600</v>
      </c>
      <c r="N19" s="19">
        <f t="shared" si="12"/>
        <v>-1.4999999999999999E-2</v>
      </c>
      <c r="O19" s="7">
        <f t="shared" si="4"/>
        <v>39.43</v>
      </c>
      <c r="P19" s="50">
        <f>ROUND(O19*($V$4+1),2)</f>
        <v>40.42</v>
      </c>
      <c r="Q19" s="51">
        <f t="shared" si="5"/>
        <v>15</v>
      </c>
      <c r="R19" s="54">
        <f t="shared" si="1"/>
        <v>38.840000000000003</v>
      </c>
      <c r="S19" s="53">
        <f t="shared" si="0"/>
        <v>15</v>
      </c>
      <c r="X19" s="39">
        <f>SUM(AF$3:AF18)</f>
        <v>152</v>
      </c>
      <c r="Y19" s="42" t="s">
        <v>30</v>
      </c>
      <c r="Z19" s="43">
        <f t="shared" si="2"/>
        <v>416.66666666666669</v>
      </c>
      <c r="AA19" s="44">
        <f t="shared" si="13"/>
        <v>-1.4999999999999999E-2</v>
      </c>
      <c r="AB19" s="45">
        <f t="shared" si="6"/>
        <v>39.43</v>
      </c>
      <c r="AC19" s="45">
        <f t="shared" si="7"/>
        <v>40.42</v>
      </c>
      <c r="AD19" s="39">
        <f t="shared" si="8"/>
        <v>11</v>
      </c>
      <c r="AE19" s="46">
        <f t="shared" si="9"/>
        <v>38.840000000000003</v>
      </c>
      <c r="AF19" s="39">
        <f t="shared" si="10"/>
        <v>11</v>
      </c>
      <c r="AG19" s="40">
        <f t="shared" si="11"/>
        <v>10.275155000000021</v>
      </c>
    </row>
    <row r="20" spans="3:33" ht="15.95" customHeight="1" x14ac:dyDescent="0.25">
      <c r="C20" s="60"/>
      <c r="D20" s="85" t="s">
        <v>12</v>
      </c>
      <c r="E20" s="85"/>
      <c r="F20" s="85"/>
      <c r="G20" s="85"/>
      <c r="H20" s="85"/>
      <c r="I20" s="27"/>
      <c r="K20" s="5" t="s">
        <v>31</v>
      </c>
      <c r="L20" s="6">
        <f>SUM(S$3:S19)</f>
        <v>232</v>
      </c>
      <c r="M20" s="15">
        <f t="shared" si="3"/>
        <v>600</v>
      </c>
      <c r="N20" s="19">
        <f t="shared" si="12"/>
        <v>-1.4999999999999999E-2</v>
      </c>
      <c r="O20" s="7">
        <f t="shared" si="4"/>
        <v>38.840000000000003</v>
      </c>
      <c r="P20" s="50">
        <f>ROUND(O20*($V$4+1),2)</f>
        <v>39.81</v>
      </c>
      <c r="Q20" s="51">
        <f t="shared" si="5"/>
        <v>15</v>
      </c>
      <c r="R20" s="54">
        <f t="shared" si="1"/>
        <v>38.26</v>
      </c>
      <c r="S20" s="53">
        <f t="shared" si="0"/>
        <v>16</v>
      </c>
      <c r="X20" s="39">
        <f>SUM(AF$3:AF19)</f>
        <v>163</v>
      </c>
      <c r="Y20" s="42" t="s">
        <v>31</v>
      </c>
      <c r="Z20" s="43">
        <f t="shared" si="2"/>
        <v>416.66666666666669</v>
      </c>
      <c r="AA20" s="44">
        <f t="shared" si="13"/>
        <v>-1.4999999999999999E-2</v>
      </c>
      <c r="AB20" s="45">
        <f t="shared" si="6"/>
        <v>38.840000000000003</v>
      </c>
      <c r="AC20" s="45">
        <f t="shared" si="7"/>
        <v>39.81</v>
      </c>
      <c r="AD20" s="39">
        <f t="shared" si="8"/>
        <v>11</v>
      </c>
      <c r="AE20" s="46">
        <f t="shared" si="9"/>
        <v>38.26</v>
      </c>
      <c r="AF20" s="39">
        <f t="shared" si="10"/>
        <v>11</v>
      </c>
      <c r="AG20" s="40">
        <f t="shared" si="11"/>
        <v>10.064394999999987</v>
      </c>
    </row>
    <row r="21" spans="3:33" ht="15.95" customHeight="1" x14ac:dyDescent="0.25">
      <c r="C21" s="59"/>
      <c r="D21" s="82" t="s">
        <v>87</v>
      </c>
      <c r="E21" s="82"/>
      <c r="F21" s="82"/>
      <c r="G21" s="82"/>
      <c r="H21" s="82"/>
      <c r="I21" s="27"/>
      <c r="K21" s="5" t="s">
        <v>32</v>
      </c>
      <c r="L21" s="6">
        <f>SUM(S$3:S20)</f>
        <v>248</v>
      </c>
      <c r="M21" s="15">
        <f t="shared" si="3"/>
        <v>600</v>
      </c>
      <c r="N21" s="19">
        <f t="shared" si="12"/>
        <v>-1.4999999999999999E-2</v>
      </c>
      <c r="O21" s="7">
        <f t="shared" si="4"/>
        <v>38.26</v>
      </c>
      <c r="P21" s="50">
        <f>ROUND(O21*($V$4+1),2)</f>
        <v>39.22</v>
      </c>
      <c r="Q21" s="51">
        <f t="shared" si="5"/>
        <v>16</v>
      </c>
      <c r="R21" s="54">
        <f t="shared" si="1"/>
        <v>37.69</v>
      </c>
      <c r="S21" s="53">
        <f t="shared" si="0"/>
        <v>16</v>
      </c>
      <c r="X21" s="39">
        <f>SUM(AF$3:AF20)</f>
        <v>174</v>
      </c>
      <c r="Y21" s="42" t="s">
        <v>32</v>
      </c>
      <c r="Z21" s="43">
        <f t="shared" si="2"/>
        <v>416.66666666666669</v>
      </c>
      <c r="AA21" s="44">
        <f t="shared" si="13"/>
        <v>-1.4999999999999999E-2</v>
      </c>
      <c r="AB21" s="45">
        <f t="shared" si="6"/>
        <v>38.26</v>
      </c>
      <c r="AC21" s="45">
        <f t="shared" si="7"/>
        <v>39.22</v>
      </c>
      <c r="AD21" s="39">
        <f t="shared" si="8"/>
        <v>11</v>
      </c>
      <c r="AE21" s="46">
        <f t="shared" si="9"/>
        <v>37.69</v>
      </c>
      <c r="AF21" s="39">
        <f t="shared" si="10"/>
        <v>11</v>
      </c>
      <c r="AG21" s="40">
        <f t="shared" si="11"/>
        <v>9.9634040000000095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264</v>
      </c>
      <c r="M22" s="15">
        <f t="shared" si="3"/>
        <v>600</v>
      </c>
      <c r="N22" s="19">
        <f t="shared" si="12"/>
        <v>-1.4999999999999999E-2</v>
      </c>
      <c r="O22" s="7">
        <f t="shared" si="4"/>
        <v>37.69</v>
      </c>
      <c r="P22" s="50">
        <f>ROUND(O22*($V$4+1),2)</f>
        <v>38.630000000000003</v>
      </c>
      <c r="Q22" s="51">
        <f t="shared" si="5"/>
        <v>16</v>
      </c>
      <c r="R22" s="54">
        <f t="shared" si="1"/>
        <v>37.119999999999997</v>
      </c>
      <c r="S22" s="53">
        <f t="shared" si="0"/>
        <v>16</v>
      </c>
      <c r="X22" s="39">
        <f>SUM(AF$3:AF21)</f>
        <v>185</v>
      </c>
      <c r="Y22" s="42" t="s">
        <v>33</v>
      </c>
      <c r="Z22" s="43">
        <f t="shared" si="2"/>
        <v>416.66666666666669</v>
      </c>
      <c r="AA22" s="44">
        <f t="shared" si="13"/>
        <v>-1.4999999999999999E-2</v>
      </c>
      <c r="AB22" s="45">
        <f t="shared" si="6"/>
        <v>37.69</v>
      </c>
      <c r="AC22" s="45">
        <f t="shared" si="7"/>
        <v>38.630000000000003</v>
      </c>
      <c r="AD22" s="39">
        <f t="shared" si="8"/>
        <v>11</v>
      </c>
      <c r="AE22" s="46">
        <f t="shared" si="9"/>
        <v>37.119999999999997</v>
      </c>
      <c r="AF22" s="39">
        <f t="shared" si="10"/>
        <v>11</v>
      </c>
      <c r="AG22" s="40">
        <f t="shared" si="11"/>
        <v>9.752336000000053</v>
      </c>
    </row>
    <row r="23" spans="3:33" ht="15.95" customHeight="1" x14ac:dyDescent="0.3">
      <c r="K23" s="5" t="s">
        <v>34</v>
      </c>
      <c r="L23" s="6">
        <f>SUM(S$3:S22)</f>
        <v>280</v>
      </c>
      <c r="M23" s="15">
        <f t="shared" si="3"/>
        <v>600</v>
      </c>
      <c r="N23" s="19">
        <f t="shared" si="12"/>
        <v>-1.4999999999999999E-2</v>
      </c>
      <c r="O23" s="7">
        <f t="shared" si="4"/>
        <v>37.119999999999997</v>
      </c>
      <c r="P23" s="50">
        <f>ROUND(O23*($V$4+1),2)</f>
        <v>38.049999999999997</v>
      </c>
      <c r="Q23" s="51">
        <f t="shared" si="5"/>
        <v>16</v>
      </c>
      <c r="R23" s="54">
        <f t="shared" si="1"/>
        <v>36.56</v>
      </c>
      <c r="S23" s="53">
        <f t="shared" si="0"/>
        <v>16</v>
      </c>
      <c r="X23" s="39">
        <f>SUM(AF$3:AF22)</f>
        <v>196</v>
      </c>
      <c r="Y23" s="42" t="s">
        <v>34</v>
      </c>
      <c r="Z23" s="43">
        <f t="shared" si="2"/>
        <v>416.66666666666669</v>
      </c>
      <c r="AA23" s="44">
        <f t="shared" si="13"/>
        <v>-1.4999999999999999E-2</v>
      </c>
      <c r="AB23" s="45">
        <f t="shared" si="6"/>
        <v>37.119999999999997</v>
      </c>
      <c r="AC23" s="45">
        <f t="shared" si="7"/>
        <v>38.049999999999997</v>
      </c>
      <c r="AD23" s="39">
        <f t="shared" si="8"/>
        <v>11</v>
      </c>
      <c r="AE23" s="46">
        <f t="shared" si="9"/>
        <v>36.56</v>
      </c>
      <c r="AF23" s="39">
        <f t="shared" si="10"/>
        <v>11</v>
      </c>
      <c r="AG23" s="40">
        <f t="shared" si="11"/>
        <v>9.6511909999999972</v>
      </c>
    </row>
    <row r="24" spans="3:33" ht="15.95" customHeight="1" x14ac:dyDescent="0.3">
      <c r="K24" s="5" t="s">
        <v>35</v>
      </c>
      <c r="L24" s="6">
        <f>SUM(S$3:S23)</f>
        <v>296</v>
      </c>
      <c r="M24" s="15">
        <f t="shared" si="3"/>
        <v>600</v>
      </c>
      <c r="N24" s="19">
        <f t="shared" si="12"/>
        <v>-1.4999999999999999E-2</v>
      </c>
      <c r="O24" s="7">
        <f t="shared" si="4"/>
        <v>36.56</v>
      </c>
      <c r="P24" s="50">
        <f>ROUND(O24*($V$4+1),2)</f>
        <v>37.47</v>
      </c>
      <c r="Q24" s="51">
        <f t="shared" si="5"/>
        <v>16</v>
      </c>
      <c r="R24" s="54">
        <f t="shared" si="1"/>
        <v>36.01</v>
      </c>
      <c r="S24" s="53">
        <f t="shared" si="0"/>
        <v>17</v>
      </c>
      <c r="X24" s="39">
        <f>SUM(AF$3:AF23)</f>
        <v>207</v>
      </c>
      <c r="Y24" s="42" t="s">
        <v>35</v>
      </c>
      <c r="Z24" s="43">
        <f t="shared" si="2"/>
        <v>416.66666666666669</v>
      </c>
      <c r="AA24" s="44">
        <f t="shared" si="13"/>
        <v>-1.4999999999999999E-2</v>
      </c>
      <c r="AB24" s="45">
        <f t="shared" si="6"/>
        <v>36.56</v>
      </c>
      <c r="AC24" s="45">
        <f t="shared" si="7"/>
        <v>37.47</v>
      </c>
      <c r="AD24" s="39">
        <f t="shared" si="8"/>
        <v>11</v>
      </c>
      <c r="AE24" s="46">
        <f t="shared" si="9"/>
        <v>36.01</v>
      </c>
      <c r="AF24" s="39">
        <f t="shared" si="10"/>
        <v>12</v>
      </c>
      <c r="AG24" s="40">
        <f t="shared" si="11"/>
        <v>9.4399689999999623</v>
      </c>
    </row>
    <row r="25" spans="3:33" ht="15.95" customHeight="1" x14ac:dyDescent="0.3">
      <c r="K25" s="5" t="s">
        <v>36</v>
      </c>
      <c r="L25" s="6">
        <f>SUM(S$3:S24)</f>
        <v>313</v>
      </c>
      <c r="M25" s="15">
        <f t="shared" si="3"/>
        <v>600</v>
      </c>
      <c r="N25" s="19">
        <f t="shared" si="12"/>
        <v>-1.4999999999999999E-2</v>
      </c>
      <c r="O25" s="7">
        <f t="shared" si="4"/>
        <v>36.01</v>
      </c>
      <c r="P25" s="50">
        <f>ROUND(O25*($V$4+1),2)</f>
        <v>36.909999999999997</v>
      </c>
      <c r="Q25" s="51">
        <f t="shared" si="5"/>
        <v>17</v>
      </c>
      <c r="R25" s="54">
        <f t="shared" si="1"/>
        <v>35.47</v>
      </c>
      <c r="S25" s="53">
        <f t="shared" si="0"/>
        <v>17</v>
      </c>
      <c r="X25" s="39">
        <f>SUM(AF$3:AF24)</f>
        <v>219</v>
      </c>
      <c r="Y25" s="42" t="s">
        <v>36</v>
      </c>
      <c r="Z25" s="43">
        <f t="shared" si="2"/>
        <v>416.66666666666669</v>
      </c>
      <c r="AA25" s="44">
        <f t="shared" si="13"/>
        <v>-1.4999999999999999E-2</v>
      </c>
      <c r="AB25" s="45">
        <f t="shared" si="6"/>
        <v>36.01</v>
      </c>
      <c r="AC25" s="45">
        <f t="shared" si="7"/>
        <v>36.909999999999997</v>
      </c>
      <c r="AD25" s="39">
        <f t="shared" si="8"/>
        <v>12</v>
      </c>
      <c r="AE25" s="46">
        <f t="shared" si="9"/>
        <v>35.47</v>
      </c>
      <c r="AF25" s="39">
        <f t="shared" si="10"/>
        <v>12</v>
      </c>
      <c r="AG25" s="40">
        <f t="shared" si="11"/>
        <v>10.187471999999984</v>
      </c>
    </row>
    <row r="26" spans="3:33" ht="15.95" customHeight="1" x14ac:dyDescent="0.3">
      <c r="K26" s="5" t="s">
        <v>37</v>
      </c>
      <c r="L26" s="6">
        <f>SUM(S$3:S25)</f>
        <v>330</v>
      </c>
      <c r="M26" s="15">
        <f t="shared" si="3"/>
        <v>600</v>
      </c>
      <c r="N26" s="19">
        <f t="shared" si="12"/>
        <v>-1.4999999999999999E-2</v>
      </c>
      <c r="O26" s="7">
        <f t="shared" si="4"/>
        <v>35.47</v>
      </c>
      <c r="P26" s="50">
        <f>ROUND(O26*($V$4+1),2)</f>
        <v>36.36</v>
      </c>
      <c r="Q26" s="51">
        <f t="shared" si="5"/>
        <v>17</v>
      </c>
      <c r="R26" s="54">
        <f t="shared" si="1"/>
        <v>34.94</v>
      </c>
      <c r="S26" s="53">
        <f t="shared" si="0"/>
        <v>17</v>
      </c>
      <c r="X26" s="39">
        <f>SUM(AF$3:AF25)</f>
        <v>231</v>
      </c>
      <c r="Y26" s="42" t="s">
        <v>37</v>
      </c>
      <c r="Z26" s="43">
        <f t="shared" si="2"/>
        <v>416.66666666666669</v>
      </c>
      <c r="AA26" s="44">
        <f t="shared" si="13"/>
        <v>-1.4999999999999999E-2</v>
      </c>
      <c r="AB26" s="45">
        <f t="shared" si="6"/>
        <v>35.47</v>
      </c>
      <c r="AC26" s="45">
        <f t="shared" si="7"/>
        <v>36.36</v>
      </c>
      <c r="AD26" s="39">
        <f t="shared" si="8"/>
        <v>12</v>
      </c>
      <c r="AE26" s="46">
        <f t="shared" si="9"/>
        <v>34.94</v>
      </c>
      <c r="AF26" s="39">
        <f t="shared" si="10"/>
        <v>12</v>
      </c>
      <c r="AG26" s="40">
        <f t="shared" si="11"/>
        <v>10.076628000000007</v>
      </c>
    </row>
    <row r="27" spans="3:33" ht="15.95" customHeight="1" x14ac:dyDescent="0.3">
      <c r="K27" s="5" t="s">
        <v>38</v>
      </c>
      <c r="L27" s="6">
        <f>SUM(S$3:S26)</f>
        <v>347</v>
      </c>
      <c r="M27" s="15">
        <f t="shared" si="3"/>
        <v>600</v>
      </c>
      <c r="N27" s="19">
        <f t="shared" si="12"/>
        <v>-1.4999999999999999E-2</v>
      </c>
      <c r="O27" s="7">
        <f t="shared" si="4"/>
        <v>34.94</v>
      </c>
      <c r="P27" s="50">
        <f>ROUND(O27*($V$4+1),2)</f>
        <v>35.81</v>
      </c>
      <c r="Q27" s="51">
        <f t="shared" si="5"/>
        <v>17</v>
      </c>
      <c r="R27" s="54">
        <f t="shared" si="1"/>
        <v>34.42</v>
      </c>
      <c r="S27" s="53">
        <f t="shared" si="0"/>
        <v>17</v>
      </c>
      <c r="X27" s="39">
        <f>SUM(AF$3:AF26)</f>
        <v>243</v>
      </c>
      <c r="Y27" s="42" t="s">
        <v>38</v>
      </c>
      <c r="Z27" s="43">
        <f t="shared" si="2"/>
        <v>416.66666666666669</v>
      </c>
      <c r="AA27" s="44">
        <f t="shared" si="13"/>
        <v>-1.4999999999999999E-2</v>
      </c>
      <c r="AB27" s="45">
        <f t="shared" si="6"/>
        <v>34.94</v>
      </c>
      <c r="AC27" s="45">
        <f t="shared" si="7"/>
        <v>35.81</v>
      </c>
      <c r="AD27" s="39">
        <f t="shared" si="8"/>
        <v>12</v>
      </c>
      <c r="AE27" s="46">
        <f t="shared" si="9"/>
        <v>34.42</v>
      </c>
      <c r="AF27" s="39">
        <f t="shared" si="10"/>
        <v>12</v>
      </c>
      <c r="AG27" s="40">
        <f t="shared" si="11"/>
        <v>9.8457000000000541</v>
      </c>
    </row>
    <row r="28" spans="3:33" ht="15.95" customHeight="1" x14ac:dyDescent="0.3">
      <c r="K28" s="5" t="s">
        <v>39</v>
      </c>
      <c r="L28" s="6">
        <f>SUM(S$3:S27)</f>
        <v>364</v>
      </c>
      <c r="M28" s="15">
        <f t="shared" si="3"/>
        <v>600</v>
      </c>
      <c r="N28" s="19">
        <f t="shared" si="12"/>
        <v>-1.4999999999999999E-2</v>
      </c>
      <c r="O28" s="7">
        <f t="shared" si="4"/>
        <v>34.42</v>
      </c>
      <c r="P28" s="50">
        <f>ROUND(O28*($V$4+1),2)</f>
        <v>35.28</v>
      </c>
      <c r="Q28" s="51">
        <f t="shared" si="5"/>
        <v>17</v>
      </c>
      <c r="R28" s="54">
        <f t="shared" si="1"/>
        <v>33.9</v>
      </c>
      <c r="S28" s="53">
        <f t="shared" si="0"/>
        <v>18</v>
      </c>
      <c r="X28" s="39">
        <f>SUM(AF$3:AF27)</f>
        <v>255</v>
      </c>
      <c r="Y28" s="42" t="s">
        <v>39</v>
      </c>
      <c r="Z28" s="43">
        <f t="shared" si="2"/>
        <v>416.66666666666669</v>
      </c>
      <c r="AA28" s="44">
        <f t="shared" si="13"/>
        <v>-1.4999999999999999E-2</v>
      </c>
      <c r="AB28" s="45">
        <f t="shared" si="6"/>
        <v>34.42</v>
      </c>
      <c r="AC28" s="45">
        <f t="shared" si="7"/>
        <v>35.28</v>
      </c>
      <c r="AD28" s="39">
        <f t="shared" si="8"/>
        <v>12</v>
      </c>
      <c r="AE28" s="46">
        <f t="shared" si="9"/>
        <v>33.9</v>
      </c>
      <c r="AF28" s="39">
        <f t="shared" si="10"/>
        <v>12</v>
      </c>
      <c r="AG28" s="40">
        <f t="shared" si="11"/>
        <v>9.7345199999999927</v>
      </c>
    </row>
    <row r="29" spans="3:33" ht="15.95" customHeight="1" x14ac:dyDescent="0.3">
      <c r="K29" s="5" t="s">
        <v>40</v>
      </c>
      <c r="L29" s="6">
        <f>SUM(S$3:S28)</f>
        <v>382</v>
      </c>
      <c r="M29" s="15">
        <f t="shared" si="3"/>
        <v>600</v>
      </c>
      <c r="N29" s="19">
        <f t="shared" si="12"/>
        <v>-1.4999999999999999E-2</v>
      </c>
      <c r="O29" s="7">
        <f t="shared" si="4"/>
        <v>33.9</v>
      </c>
      <c r="P29" s="50">
        <f>ROUND(O29*($V$4+1),2)</f>
        <v>34.75</v>
      </c>
      <c r="Q29" s="51">
        <f t="shared" si="5"/>
        <v>18</v>
      </c>
      <c r="R29" s="54">
        <f t="shared" si="1"/>
        <v>33.39</v>
      </c>
      <c r="S29" s="53">
        <f t="shared" si="0"/>
        <v>18</v>
      </c>
      <c r="X29" s="39">
        <f>SUM(AF$3:AF28)</f>
        <v>267</v>
      </c>
      <c r="Y29" s="42" t="s">
        <v>40</v>
      </c>
      <c r="Z29" s="43">
        <f t="shared" si="2"/>
        <v>416.66666666666669</v>
      </c>
      <c r="AA29" s="44">
        <f t="shared" si="13"/>
        <v>-1.4999999999999999E-2</v>
      </c>
      <c r="AB29" s="45">
        <f t="shared" si="6"/>
        <v>33.9</v>
      </c>
      <c r="AC29" s="45">
        <f t="shared" si="7"/>
        <v>34.75</v>
      </c>
      <c r="AD29" s="39">
        <f t="shared" si="8"/>
        <v>12</v>
      </c>
      <c r="AE29" s="46">
        <f t="shared" si="9"/>
        <v>33.39</v>
      </c>
      <c r="AF29" s="39">
        <f t="shared" si="10"/>
        <v>12</v>
      </c>
      <c r="AG29" s="40">
        <f t="shared" si="11"/>
        <v>9.6233400000000167</v>
      </c>
    </row>
    <row r="30" spans="3:33" ht="15.95" customHeight="1" x14ac:dyDescent="0.3">
      <c r="K30" s="5" t="s">
        <v>41</v>
      </c>
      <c r="L30" s="6">
        <f>SUM(S$3:S29)</f>
        <v>400</v>
      </c>
      <c r="M30" s="15">
        <f t="shared" si="3"/>
        <v>600</v>
      </c>
      <c r="N30" s="19">
        <f t="shared" si="12"/>
        <v>-1.4999999999999999E-2</v>
      </c>
      <c r="O30" s="7">
        <f t="shared" si="4"/>
        <v>33.39</v>
      </c>
      <c r="P30" s="50">
        <f>ROUND(O30*($V$4+1),2)</f>
        <v>34.22</v>
      </c>
      <c r="Q30" s="51">
        <f t="shared" si="5"/>
        <v>18</v>
      </c>
      <c r="R30" s="54">
        <f t="shared" si="1"/>
        <v>32.89</v>
      </c>
      <c r="S30" s="53">
        <f t="shared" si="0"/>
        <v>18</v>
      </c>
      <c r="X30" s="39">
        <f>SUM(AF$3:AF29)</f>
        <v>279</v>
      </c>
      <c r="Y30" s="42" t="s">
        <v>41</v>
      </c>
      <c r="Z30" s="43">
        <f t="shared" si="2"/>
        <v>416.66666666666669</v>
      </c>
      <c r="AA30" s="44">
        <f t="shared" si="13"/>
        <v>-1.4999999999999999E-2</v>
      </c>
      <c r="AB30" s="45">
        <f t="shared" si="6"/>
        <v>33.39</v>
      </c>
      <c r="AC30" s="45">
        <f t="shared" si="7"/>
        <v>34.22</v>
      </c>
      <c r="AD30" s="39">
        <f t="shared" si="8"/>
        <v>12</v>
      </c>
      <c r="AE30" s="46">
        <f t="shared" si="9"/>
        <v>32.89</v>
      </c>
      <c r="AF30" s="39">
        <f t="shared" si="10"/>
        <v>13</v>
      </c>
      <c r="AG30" s="40">
        <f t="shared" si="11"/>
        <v>9.3920759999999799</v>
      </c>
    </row>
    <row r="31" spans="3:33" ht="15.95" customHeight="1" x14ac:dyDescent="0.3">
      <c r="K31" s="5" t="s">
        <v>42</v>
      </c>
      <c r="L31" s="6">
        <f>SUM(S$3:S30)</f>
        <v>418</v>
      </c>
      <c r="M31" s="15">
        <f t="shared" si="3"/>
        <v>600</v>
      </c>
      <c r="N31" s="19">
        <f t="shared" si="12"/>
        <v>-1.4999999999999999E-2</v>
      </c>
      <c r="O31" s="7">
        <f t="shared" si="4"/>
        <v>32.89</v>
      </c>
      <c r="P31" s="50">
        <f>ROUND(O31*($V$4+1),2)</f>
        <v>33.71</v>
      </c>
      <c r="Q31" s="51">
        <f t="shared" si="5"/>
        <v>18</v>
      </c>
      <c r="R31" s="54">
        <f t="shared" si="1"/>
        <v>32.4</v>
      </c>
      <c r="S31" s="53">
        <f t="shared" si="0"/>
        <v>19</v>
      </c>
      <c r="X31" s="39">
        <f>SUM(AF$3:AF30)</f>
        <v>292</v>
      </c>
      <c r="Y31" s="42" t="s">
        <v>42</v>
      </c>
      <c r="Z31" s="43">
        <f t="shared" si="2"/>
        <v>416.66666666666669</v>
      </c>
      <c r="AA31" s="44">
        <f t="shared" si="13"/>
        <v>-1.4999999999999999E-2</v>
      </c>
      <c r="AB31" s="45">
        <f t="shared" si="6"/>
        <v>32.89</v>
      </c>
      <c r="AC31" s="45">
        <f t="shared" si="7"/>
        <v>33.71</v>
      </c>
      <c r="AD31" s="39">
        <f t="shared" si="8"/>
        <v>13</v>
      </c>
      <c r="AE31" s="46">
        <f t="shared" si="9"/>
        <v>32.4</v>
      </c>
      <c r="AF31" s="39">
        <f t="shared" si="10"/>
        <v>13</v>
      </c>
      <c r="AG31" s="40">
        <f t="shared" si="11"/>
        <v>10.053940000000004</v>
      </c>
    </row>
    <row r="32" spans="3:33" ht="15.95" customHeight="1" x14ac:dyDescent="0.3">
      <c r="K32" s="5" t="s">
        <v>43</v>
      </c>
      <c r="L32" s="6">
        <f>SUM(S$3:S31)</f>
        <v>437</v>
      </c>
      <c r="M32" s="15">
        <f t="shared" si="3"/>
        <v>600</v>
      </c>
      <c r="N32" s="19">
        <f t="shared" si="12"/>
        <v>-1.4999999999999999E-2</v>
      </c>
      <c r="O32" s="7">
        <f t="shared" si="4"/>
        <v>32.4</v>
      </c>
      <c r="P32" s="50">
        <f>ROUND(O32*($V$4+1),2)</f>
        <v>33.21</v>
      </c>
      <c r="Q32" s="51">
        <f t="shared" si="5"/>
        <v>19</v>
      </c>
      <c r="R32" s="54">
        <f t="shared" si="1"/>
        <v>31.91</v>
      </c>
      <c r="S32" s="53">
        <f t="shared" si="0"/>
        <v>19</v>
      </c>
      <c r="X32" s="39">
        <f>SUM(AF$3:AF31)</f>
        <v>305</v>
      </c>
      <c r="Y32" s="42" t="s">
        <v>43</v>
      </c>
      <c r="Z32" s="43">
        <f t="shared" si="2"/>
        <v>416.66666666666669</v>
      </c>
      <c r="AA32" s="44">
        <f t="shared" si="13"/>
        <v>-1.4999999999999999E-2</v>
      </c>
      <c r="AB32" s="45">
        <f t="shared" si="6"/>
        <v>32.4</v>
      </c>
      <c r="AC32" s="45">
        <f t="shared" si="7"/>
        <v>33.21</v>
      </c>
      <c r="AD32" s="39">
        <f t="shared" si="8"/>
        <v>13</v>
      </c>
      <c r="AE32" s="46">
        <f t="shared" si="9"/>
        <v>31.91</v>
      </c>
      <c r="AF32" s="39">
        <f t="shared" si="10"/>
        <v>13</v>
      </c>
      <c r="AG32" s="40">
        <f t="shared" si="11"/>
        <v>9.9329490000000291</v>
      </c>
    </row>
    <row r="33" spans="11:33" ht="15.95" customHeight="1" x14ac:dyDescent="0.3">
      <c r="K33" s="5" t="s">
        <v>44</v>
      </c>
      <c r="L33" s="6">
        <f>SUM(S$3:S32)</f>
        <v>456</v>
      </c>
      <c r="M33" s="15">
        <f t="shared" si="3"/>
        <v>600</v>
      </c>
      <c r="N33" s="19">
        <f t="shared" si="12"/>
        <v>-1.4999999999999999E-2</v>
      </c>
      <c r="O33" s="7">
        <f t="shared" si="4"/>
        <v>31.91</v>
      </c>
      <c r="P33" s="50">
        <f>ROUND(O33*($V$4+1),2)</f>
        <v>32.71</v>
      </c>
      <c r="Q33" s="51">
        <f t="shared" si="5"/>
        <v>19</v>
      </c>
      <c r="R33" s="54">
        <f t="shared" si="1"/>
        <v>31.43</v>
      </c>
      <c r="S33" s="53">
        <f t="shared" si="0"/>
        <v>19</v>
      </c>
      <c r="X33" s="39">
        <f>SUM(AF$3:AF32)</f>
        <v>318</v>
      </c>
      <c r="Y33" s="42" t="s">
        <v>44</v>
      </c>
      <c r="Z33" s="43">
        <f t="shared" si="2"/>
        <v>416.66666666666669</v>
      </c>
      <c r="AA33" s="44">
        <f t="shared" si="13"/>
        <v>-1.4999999999999999E-2</v>
      </c>
      <c r="AB33" s="45">
        <f t="shared" si="6"/>
        <v>31.91</v>
      </c>
      <c r="AC33" s="45">
        <f t="shared" si="7"/>
        <v>32.71</v>
      </c>
      <c r="AD33" s="39">
        <f t="shared" si="8"/>
        <v>13</v>
      </c>
      <c r="AE33" s="46">
        <f t="shared" si="9"/>
        <v>31.43</v>
      </c>
      <c r="AF33" s="39">
        <f t="shared" si="10"/>
        <v>13</v>
      </c>
      <c r="AG33" s="40">
        <f t="shared" si="11"/>
        <v>9.8119580000000095</v>
      </c>
    </row>
    <row r="34" spans="11:33" ht="15.95" customHeight="1" x14ac:dyDescent="0.3">
      <c r="K34" s="5" t="s">
        <v>45</v>
      </c>
      <c r="L34" s="6">
        <f>SUM(S$3:S33)</f>
        <v>475</v>
      </c>
      <c r="M34" s="15">
        <f t="shared" si="3"/>
        <v>600</v>
      </c>
      <c r="N34" s="19">
        <f t="shared" si="12"/>
        <v>-1.4999999999999999E-2</v>
      </c>
      <c r="O34" s="7">
        <f t="shared" si="4"/>
        <v>31.43</v>
      </c>
      <c r="P34" s="50">
        <f>ROUND(O34*($V$4+1),2)</f>
        <v>32.22</v>
      </c>
      <c r="Q34" s="51">
        <f t="shared" si="5"/>
        <v>19</v>
      </c>
      <c r="R34" s="54">
        <f t="shared" si="1"/>
        <v>30.96</v>
      </c>
      <c r="S34" s="53">
        <f t="shared" si="0"/>
        <v>19</v>
      </c>
      <c r="X34" s="39">
        <f>SUM(AF$3:AF33)</f>
        <v>331</v>
      </c>
      <c r="Y34" s="42" t="s">
        <v>45</v>
      </c>
      <c r="Z34" s="43">
        <f t="shared" si="2"/>
        <v>416.66666666666669</v>
      </c>
      <c r="AA34" s="44">
        <f t="shared" si="13"/>
        <v>-1.4999999999999999E-2</v>
      </c>
      <c r="AB34" s="45">
        <f t="shared" si="6"/>
        <v>31.43</v>
      </c>
      <c r="AC34" s="45">
        <f t="shared" si="7"/>
        <v>32.22</v>
      </c>
      <c r="AD34" s="39">
        <f t="shared" si="8"/>
        <v>13</v>
      </c>
      <c r="AE34" s="46">
        <f t="shared" si="9"/>
        <v>30.96</v>
      </c>
      <c r="AF34" s="39">
        <f t="shared" si="10"/>
        <v>13</v>
      </c>
      <c r="AG34" s="40">
        <f t="shared" si="11"/>
        <v>9.6907849999999893</v>
      </c>
    </row>
    <row r="35" spans="11:33" ht="15.95" customHeight="1" x14ac:dyDescent="0.3">
      <c r="K35" s="5" t="s">
        <v>46</v>
      </c>
      <c r="L35" s="6">
        <f>SUM(S$3:S34)</f>
        <v>494</v>
      </c>
      <c r="M35" s="15">
        <f t="shared" si="3"/>
        <v>600</v>
      </c>
      <c r="N35" s="19">
        <f t="shared" si="12"/>
        <v>-1.4999999999999999E-2</v>
      </c>
      <c r="O35" s="7">
        <f t="shared" si="4"/>
        <v>30.96</v>
      </c>
      <c r="P35" s="50">
        <f>ROUND(O35*($V$4+1),2)</f>
        <v>31.73</v>
      </c>
      <c r="Q35" s="51">
        <f t="shared" si="5"/>
        <v>19</v>
      </c>
      <c r="R35" s="54">
        <f t="shared" si="1"/>
        <v>30.5</v>
      </c>
      <c r="S35" s="53">
        <f t="shared" si="0"/>
        <v>20</v>
      </c>
      <c r="X35" s="39">
        <f>SUM(AF$3:AF34)</f>
        <v>344</v>
      </c>
      <c r="Y35" s="42" t="s">
        <v>46</v>
      </c>
      <c r="Z35" s="43">
        <f t="shared" si="2"/>
        <v>416.66666666666669</v>
      </c>
      <c r="AA35" s="44">
        <f t="shared" si="13"/>
        <v>-1.4999999999999999E-2</v>
      </c>
      <c r="AB35" s="45">
        <f t="shared" si="6"/>
        <v>30.96</v>
      </c>
      <c r="AC35" s="45">
        <f t="shared" si="7"/>
        <v>31.73</v>
      </c>
      <c r="AD35" s="39">
        <f t="shared" si="8"/>
        <v>13</v>
      </c>
      <c r="AE35" s="46">
        <f t="shared" si="9"/>
        <v>30.5</v>
      </c>
      <c r="AF35" s="39">
        <f t="shared" si="10"/>
        <v>14</v>
      </c>
      <c r="AG35" s="40">
        <f t="shared" si="11"/>
        <v>9.4395209999999938</v>
      </c>
    </row>
    <row r="36" spans="11:33" ht="15.95" customHeight="1" x14ac:dyDescent="0.3">
      <c r="K36" s="5" t="s">
        <v>47</v>
      </c>
      <c r="L36" s="6">
        <f>SUM(S$3:S35)</f>
        <v>514</v>
      </c>
      <c r="M36" s="15">
        <f t="shared" si="3"/>
        <v>600</v>
      </c>
      <c r="N36" s="19">
        <f t="shared" si="12"/>
        <v>-1.4999999999999999E-2</v>
      </c>
      <c r="O36" s="7">
        <f t="shared" si="4"/>
        <v>30.5</v>
      </c>
      <c r="P36" s="50">
        <f>ROUND(O36*($V$4+1),2)</f>
        <v>31.26</v>
      </c>
      <c r="Q36" s="51">
        <f t="shared" si="5"/>
        <v>20</v>
      </c>
      <c r="R36" s="54">
        <f t="shared" si="1"/>
        <v>30.04</v>
      </c>
      <c r="S36" s="53">
        <f t="shared" si="0"/>
        <v>20</v>
      </c>
      <c r="X36" s="39">
        <f>SUM(AF$3:AF35)</f>
        <v>358</v>
      </c>
      <c r="Y36" s="42" t="s">
        <v>47</v>
      </c>
      <c r="Z36" s="43">
        <f t="shared" si="2"/>
        <v>416.66666666666669</v>
      </c>
      <c r="AA36" s="44">
        <f t="shared" si="13"/>
        <v>-1.4999999999999999E-2</v>
      </c>
      <c r="AB36" s="45">
        <f t="shared" si="6"/>
        <v>30.5</v>
      </c>
      <c r="AC36" s="45">
        <f t="shared" si="7"/>
        <v>31.26</v>
      </c>
      <c r="AD36" s="39">
        <f t="shared" si="8"/>
        <v>14</v>
      </c>
      <c r="AE36" s="46">
        <f t="shared" si="9"/>
        <v>30.04</v>
      </c>
      <c r="AF36" s="39">
        <f t="shared" si="10"/>
        <v>14</v>
      </c>
      <c r="AG36" s="40">
        <f t="shared" si="11"/>
        <v>10.034752000000022</v>
      </c>
    </row>
    <row r="37" spans="11:33" ht="15.95" customHeight="1" x14ac:dyDescent="0.3">
      <c r="K37" s="5" t="s">
        <v>48</v>
      </c>
      <c r="L37" s="6">
        <f>SUM(S$3:S36)</f>
        <v>534</v>
      </c>
      <c r="M37" s="15">
        <f t="shared" si="3"/>
        <v>600</v>
      </c>
      <c r="N37" s="19">
        <f t="shared" si="12"/>
        <v>-1.4999999999999999E-2</v>
      </c>
      <c r="O37" s="7">
        <f t="shared" si="4"/>
        <v>30.04</v>
      </c>
      <c r="P37" s="50">
        <f>ROUND(O37*($V$4+1),2)</f>
        <v>30.79</v>
      </c>
      <c r="Q37" s="51">
        <f t="shared" si="5"/>
        <v>20</v>
      </c>
      <c r="R37" s="54">
        <f t="shared" si="1"/>
        <v>29.59</v>
      </c>
      <c r="S37" s="53">
        <f t="shared" si="0"/>
        <v>20</v>
      </c>
      <c r="X37" s="39">
        <f>SUM(AF$3:AF36)</f>
        <v>372</v>
      </c>
      <c r="Y37" s="42" t="s">
        <v>48</v>
      </c>
      <c r="Z37" s="43">
        <f t="shared" si="2"/>
        <v>416.66666666666669</v>
      </c>
      <c r="AA37" s="44">
        <f t="shared" si="13"/>
        <v>-1.4999999999999999E-2</v>
      </c>
      <c r="AB37" s="45">
        <f t="shared" si="6"/>
        <v>30.04</v>
      </c>
      <c r="AC37" s="45">
        <f t="shared" si="7"/>
        <v>30.79</v>
      </c>
      <c r="AD37" s="39">
        <f t="shared" si="8"/>
        <v>14</v>
      </c>
      <c r="AE37" s="46">
        <f t="shared" si="9"/>
        <v>29.59</v>
      </c>
      <c r="AF37" s="39">
        <f t="shared" si="10"/>
        <v>14</v>
      </c>
      <c r="AG37" s="40">
        <f t="shared" si="11"/>
        <v>9.9038660000000007</v>
      </c>
    </row>
    <row r="38" spans="11:33" ht="15.95" customHeight="1" x14ac:dyDescent="0.3">
      <c r="K38" s="5" t="s">
        <v>49</v>
      </c>
      <c r="L38" s="6">
        <f>SUM(S$3:S37)</f>
        <v>554</v>
      </c>
      <c r="M38" s="15">
        <f t="shared" si="3"/>
        <v>600</v>
      </c>
      <c r="N38" s="19">
        <f t="shared" si="12"/>
        <v>-1.4999999999999999E-2</v>
      </c>
      <c r="O38" s="7">
        <f t="shared" si="4"/>
        <v>29.59</v>
      </c>
      <c r="P38" s="50">
        <f>ROUND(O38*($V$4+1),2)</f>
        <v>30.33</v>
      </c>
      <c r="Q38" s="51">
        <f t="shared" si="5"/>
        <v>20</v>
      </c>
      <c r="R38" s="54">
        <f t="shared" si="1"/>
        <v>29.15</v>
      </c>
      <c r="S38" s="53">
        <f t="shared" si="0"/>
        <v>21</v>
      </c>
      <c r="X38" s="39">
        <f>SUM(AF$3:AF37)</f>
        <v>386</v>
      </c>
      <c r="Y38" s="42" t="s">
        <v>49</v>
      </c>
      <c r="Z38" s="43">
        <f t="shared" si="2"/>
        <v>416.66666666666669</v>
      </c>
      <c r="AA38" s="44">
        <f t="shared" si="13"/>
        <v>-1.4999999999999999E-2</v>
      </c>
      <c r="AB38" s="45">
        <f t="shared" si="6"/>
        <v>29.59</v>
      </c>
      <c r="AC38" s="45">
        <f t="shared" si="7"/>
        <v>30.33</v>
      </c>
      <c r="AD38" s="39">
        <f t="shared" si="8"/>
        <v>14</v>
      </c>
      <c r="AE38" s="46">
        <f t="shared" si="9"/>
        <v>29.15</v>
      </c>
      <c r="AF38" s="39">
        <f t="shared" si="10"/>
        <v>14</v>
      </c>
      <c r="AG38" s="40">
        <f t="shared" si="11"/>
        <v>9.7727839999999784</v>
      </c>
    </row>
    <row r="39" spans="11:33" ht="15.95" customHeight="1" x14ac:dyDescent="0.3">
      <c r="K39" s="5" t="s">
        <v>50</v>
      </c>
      <c r="L39" s="6">
        <f>SUM(S$3:S38)</f>
        <v>575</v>
      </c>
      <c r="M39" s="15">
        <f t="shared" si="3"/>
        <v>600</v>
      </c>
      <c r="N39" s="19">
        <f t="shared" si="12"/>
        <v>-1.4999999999999999E-2</v>
      </c>
      <c r="O39" s="7">
        <f t="shared" si="4"/>
        <v>29.15</v>
      </c>
      <c r="P39" s="50">
        <f>ROUND(O39*($V$4+1),2)</f>
        <v>29.88</v>
      </c>
      <c r="Q39" s="51">
        <f t="shared" si="5"/>
        <v>21</v>
      </c>
      <c r="R39" s="54">
        <f t="shared" si="1"/>
        <v>28.71</v>
      </c>
      <c r="S39" s="53">
        <f t="shared" si="0"/>
        <v>21</v>
      </c>
      <c r="X39" s="39">
        <f>SUM(AF$3:AF38)</f>
        <v>400</v>
      </c>
      <c r="Y39" s="42" t="s">
        <v>50</v>
      </c>
      <c r="Z39" s="43">
        <f t="shared" si="2"/>
        <v>416.66666666666669</v>
      </c>
      <c r="AA39" s="44">
        <f t="shared" si="13"/>
        <v>-1.4999999999999999E-2</v>
      </c>
      <c r="AB39" s="45">
        <f t="shared" si="6"/>
        <v>29.15</v>
      </c>
      <c r="AC39" s="45">
        <f t="shared" si="7"/>
        <v>29.88</v>
      </c>
      <c r="AD39" s="39">
        <f t="shared" si="8"/>
        <v>14</v>
      </c>
      <c r="AE39" s="46">
        <f t="shared" si="9"/>
        <v>28.71</v>
      </c>
      <c r="AF39" s="39">
        <f t="shared" si="10"/>
        <v>15</v>
      </c>
      <c r="AG39" s="40">
        <f t="shared" si="11"/>
        <v>9.641506000000005</v>
      </c>
    </row>
    <row r="40" spans="11:33" ht="15.95" customHeight="1" x14ac:dyDescent="0.3">
      <c r="K40" s="5" t="s">
        <v>51</v>
      </c>
      <c r="L40" s="6">
        <f>SUM(S$3:S39)</f>
        <v>596</v>
      </c>
      <c r="M40" s="15">
        <f t="shared" si="3"/>
        <v>600</v>
      </c>
      <c r="N40" s="19">
        <f t="shared" si="12"/>
        <v>-1.4999999999999999E-2</v>
      </c>
      <c r="O40" s="7">
        <f t="shared" si="4"/>
        <v>28.71</v>
      </c>
      <c r="P40" s="50">
        <f>ROUND(O40*($V$4+1),2)</f>
        <v>29.43</v>
      </c>
      <c r="Q40" s="51">
        <f t="shared" si="5"/>
        <v>21</v>
      </c>
      <c r="R40" s="54">
        <f t="shared" si="1"/>
        <v>28.28</v>
      </c>
      <c r="S40" s="53">
        <f t="shared" si="0"/>
        <v>21</v>
      </c>
      <c r="X40" s="39">
        <f>SUM(AF$3:AF39)</f>
        <v>415</v>
      </c>
      <c r="Y40" s="42" t="s">
        <v>51</v>
      </c>
      <c r="Z40" s="43">
        <f t="shared" si="2"/>
        <v>416.66666666666669</v>
      </c>
      <c r="AA40" s="44">
        <f t="shared" si="13"/>
        <v>-1.4999999999999999E-2</v>
      </c>
      <c r="AB40" s="45">
        <f t="shared" si="6"/>
        <v>28.71</v>
      </c>
      <c r="AC40" s="45">
        <f t="shared" si="7"/>
        <v>29.43</v>
      </c>
      <c r="AD40" s="39">
        <f t="shared" si="8"/>
        <v>15</v>
      </c>
      <c r="AE40" s="46">
        <f t="shared" si="9"/>
        <v>28.28</v>
      </c>
      <c r="AF40" s="39">
        <f t="shared" si="10"/>
        <v>15</v>
      </c>
      <c r="AG40" s="40">
        <f t="shared" si="11"/>
        <v>10.189529999999984</v>
      </c>
    </row>
    <row r="41" spans="11:33" ht="15.95" customHeight="1" x14ac:dyDescent="0.3">
      <c r="K41" s="5" t="s">
        <v>52</v>
      </c>
      <c r="L41" s="6">
        <f>SUM(S$3:S40)</f>
        <v>617</v>
      </c>
      <c r="M41" s="15">
        <f t="shared" si="3"/>
        <v>600</v>
      </c>
      <c r="N41" s="19">
        <f t="shared" si="12"/>
        <v>-1.4999999999999999E-2</v>
      </c>
      <c r="O41" s="7">
        <f t="shared" si="4"/>
        <v>28.28</v>
      </c>
      <c r="P41" s="50">
        <f>ROUND(O41*($V$4+1),2)</f>
        <v>28.99</v>
      </c>
      <c r="Q41" s="51">
        <f t="shared" si="5"/>
        <v>21</v>
      </c>
      <c r="R41" s="54">
        <f t="shared" si="1"/>
        <v>27.86</v>
      </c>
      <c r="S41" s="53">
        <f t="shared" si="0"/>
        <v>22</v>
      </c>
      <c r="X41" s="39">
        <f>SUM(AF$3:AF40)</f>
        <v>430</v>
      </c>
      <c r="Y41" s="42" t="s">
        <v>52</v>
      </c>
      <c r="Z41" s="43">
        <f t="shared" si="2"/>
        <v>416.66666666666669</v>
      </c>
      <c r="AA41" s="44">
        <f t="shared" si="13"/>
        <v>-1.4999999999999999E-2</v>
      </c>
      <c r="AB41" s="45">
        <f t="shared" si="6"/>
        <v>28.28</v>
      </c>
      <c r="AC41" s="45">
        <f t="shared" si="7"/>
        <v>28.99</v>
      </c>
      <c r="AD41" s="39">
        <f t="shared" si="8"/>
        <v>15</v>
      </c>
      <c r="AE41" s="46">
        <f t="shared" si="9"/>
        <v>27.86</v>
      </c>
      <c r="AF41" s="39">
        <f t="shared" si="10"/>
        <v>15</v>
      </c>
      <c r="AG41" s="40">
        <f t="shared" si="11"/>
        <v>10.048664999999959</v>
      </c>
    </row>
    <row r="42" spans="11:33" ht="15.95" customHeight="1" x14ac:dyDescent="0.3">
      <c r="K42" s="5" t="s">
        <v>53</v>
      </c>
      <c r="L42" s="6">
        <f>SUM(S$3:S41)</f>
        <v>639</v>
      </c>
      <c r="M42" s="15">
        <f t="shared" si="3"/>
        <v>600</v>
      </c>
      <c r="N42" s="19">
        <f t="shared" si="12"/>
        <v>-1.4999999999999999E-2</v>
      </c>
      <c r="O42" s="7">
        <f t="shared" si="4"/>
        <v>27.86</v>
      </c>
      <c r="P42" s="50">
        <f>ROUND(O42*($V$4+1),2)</f>
        <v>28.56</v>
      </c>
      <c r="Q42" s="51">
        <f t="shared" si="5"/>
        <v>22</v>
      </c>
      <c r="R42" s="54">
        <f t="shared" si="1"/>
        <v>27.44</v>
      </c>
      <c r="S42" s="53">
        <f t="shared" si="0"/>
        <v>22</v>
      </c>
      <c r="X42" s="39">
        <f>SUM(AF$3:AF41)</f>
        <v>445</v>
      </c>
      <c r="Y42" s="42" t="s">
        <v>53</v>
      </c>
      <c r="Z42" s="43">
        <f t="shared" si="2"/>
        <v>416.66666666666669</v>
      </c>
      <c r="AA42" s="44">
        <f t="shared" si="13"/>
        <v>-1.4999999999999999E-2</v>
      </c>
      <c r="AB42" s="45">
        <f t="shared" si="6"/>
        <v>27.86</v>
      </c>
      <c r="AC42" s="45">
        <f t="shared" si="7"/>
        <v>28.56</v>
      </c>
      <c r="AD42" s="39">
        <f t="shared" si="8"/>
        <v>15</v>
      </c>
      <c r="AE42" s="46">
        <f t="shared" si="9"/>
        <v>27.44</v>
      </c>
      <c r="AF42" s="39">
        <f t="shared" si="10"/>
        <v>15</v>
      </c>
      <c r="AG42" s="40">
        <f t="shared" si="11"/>
        <v>9.9075899999999901</v>
      </c>
    </row>
    <row r="43" spans="11:33" ht="15.95" customHeight="1" x14ac:dyDescent="0.3">
      <c r="K43" s="5" t="s">
        <v>54</v>
      </c>
      <c r="L43" s="6">
        <f>SUM(S$3:S42)</f>
        <v>661</v>
      </c>
      <c r="M43" s="15">
        <f t="shared" si="3"/>
        <v>600</v>
      </c>
      <c r="N43" s="19">
        <f t="shared" si="12"/>
        <v>-1.4999999999999999E-2</v>
      </c>
      <c r="O43" s="7">
        <f t="shared" si="4"/>
        <v>27.44</v>
      </c>
      <c r="P43" s="50">
        <f>ROUND(O43*($V$4+1),2)</f>
        <v>28.13</v>
      </c>
      <c r="Q43" s="51">
        <f t="shared" si="5"/>
        <v>22</v>
      </c>
      <c r="R43" s="54">
        <f t="shared" si="1"/>
        <v>27.03</v>
      </c>
      <c r="S43" s="53">
        <f t="shared" si="0"/>
        <v>22</v>
      </c>
      <c r="X43" s="39">
        <f>SUM(AF$3:AF42)</f>
        <v>460</v>
      </c>
      <c r="Y43" s="42" t="s">
        <v>54</v>
      </c>
      <c r="Z43" s="43">
        <f t="shared" si="2"/>
        <v>416.66666666666669</v>
      </c>
      <c r="AA43" s="44">
        <f t="shared" si="13"/>
        <v>-1.4999999999999999E-2</v>
      </c>
      <c r="AB43" s="45">
        <f t="shared" si="6"/>
        <v>27.44</v>
      </c>
      <c r="AC43" s="45">
        <f t="shared" si="7"/>
        <v>28.13</v>
      </c>
      <c r="AD43" s="39">
        <f t="shared" si="8"/>
        <v>15</v>
      </c>
      <c r="AE43" s="46">
        <f t="shared" si="9"/>
        <v>27.03</v>
      </c>
      <c r="AF43" s="39">
        <f t="shared" si="10"/>
        <v>15</v>
      </c>
      <c r="AG43" s="40">
        <f t="shared" si="11"/>
        <v>9.7665149999999663</v>
      </c>
    </row>
    <row r="44" spans="11:33" ht="15.95" customHeight="1" x14ac:dyDescent="0.3">
      <c r="K44" s="5" t="s">
        <v>55</v>
      </c>
      <c r="L44" s="6">
        <f>SUM(S$3:S43)</f>
        <v>683</v>
      </c>
      <c r="M44" s="15">
        <f t="shared" si="3"/>
        <v>600</v>
      </c>
      <c r="N44" s="19">
        <f t="shared" si="12"/>
        <v>-1.4999999999999999E-2</v>
      </c>
      <c r="O44" s="7">
        <f t="shared" si="4"/>
        <v>27.03</v>
      </c>
      <c r="P44" s="50">
        <f>ROUND(O44*($V$4+1),2)</f>
        <v>27.71</v>
      </c>
      <c r="Q44" s="51">
        <f t="shared" si="5"/>
        <v>22</v>
      </c>
      <c r="R44" s="54">
        <f t="shared" si="1"/>
        <v>26.62</v>
      </c>
      <c r="S44" s="53">
        <f t="shared" si="0"/>
        <v>23</v>
      </c>
      <c r="X44" s="39">
        <f>SUM(AF$3:AF43)</f>
        <v>475</v>
      </c>
      <c r="Y44" s="42" t="s">
        <v>55</v>
      </c>
      <c r="Z44" s="43">
        <f t="shared" si="2"/>
        <v>416.66666666666669</v>
      </c>
      <c r="AA44" s="44">
        <f t="shared" si="13"/>
        <v>-1.4999999999999999E-2</v>
      </c>
      <c r="AB44" s="45">
        <f t="shared" si="6"/>
        <v>27.03</v>
      </c>
      <c r="AC44" s="45">
        <f t="shared" si="7"/>
        <v>27.71</v>
      </c>
      <c r="AD44" s="39">
        <f t="shared" si="8"/>
        <v>15</v>
      </c>
      <c r="AE44" s="46">
        <f t="shared" si="9"/>
        <v>26.62</v>
      </c>
      <c r="AF44" s="39">
        <f t="shared" si="10"/>
        <v>16</v>
      </c>
      <c r="AG44" s="40">
        <f t="shared" si="11"/>
        <v>9.6252299999999948</v>
      </c>
    </row>
    <row r="45" spans="11:33" ht="15.95" customHeight="1" x14ac:dyDescent="0.3">
      <c r="K45" s="5" t="s">
        <v>56</v>
      </c>
      <c r="L45" s="6">
        <f>SUM(S$3:S44)</f>
        <v>706</v>
      </c>
      <c r="M45" s="15">
        <f t="shared" si="3"/>
        <v>600</v>
      </c>
      <c r="N45" s="19">
        <f t="shared" si="12"/>
        <v>-1.4999999999999999E-2</v>
      </c>
      <c r="O45" s="7">
        <f t="shared" si="4"/>
        <v>26.62</v>
      </c>
      <c r="P45" s="50">
        <f>ROUND(O45*($V$4+1),2)</f>
        <v>27.29</v>
      </c>
      <c r="Q45" s="51">
        <f t="shared" si="5"/>
        <v>23</v>
      </c>
      <c r="R45" s="54">
        <f t="shared" si="1"/>
        <v>26.22</v>
      </c>
      <c r="S45" s="53">
        <f t="shared" si="0"/>
        <v>23</v>
      </c>
      <c r="X45" s="39">
        <f>SUM(AF$3:AF44)</f>
        <v>491</v>
      </c>
      <c r="Y45" s="42" t="s">
        <v>56</v>
      </c>
      <c r="Z45" s="43">
        <f t="shared" si="2"/>
        <v>416.66666666666669</v>
      </c>
      <c r="AA45" s="44">
        <f t="shared" si="13"/>
        <v>-1.4999999999999999E-2</v>
      </c>
      <c r="AB45" s="45">
        <f t="shared" si="6"/>
        <v>26.62</v>
      </c>
      <c r="AC45" s="45">
        <f t="shared" si="7"/>
        <v>27.29</v>
      </c>
      <c r="AD45" s="39">
        <f t="shared" si="8"/>
        <v>16</v>
      </c>
      <c r="AE45" s="46">
        <f t="shared" si="9"/>
        <v>26.22</v>
      </c>
      <c r="AF45" s="39">
        <f t="shared" si="10"/>
        <v>16</v>
      </c>
      <c r="AG45" s="40">
        <f t="shared" si="11"/>
        <v>10.11620799999997</v>
      </c>
    </row>
    <row r="46" spans="11:33" ht="15.95" customHeight="1" x14ac:dyDescent="0.3">
      <c r="K46" s="5" t="s">
        <v>57</v>
      </c>
      <c r="L46" s="6">
        <f>SUM(S$3:S45)</f>
        <v>729</v>
      </c>
      <c r="M46" s="15">
        <f t="shared" si="3"/>
        <v>600</v>
      </c>
      <c r="N46" s="19">
        <f t="shared" si="12"/>
        <v>-1.4999999999999999E-2</v>
      </c>
      <c r="O46" s="7">
        <f t="shared" si="4"/>
        <v>26.22</v>
      </c>
      <c r="P46" s="50">
        <f>ROUND(O46*($V$4+1),2)</f>
        <v>26.88</v>
      </c>
      <c r="Q46" s="51">
        <f t="shared" si="5"/>
        <v>23</v>
      </c>
      <c r="R46" s="54">
        <f t="shared" si="1"/>
        <v>25.83</v>
      </c>
      <c r="S46" s="53">
        <f t="shared" si="0"/>
        <v>23</v>
      </c>
      <c r="X46" s="39">
        <f>SUM(AF$3:AF45)</f>
        <v>507</v>
      </c>
      <c r="Y46" s="42" t="s">
        <v>57</v>
      </c>
      <c r="Z46" s="43">
        <f t="shared" si="2"/>
        <v>416.66666666666669</v>
      </c>
      <c r="AA46" s="44">
        <f t="shared" si="13"/>
        <v>-1.4999999999999999E-2</v>
      </c>
      <c r="AB46" s="45">
        <f t="shared" si="6"/>
        <v>26.22</v>
      </c>
      <c r="AC46" s="45">
        <f t="shared" si="7"/>
        <v>26.88</v>
      </c>
      <c r="AD46" s="39">
        <f t="shared" si="8"/>
        <v>16</v>
      </c>
      <c r="AE46" s="46">
        <f t="shared" si="9"/>
        <v>25.83</v>
      </c>
      <c r="AF46" s="39">
        <f t="shared" si="10"/>
        <v>16</v>
      </c>
      <c r="AG46" s="40">
        <f t="shared" si="11"/>
        <v>9.9652800000000017</v>
      </c>
    </row>
    <row r="47" spans="11:33" ht="15.95" customHeight="1" x14ac:dyDescent="0.3">
      <c r="K47" s="5" t="s">
        <v>58</v>
      </c>
      <c r="L47" s="6">
        <f>SUM(S$3:S46)</f>
        <v>752</v>
      </c>
      <c r="M47" s="15">
        <f t="shared" si="3"/>
        <v>600</v>
      </c>
      <c r="N47" s="19">
        <f t="shared" si="12"/>
        <v>-1.4999999999999999E-2</v>
      </c>
      <c r="O47" s="7">
        <f t="shared" si="4"/>
        <v>25.83</v>
      </c>
      <c r="P47" s="50">
        <f>ROUND(O47*($V$4+1),2)</f>
        <v>26.48</v>
      </c>
      <c r="Q47" s="51">
        <f t="shared" si="5"/>
        <v>23</v>
      </c>
      <c r="R47" s="54">
        <f t="shared" si="1"/>
        <v>25.44</v>
      </c>
      <c r="S47" s="53">
        <f t="shared" si="0"/>
        <v>24</v>
      </c>
      <c r="X47" s="39">
        <f>SUM(AF$3:AF46)</f>
        <v>523</v>
      </c>
      <c r="Y47" s="42" t="s">
        <v>58</v>
      </c>
      <c r="Z47" s="43">
        <f t="shared" si="2"/>
        <v>416.66666666666669</v>
      </c>
      <c r="AA47" s="44">
        <f t="shared" si="13"/>
        <v>-1.4999999999999999E-2</v>
      </c>
      <c r="AB47" s="45">
        <f t="shared" si="6"/>
        <v>25.83</v>
      </c>
      <c r="AC47" s="45">
        <f t="shared" si="7"/>
        <v>26.48</v>
      </c>
      <c r="AD47" s="39">
        <f t="shared" si="8"/>
        <v>16</v>
      </c>
      <c r="AE47" s="46">
        <f t="shared" si="9"/>
        <v>25.44</v>
      </c>
      <c r="AF47" s="39">
        <f t="shared" si="10"/>
        <v>16</v>
      </c>
      <c r="AG47" s="40">
        <f t="shared" si="11"/>
        <v>9.8141280000000339</v>
      </c>
    </row>
    <row r="48" spans="11:33" ht="15.95" customHeight="1" x14ac:dyDescent="0.3">
      <c r="K48" s="5" t="s">
        <v>59</v>
      </c>
      <c r="L48" s="6">
        <f>SUM(S$3:S47)</f>
        <v>776</v>
      </c>
      <c r="M48" s="15">
        <f t="shared" si="3"/>
        <v>600</v>
      </c>
      <c r="N48" s="19">
        <f t="shared" si="12"/>
        <v>-1.4999999999999999E-2</v>
      </c>
      <c r="O48" s="7">
        <f t="shared" si="4"/>
        <v>25.44</v>
      </c>
      <c r="P48" s="50">
        <f>ROUND(O48*($V$4+1),2)</f>
        <v>26.08</v>
      </c>
      <c r="Q48" s="51">
        <f t="shared" si="5"/>
        <v>24</v>
      </c>
      <c r="R48" s="54">
        <f t="shared" si="1"/>
        <v>25.06</v>
      </c>
      <c r="S48" s="53">
        <f t="shared" si="0"/>
        <v>24</v>
      </c>
      <c r="X48" s="39">
        <f>SUM(AF$3:AF47)</f>
        <v>539</v>
      </c>
      <c r="Y48" s="42" t="s">
        <v>59</v>
      </c>
      <c r="Z48" s="43">
        <f t="shared" si="2"/>
        <v>416.66666666666669</v>
      </c>
      <c r="AA48" s="44">
        <f t="shared" si="13"/>
        <v>-1.4999999999999999E-2</v>
      </c>
      <c r="AB48" s="45">
        <f t="shared" si="6"/>
        <v>25.44</v>
      </c>
      <c r="AC48" s="45">
        <f t="shared" si="7"/>
        <v>26.08</v>
      </c>
      <c r="AD48" s="39">
        <f t="shared" si="8"/>
        <v>16</v>
      </c>
      <c r="AE48" s="46">
        <f t="shared" si="9"/>
        <v>25.06</v>
      </c>
      <c r="AF48" s="39">
        <f t="shared" si="10"/>
        <v>17</v>
      </c>
      <c r="AG48" s="40">
        <f t="shared" si="11"/>
        <v>9.6629759999999525</v>
      </c>
    </row>
    <row r="49" spans="11:33" ht="15.95" customHeight="1" x14ac:dyDescent="0.3">
      <c r="K49" s="5" t="s">
        <v>60</v>
      </c>
      <c r="L49" s="6">
        <f>SUM(S$3:S48)</f>
        <v>800</v>
      </c>
      <c r="M49" s="15">
        <f t="shared" si="3"/>
        <v>600</v>
      </c>
      <c r="N49" s="19">
        <f t="shared" si="12"/>
        <v>-1.4999999999999999E-2</v>
      </c>
      <c r="O49" s="7">
        <f t="shared" ref="O49:O53" si="14">R48</f>
        <v>25.06</v>
      </c>
      <c r="P49" s="50">
        <f>ROUND(O49*($V$4+1),2)</f>
        <v>25.69</v>
      </c>
      <c r="Q49" s="51">
        <f t="shared" ref="Q49:Q53" si="15">S48</f>
        <v>24</v>
      </c>
      <c r="R49" s="54">
        <f t="shared" ref="R49:R53" si="16">ROUND(O49*(N50+1),2)</f>
        <v>24.68</v>
      </c>
      <c r="S49" s="53">
        <f t="shared" ref="S49:S53" si="17">ROUND(M50/R49,0)</f>
        <v>24</v>
      </c>
      <c r="X49" s="39">
        <f>SUM(AF$3:AF48)</f>
        <v>556</v>
      </c>
      <c r="Y49" s="42" t="s">
        <v>60</v>
      </c>
      <c r="Z49" s="43">
        <f t="shared" si="2"/>
        <v>416.66666666666669</v>
      </c>
      <c r="AA49" s="44">
        <f t="shared" si="13"/>
        <v>-1.4999999999999999E-2</v>
      </c>
      <c r="AB49" s="45">
        <f t="shared" si="6"/>
        <v>25.06</v>
      </c>
      <c r="AC49" s="45">
        <f t="shared" si="7"/>
        <v>25.69</v>
      </c>
      <c r="AD49" s="39">
        <f t="shared" si="8"/>
        <v>17</v>
      </c>
      <c r="AE49" s="46">
        <f t="shared" si="9"/>
        <v>24.68</v>
      </c>
      <c r="AF49" s="39">
        <f t="shared" si="10"/>
        <v>17</v>
      </c>
      <c r="AG49" s="40">
        <f t="shared" si="11"/>
        <v>10.106075000000043</v>
      </c>
    </row>
    <row r="50" spans="11:33" ht="15.95" customHeight="1" x14ac:dyDescent="0.3">
      <c r="K50" s="5" t="s">
        <v>61</v>
      </c>
      <c r="L50" s="6">
        <f>SUM(S$3:S49)</f>
        <v>824</v>
      </c>
      <c r="M50" s="15">
        <f t="shared" si="3"/>
        <v>600</v>
      </c>
      <c r="N50" s="19">
        <f t="shared" si="12"/>
        <v>-1.4999999999999999E-2</v>
      </c>
      <c r="O50" s="7">
        <f t="shared" si="14"/>
        <v>24.68</v>
      </c>
      <c r="P50" s="50">
        <f>ROUND(O50*($V$4+1),2)</f>
        <v>25.3</v>
      </c>
      <c r="Q50" s="51">
        <f t="shared" si="15"/>
        <v>24</v>
      </c>
      <c r="R50" s="54">
        <f t="shared" si="16"/>
        <v>24.31</v>
      </c>
      <c r="S50" s="53">
        <f t="shared" si="17"/>
        <v>25</v>
      </c>
      <c r="X50" s="39">
        <f>SUM(AF$3:AF49)</f>
        <v>573</v>
      </c>
      <c r="Y50" s="42" t="s">
        <v>61</v>
      </c>
      <c r="Z50" s="43">
        <f t="shared" si="2"/>
        <v>416.66666666666669</v>
      </c>
      <c r="AA50" s="44">
        <f t="shared" si="13"/>
        <v>-1.4999999999999999E-2</v>
      </c>
      <c r="AB50" s="45">
        <f t="shared" si="6"/>
        <v>24.68</v>
      </c>
      <c r="AC50" s="45">
        <f t="shared" si="7"/>
        <v>25.3</v>
      </c>
      <c r="AD50" s="39">
        <f t="shared" si="8"/>
        <v>17</v>
      </c>
      <c r="AE50" s="46">
        <f t="shared" si="9"/>
        <v>24.31</v>
      </c>
      <c r="AF50" s="39">
        <f t="shared" si="10"/>
        <v>17</v>
      </c>
      <c r="AG50" s="40">
        <f t="shared" si="11"/>
        <v>9.9452380000000176</v>
      </c>
    </row>
    <row r="51" spans="11:33" ht="15.95" customHeight="1" x14ac:dyDescent="0.3">
      <c r="K51" s="5" t="s">
        <v>62</v>
      </c>
      <c r="L51" s="6">
        <f>SUM(S$3:S50)</f>
        <v>849</v>
      </c>
      <c r="M51" s="15">
        <f t="shared" si="3"/>
        <v>600</v>
      </c>
      <c r="N51" s="19">
        <f t="shared" si="12"/>
        <v>-1.4999999999999999E-2</v>
      </c>
      <c r="O51" s="7">
        <f t="shared" si="14"/>
        <v>24.31</v>
      </c>
      <c r="P51" s="50">
        <f>ROUND(O51*($V$4+1),2)</f>
        <v>24.92</v>
      </c>
      <c r="Q51" s="51">
        <f t="shared" si="15"/>
        <v>25</v>
      </c>
      <c r="R51" s="54">
        <f t="shared" si="16"/>
        <v>23.95</v>
      </c>
      <c r="S51" s="53">
        <f t="shared" si="17"/>
        <v>25</v>
      </c>
      <c r="X51" s="39">
        <f>SUM(AF$3:AF50)</f>
        <v>590</v>
      </c>
      <c r="Y51" s="42" t="s">
        <v>62</v>
      </c>
      <c r="Z51" s="43">
        <f t="shared" si="2"/>
        <v>416.66666666666669</v>
      </c>
      <c r="AA51" s="44">
        <f t="shared" si="13"/>
        <v>-1.4999999999999999E-2</v>
      </c>
      <c r="AB51" s="45">
        <f t="shared" si="6"/>
        <v>24.31</v>
      </c>
      <c r="AC51" s="45">
        <f t="shared" si="7"/>
        <v>24.92</v>
      </c>
      <c r="AD51" s="39">
        <f t="shared" si="8"/>
        <v>17</v>
      </c>
      <c r="AE51" s="46">
        <f t="shared" si="9"/>
        <v>23.95</v>
      </c>
      <c r="AF51" s="39">
        <f t="shared" si="10"/>
        <v>17</v>
      </c>
      <c r="AG51" s="40">
        <f t="shared" si="11"/>
        <v>9.784163000000051</v>
      </c>
    </row>
    <row r="52" spans="11:33" ht="15.95" customHeight="1" x14ac:dyDescent="0.3">
      <c r="K52" s="5" t="s">
        <v>63</v>
      </c>
      <c r="L52" s="6">
        <f>SUM(S$3:S51)</f>
        <v>874</v>
      </c>
      <c r="M52" s="15">
        <f t="shared" si="3"/>
        <v>600</v>
      </c>
      <c r="N52" s="19">
        <f t="shared" si="12"/>
        <v>-1.4999999999999999E-2</v>
      </c>
      <c r="O52" s="7">
        <f t="shared" si="14"/>
        <v>23.95</v>
      </c>
      <c r="P52" s="50">
        <f>ROUND(O52*($V$4+1),2)</f>
        <v>24.55</v>
      </c>
      <c r="Q52" s="51">
        <f t="shared" si="15"/>
        <v>25</v>
      </c>
      <c r="R52" s="54">
        <f t="shared" si="16"/>
        <v>23.59</v>
      </c>
      <c r="S52" s="53">
        <f t="shared" si="17"/>
        <v>25</v>
      </c>
      <c r="X52" s="39">
        <f>SUM(AF$3:AF51)</f>
        <v>607</v>
      </c>
      <c r="Y52" s="42" t="s">
        <v>63</v>
      </c>
      <c r="Z52" s="43">
        <f t="shared" si="2"/>
        <v>416.66666666666669</v>
      </c>
      <c r="AA52" s="44">
        <f t="shared" si="13"/>
        <v>-1.4999999999999999E-2</v>
      </c>
      <c r="AB52" s="45">
        <f t="shared" si="6"/>
        <v>23.95</v>
      </c>
      <c r="AC52" s="45">
        <f t="shared" si="7"/>
        <v>24.55</v>
      </c>
      <c r="AD52" s="39">
        <f t="shared" si="8"/>
        <v>17</v>
      </c>
      <c r="AE52" s="46">
        <f t="shared" si="9"/>
        <v>23.59</v>
      </c>
      <c r="AF52" s="39">
        <f t="shared" si="10"/>
        <v>18</v>
      </c>
      <c r="AG52" s="40">
        <f t="shared" si="11"/>
        <v>9.6228500000000246</v>
      </c>
    </row>
    <row r="53" spans="11:33" ht="15.95" customHeight="1" x14ac:dyDescent="0.3">
      <c r="K53" s="5" t="s">
        <v>64</v>
      </c>
      <c r="L53" s="6">
        <f>SUM(S$3:S52)</f>
        <v>899</v>
      </c>
      <c r="M53" s="15">
        <f t="shared" si="3"/>
        <v>600</v>
      </c>
      <c r="N53" s="19">
        <f t="shared" si="12"/>
        <v>-1.4999999999999999E-2</v>
      </c>
      <c r="O53" s="7">
        <f t="shared" si="14"/>
        <v>23.59</v>
      </c>
      <c r="P53" s="50">
        <f>ROUND(O53*($V$4+1),2)</f>
        <v>24.18</v>
      </c>
      <c r="Q53" s="51">
        <f t="shared" si="15"/>
        <v>25</v>
      </c>
      <c r="R53" s="54">
        <f t="shared" si="16"/>
        <v>23.59</v>
      </c>
      <c r="S53" s="53">
        <f t="shared" si="17"/>
        <v>0</v>
      </c>
      <c r="X53" s="39">
        <f>SUM(AF$3:AF52)</f>
        <v>625</v>
      </c>
      <c r="Y53" s="42" t="s">
        <v>64</v>
      </c>
      <c r="Z53" s="43">
        <f t="shared" si="2"/>
        <v>416.66666666666669</v>
      </c>
      <c r="AA53" s="44">
        <f t="shared" si="13"/>
        <v>-1.4999999999999999E-2</v>
      </c>
      <c r="AB53" s="45">
        <f t="shared" si="6"/>
        <v>23.59</v>
      </c>
      <c r="AC53" s="45">
        <f t="shared" si="7"/>
        <v>24.18</v>
      </c>
      <c r="AD53" s="39">
        <f t="shared" si="8"/>
        <v>18</v>
      </c>
      <c r="AE53" s="46">
        <f>ROUND(AB53*(AA54+1),2)</f>
        <v>23.59</v>
      </c>
      <c r="AF53" s="39">
        <f>ROUND(Z54/AE53,0)</f>
        <v>0</v>
      </c>
      <c r="AG53" s="40">
        <f t="shared" si="11"/>
        <v>10.018097999999997</v>
      </c>
    </row>
    <row r="54" spans="11:33" ht="15.95" customHeight="1" x14ac:dyDescent="0.3">
      <c r="K54" s="61"/>
      <c r="L54" s="62"/>
      <c r="M54" s="63"/>
      <c r="N54" s="64"/>
      <c r="O54" s="14"/>
      <c r="P54" s="65"/>
      <c r="Q54" s="66"/>
      <c r="R54" s="67"/>
      <c r="S54" s="68"/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61"/>
      <c r="L55" s="62"/>
      <c r="M55" s="63"/>
      <c r="N55" s="64"/>
      <c r="O55" s="14"/>
      <c r="P55" s="65"/>
      <c r="Q55" s="66"/>
      <c r="R55" s="67"/>
      <c r="S55" s="68"/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61"/>
      <c r="L56" s="62"/>
      <c r="M56" s="63"/>
      <c r="N56" s="64"/>
      <c r="O56" s="14"/>
      <c r="P56" s="65"/>
      <c r="Q56" s="66"/>
      <c r="R56" s="67"/>
      <c r="S56" s="68"/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61"/>
      <c r="L57" s="62"/>
      <c r="M57" s="63"/>
      <c r="N57" s="64"/>
      <c r="O57" s="14"/>
      <c r="P57" s="65"/>
      <c r="Q57" s="66"/>
      <c r="R57" s="67"/>
      <c r="S57" s="68"/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61"/>
      <c r="L58" s="62"/>
      <c r="M58" s="63"/>
      <c r="N58" s="64"/>
      <c r="O58" s="14"/>
      <c r="P58" s="65"/>
      <c r="Q58" s="66"/>
      <c r="R58" s="67"/>
      <c r="S58" s="68"/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61"/>
      <c r="L59" s="62"/>
      <c r="M59" s="63"/>
      <c r="N59" s="64"/>
      <c r="O59" s="14"/>
      <c r="P59" s="65"/>
      <c r="Q59" s="66"/>
      <c r="R59" s="67"/>
      <c r="S59" s="68"/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61"/>
      <c r="L60" s="62"/>
      <c r="M60" s="63"/>
      <c r="N60" s="64"/>
      <c r="O60" s="14"/>
      <c r="P60" s="65"/>
      <c r="Q60" s="66"/>
      <c r="R60" s="67"/>
      <c r="S60" s="68"/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61"/>
      <c r="L61" s="62"/>
      <c r="M61" s="63"/>
      <c r="N61" s="64"/>
      <c r="O61" s="14"/>
      <c r="P61" s="65"/>
      <c r="Q61" s="66"/>
      <c r="R61" s="67"/>
      <c r="S61" s="68"/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61"/>
      <c r="L62" s="62"/>
      <c r="M62" s="63"/>
      <c r="N62" s="64"/>
      <c r="O62" s="14"/>
      <c r="P62" s="65"/>
      <c r="Q62" s="66"/>
      <c r="R62" s="67"/>
      <c r="S62" s="68"/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61"/>
      <c r="L63" s="62"/>
      <c r="M63" s="63"/>
      <c r="N63" s="64"/>
      <c r="O63" s="14"/>
      <c r="P63" s="65"/>
      <c r="Q63" s="66"/>
      <c r="R63" s="67"/>
      <c r="S63" s="68"/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61"/>
      <c r="L64" s="62"/>
      <c r="M64" s="63"/>
      <c r="N64" s="64"/>
      <c r="O64" s="14"/>
      <c r="P64" s="65"/>
      <c r="Q64" s="66"/>
      <c r="R64" s="67"/>
      <c r="S64" s="68"/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61"/>
      <c r="L65" s="62"/>
      <c r="M65" s="63"/>
      <c r="N65" s="64"/>
      <c r="O65" s="14"/>
      <c r="P65" s="65"/>
      <c r="Q65" s="66"/>
      <c r="R65" s="67"/>
      <c r="S65" s="68"/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61"/>
      <c r="L66" s="62"/>
      <c r="M66" s="63"/>
      <c r="N66" s="64"/>
      <c r="O66" s="14"/>
      <c r="P66" s="65"/>
      <c r="Q66" s="66"/>
      <c r="R66" s="67"/>
      <c r="S66" s="68"/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61"/>
      <c r="L67" s="62"/>
      <c r="M67" s="63"/>
      <c r="N67" s="64"/>
      <c r="O67" s="14"/>
      <c r="P67" s="65"/>
      <c r="Q67" s="66"/>
      <c r="R67" s="67"/>
      <c r="S67" s="68"/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61"/>
      <c r="L68" s="62"/>
      <c r="M68" s="63"/>
      <c r="N68" s="64"/>
      <c r="O68" s="14"/>
      <c r="P68" s="65"/>
      <c r="Q68" s="66"/>
      <c r="R68" s="67"/>
      <c r="S68" s="68"/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61"/>
      <c r="L69" s="62"/>
      <c r="M69" s="63"/>
      <c r="N69" s="64"/>
      <c r="O69" s="14"/>
      <c r="P69" s="65"/>
      <c r="Q69" s="66"/>
      <c r="R69" s="67"/>
      <c r="S69" s="68"/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61"/>
      <c r="L70" s="62"/>
      <c r="M70" s="63"/>
      <c r="N70" s="64"/>
      <c r="O70" s="14"/>
      <c r="P70" s="65"/>
      <c r="Q70" s="66"/>
      <c r="R70" s="67"/>
      <c r="S70" s="68"/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61"/>
      <c r="L71" s="62"/>
      <c r="M71" s="63"/>
      <c r="N71" s="64"/>
      <c r="O71" s="14"/>
      <c r="P71" s="65"/>
      <c r="Q71" s="66"/>
      <c r="R71" s="67"/>
      <c r="S71" s="68"/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61"/>
      <c r="L72" s="62"/>
      <c r="M72" s="63"/>
      <c r="N72" s="64"/>
      <c r="O72" s="14"/>
      <c r="P72" s="65"/>
      <c r="Q72" s="66"/>
      <c r="R72" s="67"/>
      <c r="S72" s="68"/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61"/>
      <c r="L73" s="62"/>
      <c r="M73" s="63"/>
      <c r="N73" s="64"/>
      <c r="O73" s="14"/>
      <c r="P73" s="65"/>
      <c r="Q73" s="66"/>
      <c r="R73" s="67"/>
      <c r="S73" s="68"/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61"/>
      <c r="L74" s="62"/>
      <c r="M74" s="63"/>
      <c r="N74" s="64"/>
      <c r="O74" s="14"/>
      <c r="P74" s="65"/>
      <c r="Q74" s="66"/>
      <c r="R74" s="67"/>
      <c r="S74" s="68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61"/>
      <c r="L75" s="62"/>
      <c r="M75" s="63"/>
      <c r="N75" s="64"/>
      <c r="O75" s="14"/>
      <c r="P75" s="65"/>
      <c r="Q75" s="66"/>
      <c r="R75" s="67"/>
      <c r="S75" s="68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0DFA0319-682F-4ACB-9EA5-E3BE69FAA607}">
      <formula1>$Y$4:$Y$33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BC51-A499-4296-93A8-A9628DAD2B88}">
  <dimension ref="C2:AG123"/>
  <sheetViews>
    <sheetView tabSelected="1" workbookViewId="0">
      <selection activeCell="H18" sqref="H18"/>
    </sheetView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13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83" t="s">
        <v>77</v>
      </c>
      <c r="E3" s="79"/>
      <c r="F3" s="83" t="s">
        <v>78</v>
      </c>
      <c r="G3" s="79"/>
      <c r="H3" s="83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49.48</v>
      </c>
      <c r="S3" s="53">
        <f t="shared" ref="S3:S52" si="0">ROUND(M4/R3,0)</f>
        <v>9</v>
      </c>
      <c r="U3" s="37" t="s">
        <v>72</v>
      </c>
      <c r="V3" s="38">
        <v>-0.01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49.48</v>
      </c>
      <c r="AF3" s="39">
        <f>ROUND(Z4/AE3,0)</f>
        <v>8</v>
      </c>
      <c r="AG3" s="40"/>
    </row>
    <row r="4" spans="3:33" ht="15.95" customHeight="1" x14ac:dyDescent="0.3">
      <c r="C4" s="28"/>
      <c r="D4" s="83"/>
      <c r="E4" s="79"/>
      <c r="F4" s="83"/>
      <c r="G4" s="79"/>
      <c r="H4" s="83"/>
      <c r="I4" s="28"/>
      <c r="K4" s="5" t="s">
        <v>15</v>
      </c>
      <c r="L4" s="6">
        <f>SUM(S$3:S3)</f>
        <v>9</v>
      </c>
      <c r="M4" s="15">
        <f>$D$7/70</f>
        <v>428.57142857142856</v>
      </c>
      <c r="N4" s="19" t="s">
        <v>65</v>
      </c>
      <c r="O4" s="7">
        <f>R3</f>
        <v>49.48</v>
      </c>
      <c r="P4" s="50">
        <f>ROUND(O4*($V$4+1),2)</f>
        <v>50.96</v>
      </c>
      <c r="Q4" s="51">
        <f>S3</f>
        <v>9</v>
      </c>
      <c r="R4" s="54">
        <f t="shared" ref="R4:R52" si="1">ROUND(O4*(N5+1),2)</f>
        <v>48.99</v>
      </c>
      <c r="S4" s="53">
        <f t="shared" si="0"/>
        <v>9</v>
      </c>
      <c r="U4" s="37" t="s">
        <v>73</v>
      </c>
      <c r="V4" s="41">
        <v>0.03</v>
      </c>
      <c r="X4" s="39">
        <f>SUM(AF$3:AF3)</f>
        <v>8</v>
      </c>
      <c r="Y4" s="42" t="s">
        <v>15</v>
      </c>
      <c r="Z4" s="43">
        <f t="shared" ref="Z4:Z53" si="2">$D$7/72</f>
        <v>416.66666666666669</v>
      </c>
      <c r="AA4" s="44" t="s">
        <v>65</v>
      </c>
      <c r="AB4" s="45">
        <f>AE3</f>
        <v>49.48</v>
      </c>
      <c r="AC4" s="45">
        <f>ROUND(AB4*($V$4+1),2)</f>
        <v>50.96</v>
      </c>
      <c r="AD4" s="39">
        <f>AF3</f>
        <v>8</v>
      </c>
      <c r="AE4" s="46">
        <f>ROUND(AB4*(AA5+1),2)</f>
        <v>48.99</v>
      </c>
      <c r="AF4" s="39">
        <f>ROUND(Z5/AE4,0)</f>
        <v>9</v>
      </c>
      <c r="AG4" s="40">
        <f>(AC4-AB4)*AD4-(AB4*0.07%+AC4*0.07%)*AD4</f>
        <v>11.277536000000032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18</v>
      </c>
      <c r="M5" s="15">
        <f t="shared" ref="M5:M68" si="3">$D$7/70</f>
        <v>428.57142857142856</v>
      </c>
      <c r="N5" s="19">
        <f>V7</f>
        <v>-0.01</v>
      </c>
      <c r="O5" s="7">
        <f t="shared" ref="O5:O52" si="4">R4</f>
        <v>48.99</v>
      </c>
      <c r="P5" s="50">
        <f>ROUND(O5*($V$4+1),2)</f>
        <v>50.46</v>
      </c>
      <c r="Q5" s="51">
        <f t="shared" ref="Q5:Q52" si="5">S4</f>
        <v>9</v>
      </c>
      <c r="R5" s="54">
        <f t="shared" si="1"/>
        <v>48.5</v>
      </c>
      <c r="S5" s="53">
        <f t="shared" si="0"/>
        <v>9</v>
      </c>
      <c r="U5" s="37" t="str">
        <f>D6</f>
        <v>투자금(달러)</v>
      </c>
      <c r="V5" s="37">
        <f>D7</f>
        <v>30000</v>
      </c>
      <c r="X5" s="39">
        <f>SUM(AF$3:AF4)</f>
        <v>17</v>
      </c>
      <c r="Y5" s="42" t="s">
        <v>16</v>
      </c>
      <c r="Z5" s="43">
        <f t="shared" si="2"/>
        <v>416.66666666666669</v>
      </c>
      <c r="AA5" s="44">
        <f>V3</f>
        <v>-0.01</v>
      </c>
      <c r="AB5" s="45">
        <f t="shared" ref="AB5:AB53" si="6">AE4</f>
        <v>48.99</v>
      </c>
      <c r="AC5" s="45">
        <f t="shared" ref="AC5:AC53" si="7">ROUND(AB5*($V$4+1),2)</f>
        <v>50.46</v>
      </c>
      <c r="AD5" s="39">
        <f t="shared" ref="AD5:AD53" si="8">AF4</f>
        <v>9</v>
      </c>
      <c r="AE5" s="46">
        <f t="shared" ref="AE5:AE52" si="9">ROUND(AB5*(AA6+1),2)</f>
        <v>48.5</v>
      </c>
      <c r="AF5" s="39">
        <f t="shared" ref="AF5:AF52" si="10">ROUND(Z6/AE5,0)</f>
        <v>9</v>
      </c>
      <c r="AG5" s="40">
        <f t="shared" ref="AG5:AG53" si="11">(AC5-AB5)*AD5-(AB5*0.07%+AC5*0.07%)*AD5</f>
        <v>12.603464999999989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27</v>
      </c>
      <c r="M6" s="15">
        <f t="shared" si="3"/>
        <v>428.57142857142856</v>
      </c>
      <c r="N6" s="19">
        <f>N5</f>
        <v>-0.01</v>
      </c>
      <c r="O6" s="7">
        <f t="shared" si="4"/>
        <v>48.5</v>
      </c>
      <c r="P6" s="50">
        <f>ROUND(O6*($V$4+1),2)</f>
        <v>49.96</v>
      </c>
      <c r="Q6" s="51">
        <f t="shared" si="5"/>
        <v>9</v>
      </c>
      <c r="R6" s="54">
        <f t="shared" si="1"/>
        <v>48.02</v>
      </c>
      <c r="S6" s="53">
        <f t="shared" si="0"/>
        <v>9</v>
      </c>
      <c r="U6" s="37" t="str">
        <f>D12</f>
        <v>현재가</v>
      </c>
      <c r="V6" s="46">
        <f>ROUND(D13*(1+V2),2)</f>
        <v>49.48</v>
      </c>
      <c r="X6" s="39">
        <f>SUM(AF$3:AF5)</f>
        <v>26</v>
      </c>
      <c r="Y6" s="42" t="s">
        <v>17</v>
      </c>
      <c r="Z6" s="43">
        <f t="shared" si="2"/>
        <v>416.66666666666669</v>
      </c>
      <c r="AA6" s="44">
        <f>AA5</f>
        <v>-0.01</v>
      </c>
      <c r="AB6" s="45">
        <f t="shared" si="6"/>
        <v>48.5</v>
      </c>
      <c r="AC6" s="45">
        <f t="shared" si="7"/>
        <v>49.96</v>
      </c>
      <c r="AD6" s="39">
        <f t="shared" si="8"/>
        <v>9</v>
      </c>
      <c r="AE6" s="46">
        <f t="shared" si="9"/>
        <v>48.02</v>
      </c>
      <c r="AF6" s="39">
        <f t="shared" si="10"/>
        <v>9</v>
      </c>
      <c r="AG6" s="40">
        <f t="shared" si="11"/>
        <v>12.519702000000008</v>
      </c>
    </row>
    <row r="7" spans="3:33" ht="15.95" customHeight="1" x14ac:dyDescent="0.3">
      <c r="C7" s="27"/>
      <c r="D7" s="47">
        <v>30000</v>
      </c>
      <c r="E7" s="27"/>
      <c r="F7" s="30">
        <f>D13</f>
        <v>49.48</v>
      </c>
      <c r="G7" s="27"/>
      <c r="H7" s="31">
        <f>D7</f>
        <v>30000</v>
      </c>
      <c r="I7" s="27"/>
      <c r="K7" s="5" t="s">
        <v>18</v>
      </c>
      <c r="L7" s="6">
        <f>SUM(S$3:S6)</f>
        <v>36</v>
      </c>
      <c r="M7" s="15">
        <f t="shared" si="3"/>
        <v>428.57142857142856</v>
      </c>
      <c r="N7" s="19">
        <f t="shared" ref="N7:N70" si="12">N6</f>
        <v>-0.01</v>
      </c>
      <c r="O7" s="7">
        <f t="shared" si="4"/>
        <v>48.02</v>
      </c>
      <c r="P7" s="50">
        <f>ROUND(O7*($V$4+1),2)</f>
        <v>49.46</v>
      </c>
      <c r="Q7" s="51">
        <f t="shared" si="5"/>
        <v>9</v>
      </c>
      <c r="R7" s="54">
        <f t="shared" si="1"/>
        <v>47.54</v>
      </c>
      <c r="S7" s="53">
        <f t="shared" si="0"/>
        <v>9</v>
      </c>
      <c r="U7" s="37" t="str">
        <f>U3</f>
        <v>매수목표</v>
      </c>
      <c r="V7" s="38">
        <f>V3</f>
        <v>-0.01</v>
      </c>
      <c r="X7" s="39">
        <f>SUM(AF$3:AF6)</f>
        <v>35</v>
      </c>
      <c r="Y7" s="42" t="s">
        <v>18</v>
      </c>
      <c r="Z7" s="43">
        <f t="shared" si="2"/>
        <v>416.66666666666669</v>
      </c>
      <c r="AA7" s="44">
        <f t="shared" ref="AA7:AA53" si="13">AA6</f>
        <v>-0.01</v>
      </c>
      <c r="AB7" s="45">
        <f t="shared" si="6"/>
        <v>48.02</v>
      </c>
      <c r="AC7" s="45">
        <f t="shared" si="7"/>
        <v>49.46</v>
      </c>
      <c r="AD7" s="39">
        <f t="shared" si="8"/>
        <v>9</v>
      </c>
      <c r="AE7" s="46">
        <f t="shared" si="9"/>
        <v>47.54</v>
      </c>
      <c r="AF7" s="39">
        <f t="shared" si="10"/>
        <v>9</v>
      </c>
      <c r="AG7" s="40">
        <f t="shared" si="11"/>
        <v>12.345875999999979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45</v>
      </c>
      <c r="M8" s="15">
        <f t="shared" si="3"/>
        <v>428.57142857142856</v>
      </c>
      <c r="N8" s="19">
        <f t="shared" si="12"/>
        <v>-0.01</v>
      </c>
      <c r="O8" s="7">
        <f t="shared" si="4"/>
        <v>47.54</v>
      </c>
      <c r="P8" s="50">
        <f>ROUND(O8*($V$4+1),2)</f>
        <v>48.97</v>
      </c>
      <c r="Q8" s="51">
        <f t="shared" si="5"/>
        <v>9</v>
      </c>
      <c r="R8" s="54">
        <f t="shared" si="1"/>
        <v>47.06</v>
      </c>
      <c r="S8" s="53">
        <f t="shared" si="0"/>
        <v>9</v>
      </c>
      <c r="U8" s="37" t="str">
        <f>U4</f>
        <v>매도목표</v>
      </c>
      <c r="V8" s="41">
        <f>V4</f>
        <v>0.03</v>
      </c>
      <c r="X8" s="39">
        <f>SUM(AF$3:AF7)</f>
        <v>44</v>
      </c>
      <c r="Y8" s="42" t="s">
        <v>19</v>
      </c>
      <c r="Z8" s="43">
        <f t="shared" si="2"/>
        <v>416.66666666666669</v>
      </c>
      <c r="AA8" s="44">
        <f t="shared" si="13"/>
        <v>-0.01</v>
      </c>
      <c r="AB8" s="45">
        <f t="shared" si="6"/>
        <v>47.54</v>
      </c>
      <c r="AC8" s="45">
        <f t="shared" si="7"/>
        <v>48.97</v>
      </c>
      <c r="AD8" s="39">
        <f t="shared" si="8"/>
        <v>9</v>
      </c>
      <c r="AE8" s="46">
        <f t="shared" si="9"/>
        <v>47.06</v>
      </c>
      <c r="AF8" s="39">
        <f t="shared" si="10"/>
        <v>9</v>
      </c>
      <c r="AG8" s="40">
        <f t="shared" si="11"/>
        <v>12.261986999999998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54</v>
      </c>
      <c r="M9" s="15">
        <f t="shared" si="3"/>
        <v>428.57142857142856</v>
      </c>
      <c r="N9" s="19">
        <f t="shared" si="12"/>
        <v>-0.01</v>
      </c>
      <c r="O9" s="7">
        <f t="shared" si="4"/>
        <v>47.06</v>
      </c>
      <c r="P9" s="50">
        <f>ROUND(O9*($V$4+1),2)</f>
        <v>48.47</v>
      </c>
      <c r="Q9" s="51">
        <f t="shared" si="5"/>
        <v>9</v>
      </c>
      <c r="R9" s="54">
        <f t="shared" si="1"/>
        <v>46.59</v>
      </c>
      <c r="S9" s="53">
        <f t="shared" si="0"/>
        <v>9</v>
      </c>
      <c r="X9" s="39">
        <f>SUM(AF$3:AF8)</f>
        <v>53</v>
      </c>
      <c r="Y9" s="42" t="s">
        <v>20</v>
      </c>
      <c r="Z9" s="43">
        <f t="shared" si="2"/>
        <v>416.66666666666669</v>
      </c>
      <c r="AA9" s="44">
        <f t="shared" si="13"/>
        <v>-0.01</v>
      </c>
      <c r="AB9" s="45">
        <f t="shared" si="6"/>
        <v>47.06</v>
      </c>
      <c r="AC9" s="45">
        <f t="shared" si="7"/>
        <v>48.47</v>
      </c>
      <c r="AD9" s="39">
        <f t="shared" si="8"/>
        <v>9</v>
      </c>
      <c r="AE9" s="46">
        <f t="shared" si="9"/>
        <v>46.59</v>
      </c>
      <c r="AF9" s="39">
        <f t="shared" si="10"/>
        <v>9</v>
      </c>
      <c r="AG9" s="40">
        <f t="shared" si="11"/>
        <v>12.088160999999969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9</v>
      </c>
      <c r="G10" s="25"/>
      <c r="H10" s="30">
        <f>R3</f>
        <v>49.48</v>
      </c>
      <c r="I10" s="27"/>
      <c r="K10" s="5" t="s">
        <v>21</v>
      </c>
      <c r="L10" s="6">
        <f>SUM(S$3:S9)</f>
        <v>63</v>
      </c>
      <c r="M10" s="15">
        <f t="shared" si="3"/>
        <v>428.57142857142856</v>
      </c>
      <c r="N10" s="19">
        <f t="shared" si="12"/>
        <v>-0.01</v>
      </c>
      <c r="O10" s="7">
        <f t="shared" si="4"/>
        <v>46.59</v>
      </c>
      <c r="P10" s="50">
        <f>ROUND(O10*($V$4+1),2)</f>
        <v>47.99</v>
      </c>
      <c r="Q10" s="51">
        <f t="shared" si="5"/>
        <v>9</v>
      </c>
      <c r="R10" s="54">
        <f t="shared" si="1"/>
        <v>46.12</v>
      </c>
      <c r="S10" s="53">
        <f t="shared" si="0"/>
        <v>9</v>
      </c>
      <c r="X10" s="39">
        <f>SUM(AF$3:AF9)</f>
        <v>62</v>
      </c>
      <c r="Y10" s="42" t="s">
        <v>21</v>
      </c>
      <c r="Z10" s="43">
        <f t="shared" si="2"/>
        <v>416.66666666666669</v>
      </c>
      <c r="AA10" s="44">
        <f t="shared" si="13"/>
        <v>-0.01</v>
      </c>
      <c r="AB10" s="45">
        <f t="shared" si="6"/>
        <v>46.59</v>
      </c>
      <c r="AC10" s="45">
        <f t="shared" si="7"/>
        <v>47.99</v>
      </c>
      <c r="AD10" s="39">
        <f t="shared" si="8"/>
        <v>9</v>
      </c>
      <c r="AE10" s="46">
        <f t="shared" si="9"/>
        <v>46.12</v>
      </c>
      <c r="AF10" s="39">
        <f t="shared" si="10"/>
        <v>9</v>
      </c>
      <c r="AG10" s="40">
        <f t="shared" si="11"/>
        <v>12.004145999999988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72</v>
      </c>
      <c r="M11" s="15">
        <f t="shared" si="3"/>
        <v>428.57142857142856</v>
      </c>
      <c r="N11" s="19">
        <f t="shared" si="12"/>
        <v>-0.01</v>
      </c>
      <c r="O11" s="7">
        <f t="shared" si="4"/>
        <v>46.12</v>
      </c>
      <c r="P11" s="50">
        <f>ROUND(O11*($V$4+1),2)</f>
        <v>47.5</v>
      </c>
      <c r="Q11" s="51">
        <f t="shared" si="5"/>
        <v>9</v>
      </c>
      <c r="R11" s="54">
        <f t="shared" si="1"/>
        <v>45.66</v>
      </c>
      <c r="S11" s="53">
        <f t="shared" si="0"/>
        <v>9</v>
      </c>
      <c r="V11" s="55"/>
      <c r="X11" s="39">
        <f>SUM(AF$3:AF10)</f>
        <v>71</v>
      </c>
      <c r="Y11" s="42" t="s">
        <v>22</v>
      </c>
      <c r="Z11" s="43">
        <f t="shared" si="2"/>
        <v>416.66666666666669</v>
      </c>
      <c r="AA11" s="44">
        <f t="shared" si="13"/>
        <v>-0.01</v>
      </c>
      <c r="AB11" s="45">
        <f t="shared" si="6"/>
        <v>46.12</v>
      </c>
      <c r="AC11" s="45">
        <f t="shared" si="7"/>
        <v>47.5</v>
      </c>
      <c r="AD11" s="39">
        <f t="shared" si="8"/>
        <v>9</v>
      </c>
      <c r="AE11" s="46">
        <f t="shared" si="9"/>
        <v>45.66</v>
      </c>
      <c r="AF11" s="39">
        <f t="shared" si="10"/>
        <v>9</v>
      </c>
      <c r="AG11" s="40">
        <f t="shared" si="11"/>
        <v>11.830194000000024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81</v>
      </c>
      <c r="M12" s="15">
        <f t="shared" si="3"/>
        <v>428.57142857142856</v>
      </c>
      <c r="N12" s="19">
        <f t="shared" si="12"/>
        <v>-0.01</v>
      </c>
      <c r="O12" s="7">
        <f t="shared" si="4"/>
        <v>45.66</v>
      </c>
      <c r="P12" s="50">
        <f>ROUND(O12*($V$4+1),2)</f>
        <v>47.03</v>
      </c>
      <c r="Q12" s="51">
        <f t="shared" si="5"/>
        <v>9</v>
      </c>
      <c r="R12" s="54">
        <f t="shared" si="1"/>
        <v>45.2</v>
      </c>
      <c r="S12" s="53">
        <f t="shared" si="0"/>
        <v>9</v>
      </c>
      <c r="V12" s="56"/>
      <c r="X12" s="39">
        <f>SUM(AF$3:AF11)</f>
        <v>80</v>
      </c>
      <c r="Y12" s="42" t="s">
        <v>23</v>
      </c>
      <c r="Z12" s="43">
        <f t="shared" si="2"/>
        <v>416.66666666666669</v>
      </c>
      <c r="AA12" s="44">
        <f t="shared" si="13"/>
        <v>-0.01</v>
      </c>
      <c r="AB12" s="45">
        <f t="shared" si="6"/>
        <v>45.66</v>
      </c>
      <c r="AC12" s="45">
        <f t="shared" si="7"/>
        <v>47.03</v>
      </c>
      <c r="AD12" s="39">
        <f t="shared" si="8"/>
        <v>9</v>
      </c>
      <c r="AE12" s="46">
        <f t="shared" si="9"/>
        <v>45.2</v>
      </c>
      <c r="AF12" s="39">
        <f t="shared" si="10"/>
        <v>9</v>
      </c>
      <c r="AG12" s="40">
        <f t="shared" si="11"/>
        <v>11.746053000000041</v>
      </c>
    </row>
    <row r="13" spans="3:33" ht="15.95" customHeight="1" x14ac:dyDescent="0.3">
      <c r="C13" s="27"/>
      <c r="D13" s="49">
        <v>49.48</v>
      </c>
      <c r="E13" s="25"/>
      <c r="F13" s="27"/>
      <c r="G13" s="25"/>
      <c r="H13" s="27"/>
      <c r="I13" s="27"/>
      <c r="K13" s="5" t="s">
        <v>24</v>
      </c>
      <c r="L13" s="6">
        <f>SUM(S$3:S12)</f>
        <v>90</v>
      </c>
      <c r="M13" s="15">
        <f t="shared" si="3"/>
        <v>428.57142857142856</v>
      </c>
      <c r="N13" s="19">
        <f t="shared" si="12"/>
        <v>-0.01</v>
      </c>
      <c r="O13" s="7">
        <f t="shared" si="4"/>
        <v>45.2</v>
      </c>
      <c r="P13" s="50">
        <f>ROUND(O13*($V$4+1),2)</f>
        <v>46.56</v>
      </c>
      <c r="Q13" s="51">
        <f t="shared" si="5"/>
        <v>9</v>
      </c>
      <c r="R13" s="54">
        <f t="shared" si="1"/>
        <v>44.75</v>
      </c>
      <c r="S13" s="53">
        <f t="shared" si="0"/>
        <v>10</v>
      </c>
      <c r="X13" s="39">
        <f>SUM(AF$3:AF12)</f>
        <v>89</v>
      </c>
      <c r="Y13" s="42" t="s">
        <v>24</v>
      </c>
      <c r="Z13" s="43">
        <f t="shared" si="2"/>
        <v>416.66666666666669</v>
      </c>
      <c r="AA13" s="44">
        <f t="shared" si="13"/>
        <v>-0.01</v>
      </c>
      <c r="AB13" s="45">
        <f t="shared" si="6"/>
        <v>45.2</v>
      </c>
      <c r="AC13" s="45">
        <f t="shared" si="7"/>
        <v>46.56</v>
      </c>
      <c r="AD13" s="39">
        <f t="shared" si="8"/>
        <v>9</v>
      </c>
      <c r="AE13" s="46">
        <f t="shared" si="9"/>
        <v>44.75</v>
      </c>
      <c r="AF13" s="39">
        <f t="shared" si="10"/>
        <v>9</v>
      </c>
      <c r="AG13" s="40">
        <f t="shared" si="11"/>
        <v>11.661911999999994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100</v>
      </c>
      <c r="M14" s="15">
        <f t="shared" si="3"/>
        <v>428.57142857142856</v>
      </c>
      <c r="N14" s="19">
        <f t="shared" si="12"/>
        <v>-0.01</v>
      </c>
      <c r="O14" s="7">
        <f t="shared" si="4"/>
        <v>44.75</v>
      </c>
      <c r="P14" s="50">
        <f>ROUND(O14*($V$4+1),2)</f>
        <v>46.09</v>
      </c>
      <c r="Q14" s="51">
        <f t="shared" si="5"/>
        <v>10</v>
      </c>
      <c r="R14" s="54">
        <f t="shared" si="1"/>
        <v>44.3</v>
      </c>
      <c r="S14" s="53">
        <f t="shared" si="0"/>
        <v>10</v>
      </c>
      <c r="X14" s="39">
        <f>SUM(AF$3:AF13)</f>
        <v>98</v>
      </c>
      <c r="Y14" s="42" t="s">
        <v>25</v>
      </c>
      <c r="Z14" s="43">
        <f t="shared" si="2"/>
        <v>416.66666666666669</v>
      </c>
      <c r="AA14" s="44">
        <f t="shared" si="13"/>
        <v>-0.01</v>
      </c>
      <c r="AB14" s="45">
        <f t="shared" si="6"/>
        <v>44.75</v>
      </c>
      <c r="AC14" s="45">
        <f t="shared" si="7"/>
        <v>46.09</v>
      </c>
      <c r="AD14" s="39">
        <f t="shared" si="8"/>
        <v>9</v>
      </c>
      <c r="AE14" s="46">
        <f t="shared" si="9"/>
        <v>44.3</v>
      </c>
      <c r="AF14" s="39">
        <f t="shared" si="10"/>
        <v>9</v>
      </c>
      <c r="AG14" s="40">
        <f t="shared" si="11"/>
        <v>11.48770800000003</v>
      </c>
    </row>
    <row r="15" spans="3:33" ht="15.95" customHeight="1" x14ac:dyDescent="0.3">
      <c r="K15" s="5" t="s">
        <v>26</v>
      </c>
      <c r="L15" s="6">
        <f>SUM(S$3:S14)</f>
        <v>110</v>
      </c>
      <c r="M15" s="15">
        <f t="shared" si="3"/>
        <v>428.57142857142856</v>
      </c>
      <c r="N15" s="19">
        <f t="shared" si="12"/>
        <v>-0.01</v>
      </c>
      <c r="O15" s="7">
        <f t="shared" si="4"/>
        <v>44.3</v>
      </c>
      <c r="P15" s="50">
        <f>ROUND(O15*($V$4+1),2)</f>
        <v>45.63</v>
      </c>
      <c r="Q15" s="51">
        <f t="shared" si="5"/>
        <v>10</v>
      </c>
      <c r="R15" s="54">
        <f t="shared" si="1"/>
        <v>43.86</v>
      </c>
      <c r="S15" s="53">
        <f t="shared" si="0"/>
        <v>10</v>
      </c>
      <c r="X15" s="39">
        <f>SUM(AF$3:AF14)</f>
        <v>107</v>
      </c>
      <c r="Y15" s="42" t="s">
        <v>26</v>
      </c>
      <c r="Z15" s="43">
        <f t="shared" si="2"/>
        <v>416.66666666666669</v>
      </c>
      <c r="AA15" s="44">
        <f t="shared" si="13"/>
        <v>-0.01</v>
      </c>
      <c r="AB15" s="45">
        <f t="shared" si="6"/>
        <v>44.3</v>
      </c>
      <c r="AC15" s="45">
        <f t="shared" si="7"/>
        <v>45.63</v>
      </c>
      <c r="AD15" s="39">
        <f t="shared" si="8"/>
        <v>9</v>
      </c>
      <c r="AE15" s="46">
        <f t="shared" si="9"/>
        <v>43.86</v>
      </c>
      <c r="AF15" s="39">
        <f t="shared" si="10"/>
        <v>9</v>
      </c>
      <c r="AG15" s="40">
        <f t="shared" si="11"/>
        <v>11.403441000000049</v>
      </c>
    </row>
    <row r="16" spans="3:33" ht="15.95" customHeight="1" x14ac:dyDescent="0.3">
      <c r="K16" s="5" t="s">
        <v>27</v>
      </c>
      <c r="L16" s="6">
        <f>SUM(S$3:S15)</f>
        <v>120</v>
      </c>
      <c r="M16" s="15">
        <f t="shared" si="3"/>
        <v>428.57142857142856</v>
      </c>
      <c r="N16" s="19">
        <f t="shared" si="12"/>
        <v>-0.01</v>
      </c>
      <c r="O16" s="7">
        <f t="shared" si="4"/>
        <v>43.86</v>
      </c>
      <c r="P16" s="50">
        <f>ROUND(O16*($V$4+1),2)</f>
        <v>45.18</v>
      </c>
      <c r="Q16" s="51">
        <f t="shared" si="5"/>
        <v>10</v>
      </c>
      <c r="R16" s="54">
        <f t="shared" si="1"/>
        <v>43.42</v>
      </c>
      <c r="S16" s="53">
        <f t="shared" si="0"/>
        <v>10</v>
      </c>
      <c r="X16" s="39">
        <f>SUM(AF$3:AF15)</f>
        <v>116</v>
      </c>
      <c r="Y16" s="42" t="s">
        <v>27</v>
      </c>
      <c r="Z16" s="43">
        <f t="shared" si="2"/>
        <v>416.66666666666669</v>
      </c>
      <c r="AA16" s="44">
        <f t="shared" si="13"/>
        <v>-0.01</v>
      </c>
      <c r="AB16" s="45">
        <f t="shared" si="6"/>
        <v>43.86</v>
      </c>
      <c r="AC16" s="45">
        <f t="shared" si="7"/>
        <v>45.18</v>
      </c>
      <c r="AD16" s="39">
        <f t="shared" si="8"/>
        <v>9</v>
      </c>
      <c r="AE16" s="46">
        <f t="shared" si="9"/>
        <v>43.42</v>
      </c>
      <c r="AF16" s="39">
        <f t="shared" si="10"/>
        <v>10</v>
      </c>
      <c r="AG16" s="40">
        <f t="shared" si="11"/>
        <v>11.319048000000002</v>
      </c>
    </row>
    <row r="17" spans="3:33" ht="15.95" customHeight="1" x14ac:dyDescent="0.3">
      <c r="C17" s="80"/>
      <c r="D17" s="84" t="s">
        <v>79</v>
      </c>
      <c r="E17" s="84"/>
      <c r="F17" s="84"/>
      <c r="G17" s="32"/>
      <c r="H17" s="32"/>
      <c r="I17" s="32"/>
      <c r="K17" s="5" t="s">
        <v>28</v>
      </c>
      <c r="L17" s="6">
        <f>SUM(S$3:S16)</f>
        <v>130</v>
      </c>
      <c r="M17" s="15">
        <f t="shared" si="3"/>
        <v>428.57142857142856</v>
      </c>
      <c r="N17" s="19">
        <f t="shared" si="12"/>
        <v>-0.01</v>
      </c>
      <c r="O17" s="7">
        <f t="shared" si="4"/>
        <v>43.42</v>
      </c>
      <c r="P17" s="50">
        <f>ROUND(O17*($V$4+1),2)</f>
        <v>44.72</v>
      </c>
      <c r="Q17" s="51">
        <f t="shared" si="5"/>
        <v>10</v>
      </c>
      <c r="R17" s="54">
        <f t="shared" si="1"/>
        <v>42.99</v>
      </c>
      <c r="S17" s="53">
        <f t="shared" si="0"/>
        <v>10</v>
      </c>
      <c r="X17" s="39">
        <f>SUM(AF$3:AF16)</f>
        <v>126</v>
      </c>
      <c r="Y17" s="42" t="s">
        <v>28</v>
      </c>
      <c r="Z17" s="43">
        <f t="shared" si="2"/>
        <v>416.66666666666669</v>
      </c>
      <c r="AA17" s="44">
        <f t="shared" si="13"/>
        <v>-0.01</v>
      </c>
      <c r="AB17" s="45">
        <f t="shared" si="6"/>
        <v>43.42</v>
      </c>
      <c r="AC17" s="45">
        <f t="shared" si="7"/>
        <v>44.72</v>
      </c>
      <c r="AD17" s="39">
        <f t="shared" si="8"/>
        <v>10</v>
      </c>
      <c r="AE17" s="46">
        <f t="shared" si="9"/>
        <v>42.99</v>
      </c>
      <c r="AF17" s="39">
        <f t="shared" si="10"/>
        <v>10</v>
      </c>
      <c r="AG17" s="40">
        <f t="shared" si="11"/>
        <v>12.383019999999972</v>
      </c>
    </row>
    <row r="18" spans="3:33" ht="15.95" customHeight="1" x14ac:dyDescent="0.25">
      <c r="C18" s="78"/>
      <c r="D18" s="78"/>
      <c r="E18" s="27"/>
      <c r="F18" s="27"/>
      <c r="G18" s="27"/>
      <c r="H18" s="27"/>
      <c r="I18" s="27"/>
      <c r="K18" s="5" t="s">
        <v>29</v>
      </c>
      <c r="L18" s="6">
        <f>SUM(S$3:S17)</f>
        <v>140</v>
      </c>
      <c r="M18" s="15">
        <f t="shared" si="3"/>
        <v>428.57142857142856</v>
      </c>
      <c r="N18" s="19">
        <f t="shared" si="12"/>
        <v>-0.01</v>
      </c>
      <c r="O18" s="7">
        <f t="shared" si="4"/>
        <v>42.99</v>
      </c>
      <c r="P18" s="50">
        <f>ROUND(O18*($V$4+1),2)</f>
        <v>44.28</v>
      </c>
      <c r="Q18" s="51">
        <f t="shared" si="5"/>
        <v>10</v>
      </c>
      <c r="R18" s="54">
        <f t="shared" si="1"/>
        <v>42.56</v>
      </c>
      <c r="S18" s="53">
        <f t="shared" si="0"/>
        <v>10</v>
      </c>
      <c r="X18" s="39">
        <f>SUM(AF$3:AF17)</f>
        <v>136</v>
      </c>
      <c r="Y18" s="42" t="s">
        <v>29</v>
      </c>
      <c r="Z18" s="43">
        <f t="shared" si="2"/>
        <v>416.66666666666669</v>
      </c>
      <c r="AA18" s="44">
        <f t="shared" si="13"/>
        <v>-0.01</v>
      </c>
      <c r="AB18" s="45">
        <f t="shared" si="6"/>
        <v>42.99</v>
      </c>
      <c r="AC18" s="45">
        <f t="shared" si="7"/>
        <v>44.28</v>
      </c>
      <c r="AD18" s="39">
        <f t="shared" si="8"/>
        <v>10</v>
      </c>
      <c r="AE18" s="46">
        <f t="shared" si="9"/>
        <v>42.56</v>
      </c>
      <c r="AF18" s="39">
        <f t="shared" si="10"/>
        <v>10</v>
      </c>
      <c r="AG18" s="40">
        <f t="shared" si="11"/>
        <v>12.289109999999992</v>
      </c>
    </row>
    <row r="19" spans="3:33" ht="15.95" customHeight="1" x14ac:dyDescent="0.25">
      <c r="C19" s="78"/>
      <c r="D19" s="82" t="s">
        <v>11</v>
      </c>
      <c r="E19" s="82"/>
      <c r="F19" s="82"/>
      <c r="G19" s="82"/>
      <c r="H19" s="82"/>
      <c r="I19" s="27"/>
      <c r="K19" s="5" t="s">
        <v>30</v>
      </c>
      <c r="L19" s="6">
        <f>SUM(S$3:S18)</f>
        <v>150</v>
      </c>
      <c r="M19" s="15">
        <f t="shared" si="3"/>
        <v>428.57142857142856</v>
      </c>
      <c r="N19" s="19">
        <f t="shared" si="12"/>
        <v>-0.01</v>
      </c>
      <c r="O19" s="7">
        <f t="shared" si="4"/>
        <v>42.56</v>
      </c>
      <c r="P19" s="50">
        <f>ROUND(O19*($V$4+1),2)</f>
        <v>43.84</v>
      </c>
      <c r="Q19" s="51">
        <f t="shared" si="5"/>
        <v>10</v>
      </c>
      <c r="R19" s="54">
        <f t="shared" si="1"/>
        <v>42.13</v>
      </c>
      <c r="S19" s="53">
        <f t="shared" si="0"/>
        <v>10</v>
      </c>
      <c r="X19" s="39">
        <f>SUM(AF$3:AF18)</f>
        <v>146</v>
      </c>
      <c r="Y19" s="42" t="s">
        <v>30</v>
      </c>
      <c r="Z19" s="43">
        <f t="shared" si="2"/>
        <v>416.66666666666669</v>
      </c>
      <c r="AA19" s="44">
        <f t="shared" si="13"/>
        <v>-0.01</v>
      </c>
      <c r="AB19" s="45">
        <f t="shared" si="6"/>
        <v>42.56</v>
      </c>
      <c r="AC19" s="45">
        <f t="shared" si="7"/>
        <v>43.84</v>
      </c>
      <c r="AD19" s="39">
        <f t="shared" si="8"/>
        <v>10</v>
      </c>
      <c r="AE19" s="46">
        <f t="shared" si="9"/>
        <v>42.13</v>
      </c>
      <c r="AF19" s="39">
        <f t="shared" si="10"/>
        <v>10</v>
      </c>
      <c r="AG19" s="40">
        <f t="shared" si="11"/>
        <v>12.19520000000001</v>
      </c>
    </row>
    <row r="20" spans="3:33" ht="15.95" customHeight="1" x14ac:dyDescent="0.25">
      <c r="C20" s="81"/>
      <c r="D20" s="85" t="s">
        <v>12</v>
      </c>
      <c r="E20" s="85"/>
      <c r="F20" s="85"/>
      <c r="G20" s="85"/>
      <c r="H20" s="85"/>
      <c r="I20" s="27"/>
      <c r="K20" s="5" t="s">
        <v>31</v>
      </c>
      <c r="L20" s="6">
        <f>SUM(S$3:S19)</f>
        <v>160</v>
      </c>
      <c r="M20" s="15">
        <f t="shared" si="3"/>
        <v>428.57142857142856</v>
      </c>
      <c r="N20" s="19">
        <f t="shared" si="12"/>
        <v>-0.01</v>
      </c>
      <c r="O20" s="7">
        <f t="shared" si="4"/>
        <v>42.13</v>
      </c>
      <c r="P20" s="50">
        <f>ROUND(O20*($V$4+1),2)</f>
        <v>43.39</v>
      </c>
      <c r="Q20" s="51">
        <f t="shared" si="5"/>
        <v>10</v>
      </c>
      <c r="R20" s="54">
        <f t="shared" si="1"/>
        <v>41.71</v>
      </c>
      <c r="S20" s="53">
        <f t="shared" si="0"/>
        <v>10</v>
      </c>
      <c r="X20" s="39">
        <f>SUM(AF$3:AF19)</f>
        <v>156</v>
      </c>
      <c r="Y20" s="42" t="s">
        <v>31</v>
      </c>
      <c r="Z20" s="43">
        <f t="shared" si="2"/>
        <v>416.66666666666669</v>
      </c>
      <c r="AA20" s="44">
        <f t="shared" si="13"/>
        <v>-0.01</v>
      </c>
      <c r="AB20" s="45">
        <f t="shared" si="6"/>
        <v>42.13</v>
      </c>
      <c r="AC20" s="45">
        <f t="shared" si="7"/>
        <v>43.39</v>
      </c>
      <c r="AD20" s="39">
        <f t="shared" si="8"/>
        <v>10</v>
      </c>
      <c r="AE20" s="46">
        <f t="shared" si="9"/>
        <v>41.71</v>
      </c>
      <c r="AF20" s="39">
        <f t="shared" si="10"/>
        <v>10</v>
      </c>
      <c r="AG20" s="40">
        <f t="shared" si="11"/>
        <v>12.00135999999998</v>
      </c>
    </row>
    <row r="21" spans="3:33" ht="15.95" customHeight="1" x14ac:dyDescent="0.25">
      <c r="C21" s="78"/>
      <c r="D21" s="82" t="s">
        <v>87</v>
      </c>
      <c r="E21" s="82"/>
      <c r="F21" s="82"/>
      <c r="G21" s="82"/>
      <c r="H21" s="82"/>
      <c r="I21" s="27"/>
      <c r="K21" s="5" t="s">
        <v>32</v>
      </c>
      <c r="L21" s="6">
        <f>SUM(S$3:S20)</f>
        <v>170</v>
      </c>
      <c r="M21" s="15">
        <f t="shared" si="3"/>
        <v>428.57142857142856</v>
      </c>
      <c r="N21" s="19">
        <f t="shared" si="12"/>
        <v>-0.01</v>
      </c>
      <c r="O21" s="7">
        <f t="shared" si="4"/>
        <v>41.71</v>
      </c>
      <c r="P21" s="50">
        <f>ROUND(O21*($V$4+1),2)</f>
        <v>42.96</v>
      </c>
      <c r="Q21" s="51">
        <f t="shared" si="5"/>
        <v>10</v>
      </c>
      <c r="R21" s="54">
        <f t="shared" si="1"/>
        <v>41.29</v>
      </c>
      <c r="S21" s="53">
        <f t="shared" si="0"/>
        <v>10</v>
      </c>
      <c r="X21" s="39">
        <f>SUM(AF$3:AF20)</f>
        <v>166</v>
      </c>
      <c r="Y21" s="42" t="s">
        <v>32</v>
      </c>
      <c r="Z21" s="43">
        <f t="shared" si="2"/>
        <v>416.66666666666669</v>
      </c>
      <c r="AA21" s="44">
        <f t="shared" si="13"/>
        <v>-0.01</v>
      </c>
      <c r="AB21" s="45">
        <f t="shared" si="6"/>
        <v>41.71</v>
      </c>
      <c r="AC21" s="45">
        <f t="shared" si="7"/>
        <v>42.96</v>
      </c>
      <c r="AD21" s="39">
        <f t="shared" si="8"/>
        <v>10</v>
      </c>
      <c r="AE21" s="46">
        <f t="shared" si="9"/>
        <v>41.29</v>
      </c>
      <c r="AF21" s="39">
        <f t="shared" si="10"/>
        <v>10</v>
      </c>
      <c r="AG21" s="40">
        <f t="shared" si="11"/>
        <v>11.907310000000001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180</v>
      </c>
      <c r="M22" s="15">
        <f t="shared" si="3"/>
        <v>428.57142857142856</v>
      </c>
      <c r="N22" s="19">
        <f t="shared" si="12"/>
        <v>-0.01</v>
      </c>
      <c r="O22" s="7">
        <f t="shared" si="4"/>
        <v>41.29</v>
      </c>
      <c r="P22" s="50">
        <f>ROUND(O22*($V$4+1),2)</f>
        <v>42.53</v>
      </c>
      <c r="Q22" s="51">
        <f t="shared" si="5"/>
        <v>10</v>
      </c>
      <c r="R22" s="54">
        <f t="shared" si="1"/>
        <v>40.880000000000003</v>
      </c>
      <c r="S22" s="53">
        <f t="shared" si="0"/>
        <v>10</v>
      </c>
      <c r="X22" s="39">
        <f>SUM(AF$3:AF21)</f>
        <v>176</v>
      </c>
      <c r="Y22" s="42" t="s">
        <v>33</v>
      </c>
      <c r="Z22" s="43">
        <f t="shared" si="2"/>
        <v>416.66666666666669</v>
      </c>
      <c r="AA22" s="44">
        <f t="shared" si="13"/>
        <v>-0.01</v>
      </c>
      <c r="AB22" s="45">
        <f t="shared" si="6"/>
        <v>41.29</v>
      </c>
      <c r="AC22" s="45">
        <f t="shared" si="7"/>
        <v>42.53</v>
      </c>
      <c r="AD22" s="39">
        <f t="shared" si="8"/>
        <v>10</v>
      </c>
      <c r="AE22" s="46">
        <f t="shared" si="9"/>
        <v>40.880000000000003</v>
      </c>
      <c r="AF22" s="39">
        <f t="shared" si="10"/>
        <v>10</v>
      </c>
      <c r="AG22" s="40">
        <f t="shared" si="11"/>
        <v>11.813260000000019</v>
      </c>
    </row>
    <row r="23" spans="3:33" ht="15.95" customHeight="1" x14ac:dyDescent="0.3">
      <c r="K23" s="5" t="s">
        <v>34</v>
      </c>
      <c r="L23" s="6">
        <f>SUM(S$3:S22)</f>
        <v>190</v>
      </c>
      <c r="M23" s="15">
        <f t="shared" si="3"/>
        <v>428.57142857142856</v>
      </c>
      <c r="N23" s="19">
        <f t="shared" si="12"/>
        <v>-0.01</v>
      </c>
      <c r="O23" s="7">
        <f t="shared" si="4"/>
        <v>40.880000000000003</v>
      </c>
      <c r="P23" s="50">
        <f>ROUND(O23*($V$4+1),2)</f>
        <v>42.11</v>
      </c>
      <c r="Q23" s="51">
        <f t="shared" si="5"/>
        <v>10</v>
      </c>
      <c r="R23" s="54">
        <f t="shared" si="1"/>
        <v>40.47</v>
      </c>
      <c r="S23" s="53">
        <f t="shared" si="0"/>
        <v>11</v>
      </c>
      <c r="X23" s="39">
        <f>SUM(AF$3:AF22)</f>
        <v>186</v>
      </c>
      <c r="Y23" s="42" t="s">
        <v>34</v>
      </c>
      <c r="Z23" s="43">
        <f t="shared" si="2"/>
        <v>416.66666666666669</v>
      </c>
      <c r="AA23" s="44">
        <f t="shared" si="13"/>
        <v>-0.01</v>
      </c>
      <c r="AB23" s="45">
        <f t="shared" si="6"/>
        <v>40.880000000000003</v>
      </c>
      <c r="AC23" s="45">
        <f t="shared" si="7"/>
        <v>42.11</v>
      </c>
      <c r="AD23" s="39">
        <f t="shared" si="8"/>
        <v>10</v>
      </c>
      <c r="AE23" s="46">
        <f t="shared" si="9"/>
        <v>40.47</v>
      </c>
      <c r="AF23" s="39">
        <f t="shared" si="10"/>
        <v>10</v>
      </c>
      <c r="AG23" s="40">
        <f t="shared" si="11"/>
        <v>11.719069999999968</v>
      </c>
    </row>
    <row r="24" spans="3:33" ht="15.95" customHeight="1" x14ac:dyDescent="0.3">
      <c r="K24" s="5" t="s">
        <v>35</v>
      </c>
      <c r="L24" s="6">
        <f>SUM(S$3:S23)</f>
        <v>201</v>
      </c>
      <c r="M24" s="15">
        <f t="shared" si="3"/>
        <v>428.57142857142856</v>
      </c>
      <c r="N24" s="19">
        <f t="shared" si="12"/>
        <v>-0.01</v>
      </c>
      <c r="O24" s="7">
        <f t="shared" si="4"/>
        <v>40.47</v>
      </c>
      <c r="P24" s="50">
        <f>ROUND(O24*($V$4+1),2)</f>
        <v>41.68</v>
      </c>
      <c r="Q24" s="51">
        <f t="shared" si="5"/>
        <v>11</v>
      </c>
      <c r="R24" s="54">
        <f t="shared" si="1"/>
        <v>40.07</v>
      </c>
      <c r="S24" s="53">
        <f t="shared" si="0"/>
        <v>11</v>
      </c>
      <c r="X24" s="39">
        <f>SUM(AF$3:AF23)</f>
        <v>196</v>
      </c>
      <c r="Y24" s="42" t="s">
        <v>35</v>
      </c>
      <c r="Z24" s="43">
        <f t="shared" si="2"/>
        <v>416.66666666666669</v>
      </c>
      <c r="AA24" s="44">
        <f t="shared" si="13"/>
        <v>-0.01</v>
      </c>
      <c r="AB24" s="45">
        <f t="shared" si="6"/>
        <v>40.47</v>
      </c>
      <c r="AC24" s="45">
        <f t="shared" si="7"/>
        <v>41.68</v>
      </c>
      <c r="AD24" s="39">
        <f t="shared" si="8"/>
        <v>10</v>
      </c>
      <c r="AE24" s="46">
        <f t="shared" si="9"/>
        <v>40.07</v>
      </c>
      <c r="AF24" s="39">
        <f t="shared" si="10"/>
        <v>10</v>
      </c>
      <c r="AG24" s="40">
        <f t="shared" si="11"/>
        <v>11.524950000000008</v>
      </c>
    </row>
    <row r="25" spans="3:33" ht="15.95" customHeight="1" x14ac:dyDescent="0.3">
      <c r="K25" s="5" t="s">
        <v>36</v>
      </c>
      <c r="L25" s="6">
        <f>SUM(S$3:S24)</f>
        <v>212</v>
      </c>
      <c r="M25" s="15">
        <f t="shared" si="3"/>
        <v>428.57142857142856</v>
      </c>
      <c r="N25" s="19">
        <f t="shared" si="12"/>
        <v>-0.01</v>
      </c>
      <c r="O25" s="7">
        <f t="shared" si="4"/>
        <v>40.07</v>
      </c>
      <c r="P25" s="50">
        <f>ROUND(O25*($V$4+1),2)</f>
        <v>41.27</v>
      </c>
      <c r="Q25" s="51">
        <f t="shared" si="5"/>
        <v>11</v>
      </c>
      <c r="R25" s="54">
        <f t="shared" si="1"/>
        <v>39.67</v>
      </c>
      <c r="S25" s="53">
        <f t="shared" si="0"/>
        <v>11</v>
      </c>
      <c r="X25" s="39">
        <f>SUM(AF$3:AF24)</f>
        <v>206</v>
      </c>
      <c r="Y25" s="42" t="s">
        <v>36</v>
      </c>
      <c r="Z25" s="43">
        <f t="shared" si="2"/>
        <v>416.66666666666669</v>
      </c>
      <c r="AA25" s="44">
        <f t="shared" si="13"/>
        <v>-0.01</v>
      </c>
      <c r="AB25" s="45">
        <f t="shared" si="6"/>
        <v>40.07</v>
      </c>
      <c r="AC25" s="45">
        <f t="shared" si="7"/>
        <v>41.27</v>
      </c>
      <c r="AD25" s="39">
        <f t="shared" si="8"/>
        <v>10</v>
      </c>
      <c r="AE25" s="46">
        <f t="shared" si="9"/>
        <v>39.67</v>
      </c>
      <c r="AF25" s="39">
        <f t="shared" si="10"/>
        <v>11</v>
      </c>
      <c r="AG25" s="40">
        <f t="shared" si="11"/>
        <v>11.430620000000028</v>
      </c>
    </row>
    <row r="26" spans="3:33" ht="15.95" customHeight="1" x14ac:dyDescent="0.3">
      <c r="K26" s="5" t="s">
        <v>37</v>
      </c>
      <c r="L26" s="6">
        <f>SUM(S$3:S25)</f>
        <v>223</v>
      </c>
      <c r="M26" s="15">
        <f t="shared" si="3"/>
        <v>428.57142857142856</v>
      </c>
      <c r="N26" s="19">
        <f t="shared" si="12"/>
        <v>-0.01</v>
      </c>
      <c r="O26" s="7">
        <f t="shared" si="4"/>
        <v>39.67</v>
      </c>
      <c r="P26" s="50">
        <f>ROUND(O26*($V$4+1),2)</f>
        <v>40.86</v>
      </c>
      <c r="Q26" s="51">
        <f t="shared" si="5"/>
        <v>11</v>
      </c>
      <c r="R26" s="54">
        <f t="shared" si="1"/>
        <v>39.270000000000003</v>
      </c>
      <c r="S26" s="53">
        <f t="shared" si="0"/>
        <v>11</v>
      </c>
      <c r="X26" s="39">
        <f>SUM(AF$3:AF25)</f>
        <v>217</v>
      </c>
      <c r="Y26" s="42" t="s">
        <v>37</v>
      </c>
      <c r="Z26" s="43">
        <f t="shared" si="2"/>
        <v>416.66666666666669</v>
      </c>
      <c r="AA26" s="44">
        <f t="shared" si="13"/>
        <v>-0.01</v>
      </c>
      <c r="AB26" s="45">
        <f t="shared" si="6"/>
        <v>39.67</v>
      </c>
      <c r="AC26" s="45">
        <f t="shared" si="7"/>
        <v>40.86</v>
      </c>
      <c r="AD26" s="39">
        <f t="shared" si="8"/>
        <v>11</v>
      </c>
      <c r="AE26" s="46">
        <f t="shared" si="9"/>
        <v>39.270000000000003</v>
      </c>
      <c r="AF26" s="39">
        <f t="shared" si="10"/>
        <v>11</v>
      </c>
      <c r="AG26" s="40">
        <f t="shared" si="11"/>
        <v>12.469918999999974</v>
      </c>
    </row>
    <row r="27" spans="3:33" ht="15.95" customHeight="1" x14ac:dyDescent="0.3">
      <c r="K27" s="5" t="s">
        <v>38</v>
      </c>
      <c r="L27" s="6">
        <f>SUM(S$3:S26)</f>
        <v>234</v>
      </c>
      <c r="M27" s="15">
        <f t="shared" si="3"/>
        <v>428.57142857142856</v>
      </c>
      <c r="N27" s="19">
        <f t="shared" si="12"/>
        <v>-0.01</v>
      </c>
      <c r="O27" s="7">
        <f t="shared" si="4"/>
        <v>39.270000000000003</v>
      </c>
      <c r="P27" s="50">
        <f>ROUND(O27*($V$4+1),2)</f>
        <v>40.450000000000003</v>
      </c>
      <c r="Q27" s="51">
        <f t="shared" si="5"/>
        <v>11</v>
      </c>
      <c r="R27" s="54">
        <f t="shared" si="1"/>
        <v>38.880000000000003</v>
      </c>
      <c r="S27" s="53">
        <f t="shared" si="0"/>
        <v>11</v>
      </c>
      <c r="X27" s="39">
        <f>SUM(AF$3:AF26)</f>
        <v>228</v>
      </c>
      <c r="Y27" s="42" t="s">
        <v>38</v>
      </c>
      <c r="Z27" s="43">
        <f t="shared" si="2"/>
        <v>416.66666666666669</v>
      </c>
      <c r="AA27" s="44">
        <f t="shared" si="13"/>
        <v>-0.01</v>
      </c>
      <c r="AB27" s="45">
        <f t="shared" si="6"/>
        <v>39.270000000000003</v>
      </c>
      <c r="AC27" s="45">
        <f t="shared" si="7"/>
        <v>40.450000000000003</v>
      </c>
      <c r="AD27" s="39">
        <f t="shared" si="8"/>
        <v>11</v>
      </c>
      <c r="AE27" s="46">
        <f t="shared" si="9"/>
        <v>38.880000000000003</v>
      </c>
      <c r="AF27" s="39">
        <f t="shared" si="10"/>
        <v>11</v>
      </c>
      <c r="AG27" s="40">
        <f t="shared" si="11"/>
        <v>12.366155999999997</v>
      </c>
    </row>
    <row r="28" spans="3:33" ht="15.95" customHeight="1" x14ac:dyDescent="0.3">
      <c r="K28" s="5" t="s">
        <v>39</v>
      </c>
      <c r="L28" s="6">
        <f>SUM(S$3:S27)</f>
        <v>245</v>
      </c>
      <c r="M28" s="15">
        <f t="shared" si="3"/>
        <v>428.57142857142856</v>
      </c>
      <c r="N28" s="19">
        <f t="shared" si="12"/>
        <v>-0.01</v>
      </c>
      <c r="O28" s="7">
        <f t="shared" si="4"/>
        <v>38.880000000000003</v>
      </c>
      <c r="P28" s="50">
        <f>ROUND(O28*($V$4+1),2)</f>
        <v>40.049999999999997</v>
      </c>
      <c r="Q28" s="51">
        <f t="shared" si="5"/>
        <v>11</v>
      </c>
      <c r="R28" s="54">
        <f t="shared" si="1"/>
        <v>38.49</v>
      </c>
      <c r="S28" s="53">
        <f t="shared" si="0"/>
        <v>11</v>
      </c>
      <c r="X28" s="39">
        <f>SUM(AF$3:AF27)</f>
        <v>239</v>
      </c>
      <c r="Y28" s="42" t="s">
        <v>39</v>
      </c>
      <c r="Z28" s="43">
        <f t="shared" si="2"/>
        <v>416.66666666666669</v>
      </c>
      <c r="AA28" s="44">
        <f t="shared" si="13"/>
        <v>-0.01</v>
      </c>
      <c r="AB28" s="45">
        <f t="shared" si="6"/>
        <v>38.880000000000003</v>
      </c>
      <c r="AC28" s="45">
        <f t="shared" si="7"/>
        <v>40.049999999999997</v>
      </c>
      <c r="AD28" s="39">
        <f t="shared" si="8"/>
        <v>11</v>
      </c>
      <c r="AE28" s="46">
        <f t="shared" si="9"/>
        <v>38.49</v>
      </c>
      <c r="AF28" s="39">
        <f t="shared" si="10"/>
        <v>11</v>
      </c>
      <c r="AG28" s="40">
        <f t="shared" si="11"/>
        <v>12.262238999999941</v>
      </c>
    </row>
    <row r="29" spans="3:33" ht="15.95" customHeight="1" x14ac:dyDescent="0.3">
      <c r="K29" s="5" t="s">
        <v>40</v>
      </c>
      <c r="L29" s="6">
        <f>SUM(S$3:S28)</f>
        <v>256</v>
      </c>
      <c r="M29" s="15">
        <f t="shared" si="3"/>
        <v>428.57142857142856</v>
      </c>
      <c r="N29" s="19">
        <f t="shared" si="12"/>
        <v>-0.01</v>
      </c>
      <c r="O29" s="7">
        <f t="shared" si="4"/>
        <v>38.49</v>
      </c>
      <c r="P29" s="50">
        <f>ROUND(O29*($V$4+1),2)</f>
        <v>39.64</v>
      </c>
      <c r="Q29" s="51">
        <f t="shared" si="5"/>
        <v>11</v>
      </c>
      <c r="R29" s="54">
        <f t="shared" si="1"/>
        <v>38.11</v>
      </c>
      <c r="S29" s="53">
        <f t="shared" si="0"/>
        <v>11</v>
      </c>
      <c r="X29" s="39">
        <f>SUM(AF$3:AF28)</f>
        <v>250</v>
      </c>
      <c r="Y29" s="42" t="s">
        <v>40</v>
      </c>
      <c r="Z29" s="43">
        <f t="shared" si="2"/>
        <v>416.66666666666669</v>
      </c>
      <c r="AA29" s="44">
        <f t="shared" si="13"/>
        <v>-0.01</v>
      </c>
      <c r="AB29" s="45">
        <f t="shared" si="6"/>
        <v>38.49</v>
      </c>
      <c r="AC29" s="45">
        <f t="shared" si="7"/>
        <v>39.64</v>
      </c>
      <c r="AD29" s="39">
        <f t="shared" si="8"/>
        <v>11</v>
      </c>
      <c r="AE29" s="46">
        <f t="shared" si="9"/>
        <v>38.11</v>
      </c>
      <c r="AF29" s="39">
        <f t="shared" si="10"/>
        <v>11</v>
      </c>
      <c r="AG29" s="40">
        <f t="shared" si="11"/>
        <v>12.048398999999984</v>
      </c>
    </row>
    <row r="30" spans="3:33" ht="15.95" customHeight="1" x14ac:dyDescent="0.3">
      <c r="K30" s="5" t="s">
        <v>41</v>
      </c>
      <c r="L30" s="6">
        <f>SUM(S$3:S29)</f>
        <v>267</v>
      </c>
      <c r="M30" s="15">
        <f t="shared" si="3"/>
        <v>428.57142857142856</v>
      </c>
      <c r="N30" s="19">
        <f t="shared" si="12"/>
        <v>-0.01</v>
      </c>
      <c r="O30" s="7">
        <f t="shared" si="4"/>
        <v>38.11</v>
      </c>
      <c r="P30" s="50">
        <f>ROUND(O30*($V$4+1),2)</f>
        <v>39.25</v>
      </c>
      <c r="Q30" s="51">
        <f t="shared" si="5"/>
        <v>11</v>
      </c>
      <c r="R30" s="54">
        <f t="shared" si="1"/>
        <v>37.729999999999997</v>
      </c>
      <c r="S30" s="53">
        <f t="shared" si="0"/>
        <v>11</v>
      </c>
      <c r="X30" s="39">
        <f>SUM(AF$3:AF29)</f>
        <v>261</v>
      </c>
      <c r="Y30" s="42" t="s">
        <v>41</v>
      </c>
      <c r="Z30" s="43">
        <f t="shared" si="2"/>
        <v>416.66666666666669</v>
      </c>
      <c r="AA30" s="44">
        <f t="shared" si="13"/>
        <v>-0.01</v>
      </c>
      <c r="AB30" s="45">
        <f t="shared" si="6"/>
        <v>38.11</v>
      </c>
      <c r="AC30" s="45">
        <f t="shared" si="7"/>
        <v>39.25</v>
      </c>
      <c r="AD30" s="39">
        <f t="shared" si="8"/>
        <v>11</v>
      </c>
      <c r="AE30" s="46">
        <f t="shared" si="9"/>
        <v>37.729999999999997</v>
      </c>
      <c r="AF30" s="39">
        <f t="shared" si="10"/>
        <v>11</v>
      </c>
      <c r="AG30" s="40">
        <f t="shared" si="11"/>
        <v>11.944328000000006</v>
      </c>
    </row>
    <row r="31" spans="3:33" ht="15.95" customHeight="1" x14ac:dyDescent="0.3">
      <c r="K31" s="5" t="s">
        <v>42</v>
      </c>
      <c r="L31" s="6">
        <f>SUM(S$3:S30)</f>
        <v>278</v>
      </c>
      <c r="M31" s="15">
        <f t="shared" si="3"/>
        <v>428.57142857142856</v>
      </c>
      <c r="N31" s="19">
        <f t="shared" si="12"/>
        <v>-0.01</v>
      </c>
      <c r="O31" s="7">
        <f t="shared" si="4"/>
        <v>37.729999999999997</v>
      </c>
      <c r="P31" s="50">
        <f>ROUND(O31*($V$4+1),2)</f>
        <v>38.86</v>
      </c>
      <c r="Q31" s="51">
        <f t="shared" si="5"/>
        <v>11</v>
      </c>
      <c r="R31" s="54">
        <f t="shared" si="1"/>
        <v>37.35</v>
      </c>
      <c r="S31" s="53">
        <f t="shared" si="0"/>
        <v>11</v>
      </c>
      <c r="X31" s="39">
        <f>SUM(AF$3:AF30)</f>
        <v>272</v>
      </c>
      <c r="Y31" s="42" t="s">
        <v>42</v>
      </c>
      <c r="Z31" s="43">
        <f t="shared" si="2"/>
        <v>416.66666666666669</v>
      </c>
      <c r="AA31" s="44">
        <f t="shared" si="13"/>
        <v>-0.01</v>
      </c>
      <c r="AB31" s="45">
        <f t="shared" si="6"/>
        <v>37.729999999999997</v>
      </c>
      <c r="AC31" s="45">
        <f t="shared" si="7"/>
        <v>38.86</v>
      </c>
      <c r="AD31" s="39">
        <f t="shared" si="8"/>
        <v>11</v>
      </c>
      <c r="AE31" s="46">
        <f t="shared" si="9"/>
        <v>37.35</v>
      </c>
      <c r="AF31" s="39">
        <f t="shared" si="10"/>
        <v>11</v>
      </c>
      <c r="AG31" s="40">
        <f t="shared" si="11"/>
        <v>11.840257000000028</v>
      </c>
    </row>
    <row r="32" spans="3:33" ht="15.95" customHeight="1" x14ac:dyDescent="0.3">
      <c r="K32" s="5" t="s">
        <v>43</v>
      </c>
      <c r="L32" s="6">
        <f>SUM(S$3:S31)</f>
        <v>289</v>
      </c>
      <c r="M32" s="15">
        <f t="shared" si="3"/>
        <v>428.57142857142856</v>
      </c>
      <c r="N32" s="19">
        <f t="shared" si="12"/>
        <v>-0.01</v>
      </c>
      <c r="O32" s="7">
        <f t="shared" si="4"/>
        <v>37.35</v>
      </c>
      <c r="P32" s="50">
        <f>ROUND(O32*($V$4+1),2)</f>
        <v>38.47</v>
      </c>
      <c r="Q32" s="51">
        <f t="shared" si="5"/>
        <v>11</v>
      </c>
      <c r="R32" s="54">
        <f t="shared" si="1"/>
        <v>36.979999999999997</v>
      </c>
      <c r="S32" s="53">
        <f t="shared" si="0"/>
        <v>12</v>
      </c>
      <c r="X32" s="39">
        <f>SUM(AF$3:AF31)</f>
        <v>283</v>
      </c>
      <c r="Y32" s="42" t="s">
        <v>43</v>
      </c>
      <c r="Z32" s="43">
        <f t="shared" si="2"/>
        <v>416.66666666666669</v>
      </c>
      <c r="AA32" s="44">
        <f t="shared" si="13"/>
        <v>-0.01</v>
      </c>
      <c r="AB32" s="45">
        <f t="shared" si="6"/>
        <v>37.35</v>
      </c>
      <c r="AC32" s="45">
        <f t="shared" si="7"/>
        <v>38.47</v>
      </c>
      <c r="AD32" s="39">
        <f t="shared" si="8"/>
        <v>11</v>
      </c>
      <c r="AE32" s="46">
        <f t="shared" si="9"/>
        <v>36.979999999999997</v>
      </c>
      <c r="AF32" s="39">
        <f t="shared" si="10"/>
        <v>11</v>
      </c>
      <c r="AG32" s="40">
        <f t="shared" si="11"/>
        <v>11.736185999999972</v>
      </c>
    </row>
    <row r="33" spans="11:33" ht="15.95" customHeight="1" x14ac:dyDescent="0.3">
      <c r="K33" s="5" t="s">
        <v>44</v>
      </c>
      <c r="L33" s="6">
        <f>SUM(S$3:S32)</f>
        <v>301</v>
      </c>
      <c r="M33" s="15">
        <f t="shared" si="3"/>
        <v>428.57142857142856</v>
      </c>
      <c r="N33" s="19">
        <f t="shared" si="12"/>
        <v>-0.01</v>
      </c>
      <c r="O33" s="7">
        <f t="shared" si="4"/>
        <v>36.979999999999997</v>
      </c>
      <c r="P33" s="50">
        <f>ROUND(O33*($V$4+1),2)</f>
        <v>38.090000000000003</v>
      </c>
      <c r="Q33" s="51">
        <f t="shared" si="5"/>
        <v>12</v>
      </c>
      <c r="R33" s="54">
        <f t="shared" si="1"/>
        <v>36.61</v>
      </c>
      <c r="S33" s="53">
        <f t="shared" si="0"/>
        <v>12</v>
      </c>
      <c r="X33" s="39">
        <f>SUM(AF$3:AF32)</f>
        <v>294</v>
      </c>
      <c r="Y33" s="42" t="s">
        <v>44</v>
      </c>
      <c r="Z33" s="43">
        <f t="shared" si="2"/>
        <v>416.66666666666669</v>
      </c>
      <c r="AA33" s="44">
        <f t="shared" si="13"/>
        <v>-0.01</v>
      </c>
      <c r="AB33" s="45">
        <f t="shared" si="6"/>
        <v>36.979999999999997</v>
      </c>
      <c r="AC33" s="45">
        <f t="shared" si="7"/>
        <v>38.090000000000003</v>
      </c>
      <c r="AD33" s="39">
        <f t="shared" si="8"/>
        <v>11</v>
      </c>
      <c r="AE33" s="46">
        <f t="shared" si="9"/>
        <v>36.61</v>
      </c>
      <c r="AF33" s="39">
        <f t="shared" si="10"/>
        <v>11</v>
      </c>
      <c r="AG33" s="40">
        <f t="shared" si="11"/>
        <v>11.631961000000071</v>
      </c>
    </row>
    <row r="34" spans="11:33" ht="15.95" customHeight="1" x14ac:dyDescent="0.3">
      <c r="K34" s="5" t="s">
        <v>45</v>
      </c>
      <c r="L34" s="6">
        <f>SUM(S$3:S33)</f>
        <v>313</v>
      </c>
      <c r="M34" s="15">
        <f t="shared" si="3"/>
        <v>428.57142857142856</v>
      </c>
      <c r="N34" s="19">
        <f t="shared" si="12"/>
        <v>-0.01</v>
      </c>
      <c r="O34" s="7">
        <f t="shared" si="4"/>
        <v>36.61</v>
      </c>
      <c r="P34" s="50">
        <f>ROUND(O34*($V$4+1),2)</f>
        <v>37.71</v>
      </c>
      <c r="Q34" s="51">
        <f t="shared" si="5"/>
        <v>12</v>
      </c>
      <c r="R34" s="54">
        <f t="shared" si="1"/>
        <v>36.24</v>
      </c>
      <c r="S34" s="53">
        <f t="shared" si="0"/>
        <v>12</v>
      </c>
      <c r="X34" s="39">
        <f>SUM(AF$3:AF33)</f>
        <v>305</v>
      </c>
      <c r="Y34" s="42" t="s">
        <v>45</v>
      </c>
      <c r="Z34" s="43">
        <f t="shared" si="2"/>
        <v>416.66666666666669</v>
      </c>
      <c r="AA34" s="44">
        <f t="shared" si="13"/>
        <v>-0.01</v>
      </c>
      <c r="AB34" s="45">
        <f t="shared" si="6"/>
        <v>36.61</v>
      </c>
      <c r="AC34" s="45">
        <f t="shared" si="7"/>
        <v>37.71</v>
      </c>
      <c r="AD34" s="39">
        <f t="shared" si="8"/>
        <v>11</v>
      </c>
      <c r="AE34" s="46">
        <f t="shared" si="9"/>
        <v>36.24</v>
      </c>
      <c r="AF34" s="39">
        <f t="shared" si="10"/>
        <v>11</v>
      </c>
      <c r="AG34" s="40">
        <f t="shared" si="11"/>
        <v>11.527736000000015</v>
      </c>
    </row>
    <row r="35" spans="11:33" ht="15.95" customHeight="1" x14ac:dyDescent="0.3">
      <c r="K35" s="5" t="s">
        <v>46</v>
      </c>
      <c r="L35" s="6">
        <f>SUM(S$3:S34)</f>
        <v>325</v>
      </c>
      <c r="M35" s="15">
        <f t="shared" si="3"/>
        <v>428.57142857142856</v>
      </c>
      <c r="N35" s="19">
        <f t="shared" si="12"/>
        <v>-0.01</v>
      </c>
      <c r="O35" s="7">
        <f t="shared" si="4"/>
        <v>36.24</v>
      </c>
      <c r="P35" s="50">
        <f>ROUND(O35*($V$4+1),2)</f>
        <v>37.33</v>
      </c>
      <c r="Q35" s="51">
        <f t="shared" si="5"/>
        <v>12</v>
      </c>
      <c r="R35" s="54">
        <f t="shared" si="1"/>
        <v>35.880000000000003</v>
      </c>
      <c r="S35" s="53">
        <f t="shared" si="0"/>
        <v>12</v>
      </c>
      <c r="X35" s="39">
        <f>SUM(AF$3:AF34)</f>
        <v>316</v>
      </c>
      <c r="Y35" s="42" t="s">
        <v>46</v>
      </c>
      <c r="Z35" s="43">
        <f t="shared" si="2"/>
        <v>416.66666666666669</v>
      </c>
      <c r="AA35" s="44">
        <f t="shared" si="13"/>
        <v>-0.01</v>
      </c>
      <c r="AB35" s="45">
        <f t="shared" si="6"/>
        <v>36.24</v>
      </c>
      <c r="AC35" s="45">
        <f t="shared" si="7"/>
        <v>37.33</v>
      </c>
      <c r="AD35" s="39">
        <f t="shared" si="8"/>
        <v>11</v>
      </c>
      <c r="AE35" s="46">
        <f t="shared" si="9"/>
        <v>35.880000000000003</v>
      </c>
      <c r="AF35" s="39">
        <f t="shared" si="10"/>
        <v>12</v>
      </c>
      <c r="AG35" s="40">
        <f t="shared" si="11"/>
        <v>11.423510999999959</v>
      </c>
    </row>
    <row r="36" spans="11:33" ht="15.95" customHeight="1" x14ac:dyDescent="0.3">
      <c r="K36" s="5" t="s">
        <v>47</v>
      </c>
      <c r="L36" s="6">
        <f>SUM(S$3:S35)</f>
        <v>337</v>
      </c>
      <c r="M36" s="15">
        <f t="shared" si="3"/>
        <v>428.57142857142856</v>
      </c>
      <c r="N36" s="19">
        <f t="shared" si="12"/>
        <v>-0.01</v>
      </c>
      <c r="O36" s="7">
        <f t="shared" si="4"/>
        <v>35.880000000000003</v>
      </c>
      <c r="P36" s="50">
        <f>ROUND(O36*($V$4+1),2)</f>
        <v>36.96</v>
      </c>
      <c r="Q36" s="51">
        <f t="shared" si="5"/>
        <v>12</v>
      </c>
      <c r="R36" s="54">
        <f t="shared" si="1"/>
        <v>35.520000000000003</v>
      </c>
      <c r="S36" s="53">
        <f t="shared" si="0"/>
        <v>12</v>
      </c>
      <c r="X36" s="39">
        <f>SUM(AF$3:AF35)</f>
        <v>328</v>
      </c>
      <c r="Y36" s="42" t="s">
        <v>47</v>
      </c>
      <c r="Z36" s="43">
        <f t="shared" si="2"/>
        <v>416.66666666666669</v>
      </c>
      <c r="AA36" s="44">
        <f t="shared" si="13"/>
        <v>-0.01</v>
      </c>
      <c r="AB36" s="45">
        <f t="shared" si="6"/>
        <v>35.880000000000003</v>
      </c>
      <c r="AC36" s="45">
        <f t="shared" si="7"/>
        <v>36.96</v>
      </c>
      <c r="AD36" s="39">
        <f t="shared" si="8"/>
        <v>12</v>
      </c>
      <c r="AE36" s="46">
        <f t="shared" si="9"/>
        <v>35.520000000000003</v>
      </c>
      <c r="AF36" s="39">
        <f t="shared" si="10"/>
        <v>12</v>
      </c>
      <c r="AG36" s="40">
        <f t="shared" si="11"/>
        <v>12.34814399999998</v>
      </c>
    </row>
    <row r="37" spans="11:33" ht="15.95" customHeight="1" x14ac:dyDescent="0.3">
      <c r="K37" s="5" t="s">
        <v>48</v>
      </c>
      <c r="L37" s="6">
        <f>SUM(S$3:S36)</f>
        <v>349</v>
      </c>
      <c r="M37" s="15">
        <f t="shared" si="3"/>
        <v>428.57142857142856</v>
      </c>
      <c r="N37" s="19">
        <f t="shared" si="12"/>
        <v>-0.01</v>
      </c>
      <c r="O37" s="7">
        <f t="shared" si="4"/>
        <v>35.520000000000003</v>
      </c>
      <c r="P37" s="50">
        <f>ROUND(O37*($V$4+1),2)</f>
        <v>36.590000000000003</v>
      </c>
      <c r="Q37" s="51">
        <f t="shared" si="5"/>
        <v>12</v>
      </c>
      <c r="R37" s="54">
        <f t="shared" si="1"/>
        <v>35.159999999999997</v>
      </c>
      <c r="S37" s="53">
        <f t="shared" si="0"/>
        <v>12</v>
      </c>
      <c r="X37" s="39">
        <f>SUM(AF$3:AF36)</f>
        <v>340</v>
      </c>
      <c r="Y37" s="42" t="s">
        <v>48</v>
      </c>
      <c r="Z37" s="43">
        <f t="shared" si="2"/>
        <v>416.66666666666669</v>
      </c>
      <c r="AA37" s="44">
        <f t="shared" si="13"/>
        <v>-0.01</v>
      </c>
      <c r="AB37" s="45">
        <f t="shared" si="6"/>
        <v>35.520000000000003</v>
      </c>
      <c r="AC37" s="45">
        <f t="shared" si="7"/>
        <v>36.590000000000003</v>
      </c>
      <c r="AD37" s="39">
        <f t="shared" si="8"/>
        <v>12</v>
      </c>
      <c r="AE37" s="46">
        <f t="shared" si="9"/>
        <v>35.159999999999997</v>
      </c>
      <c r="AF37" s="39">
        <f t="shared" si="10"/>
        <v>12</v>
      </c>
      <c r="AG37" s="40">
        <f t="shared" si="11"/>
        <v>12.234276000000003</v>
      </c>
    </row>
    <row r="38" spans="11:33" ht="15.95" customHeight="1" x14ac:dyDescent="0.3">
      <c r="K38" s="5" t="s">
        <v>49</v>
      </c>
      <c r="L38" s="6">
        <f>SUM(S$3:S37)</f>
        <v>361</v>
      </c>
      <c r="M38" s="15">
        <f t="shared" si="3"/>
        <v>428.57142857142856</v>
      </c>
      <c r="N38" s="19">
        <f t="shared" si="12"/>
        <v>-0.01</v>
      </c>
      <c r="O38" s="7">
        <f t="shared" si="4"/>
        <v>35.159999999999997</v>
      </c>
      <c r="P38" s="50">
        <f>ROUND(O38*($V$4+1),2)</f>
        <v>36.21</v>
      </c>
      <c r="Q38" s="51">
        <f t="shared" si="5"/>
        <v>12</v>
      </c>
      <c r="R38" s="54">
        <f t="shared" si="1"/>
        <v>34.81</v>
      </c>
      <c r="S38" s="53">
        <f t="shared" si="0"/>
        <v>12</v>
      </c>
      <c r="X38" s="39">
        <f>SUM(AF$3:AF37)</f>
        <v>352</v>
      </c>
      <c r="Y38" s="42" t="s">
        <v>49</v>
      </c>
      <c r="Z38" s="43">
        <f t="shared" si="2"/>
        <v>416.66666666666669</v>
      </c>
      <c r="AA38" s="44">
        <f t="shared" si="13"/>
        <v>-0.01</v>
      </c>
      <c r="AB38" s="45">
        <f t="shared" si="6"/>
        <v>35.159999999999997</v>
      </c>
      <c r="AC38" s="45">
        <f t="shared" si="7"/>
        <v>36.21</v>
      </c>
      <c r="AD38" s="39">
        <f t="shared" si="8"/>
        <v>12</v>
      </c>
      <c r="AE38" s="46">
        <f t="shared" si="9"/>
        <v>34.81</v>
      </c>
      <c r="AF38" s="39">
        <f t="shared" si="10"/>
        <v>12</v>
      </c>
      <c r="AG38" s="40">
        <f t="shared" si="11"/>
        <v>12.000492000000051</v>
      </c>
    </row>
    <row r="39" spans="11:33" ht="15.95" customHeight="1" x14ac:dyDescent="0.3">
      <c r="K39" s="5" t="s">
        <v>50</v>
      </c>
      <c r="L39" s="6">
        <f>SUM(S$3:S38)</f>
        <v>373</v>
      </c>
      <c r="M39" s="15">
        <f t="shared" si="3"/>
        <v>428.57142857142856</v>
      </c>
      <c r="N39" s="19">
        <f t="shared" si="12"/>
        <v>-0.01</v>
      </c>
      <c r="O39" s="7">
        <f t="shared" si="4"/>
        <v>34.81</v>
      </c>
      <c r="P39" s="50">
        <f>ROUND(O39*($V$4+1),2)</f>
        <v>35.85</v>
      </c>
      <c r="Q39" s="51">
        <f t="shared" si="5"/>
        <v>12</v>
      </c>
      <c r="R39" s="54">
        <f t="shared" si="1"/>
        <v>34.46</v>
      </c>
      <c r="S39" s="53">
        <f t="shared" si="0"/>
        <v>12</v>
      </c>
      <c r="X39" s="39">
        <f>SUM(AF$3:AF38)</f>
        <v>364</v>
      </c>
      <c r="Y39" s="42" t="s">
        <v>50</v>
      </c>
      <c r="Z39" s="43">
        <f t="shared" si="2"/>
        <v>416.66666666666669</v>
      </c>
      <c r="AA39" s="44">
        <f t="shared" si="13"/>
        <v>-0.01</v>
      </c>
      <c r="AB39" s="45">
        <f t="shared" si="6"/>
        <v>34.81</v>
      </c>
      <c r="AC39" s="45">
        <f t="shared" si="7"/>
        <v>35.85</v>
      </c>
      <c r="AD39" s="39">
        <f t="shared" si="8"/>
        <v>12</v>
      </c>
      <c r="AE39" s="46">
        <f t="shared" si="9"/>
        <v>34.46</v>
      </c>
      <c r="AF39" s="39">
        <f t="shared" si="10"/>
        <v>12</v>
      </c>
      <c r="AG39" s="40">
        <f t="shared" si="11"/>
        <v>11.88645599999999</v>
      </c>
    </row>
    <row r="40" spans="11:33" ht="15.95" customHeight="1" x14ac:dyDescent="0.3">
      <c r="K40" s="5" t="s">
        <v>51</v>
      </c>
      <c r="L40" s="6">
        <f>SUM(S$3:S39)</f>
        <v>385</v>
      </c>
      <c r="M40" s="15">
        <f t="shared" si="3"/>
        <v>428.57142857142856</v>
      </c>
      <c r="N40" s="19">
        <f t="shared" si="12"/>
        <v>-0.01</v>
      </c>
      <c r="O40" s="7">
        <f t="shared" si="4"/>
        <v>34.46</v>
      </c>
      <c r="P40" s="50">
        <f>ROUND(O40*($V$4+1),2)</f>
        <v>35.49</v>
      </c>
      <c r="Q40" s="51">
        <f t="shared" si="5"/>
        <v>12</v>
      </c>
      <c r="R40" s="54">
        <f t="shared" si="1"/>
        <v>34.119999999999997</v>
      </c>
      <c r="S40" s="53">
        <f t="shared" si="0"/>
        <v>13</v>
      </c>
      <c r="X40" s="39">
        <f>SUM(AF$3:AF39)</f>
        <v>376</v>
      </c>
      <c r="Y40" s="42" t="s">
        <v>51</v>
      </c>
      <c r="Z40" s="43">
        <f t="shared" si="2"/>
        <v>416.66666666666669</v>
      </c>
      <c r="AA40" s="44">
        <f t="shared" si="13"/>
        <v>-0.01</v>
      </c>
      <c r="AB40" s="45">
        <f t="shared" si="6"/>
        <v>34.46</v>
      </c>
      <c r="AC40" s="45">
        <f t="shared" si="7"/>
        <v>35.49</v>
      </c>
      <c r="AD40" s="39">
        <f t="shared" si="8"/>
        <v>12</v>
      </c>
      <c r="AE40" s="46">
        <f t="shared" si="9"/>
        <v>34.119999999999997</v>
      </c>
      <c r="AF40" s="39">
        <f t="shared" si="10"/>
        <v>12</v>
      </c>
      <c r="AG40" s="40">
        <f t="shared" si="11"/>
        <v>11.772420000000013</v>
      </c>
    </row>
    <row r="41" spans="11:33" ht="15.95" customHeight="1" x14ac:dyDescent="0.3">
      <c r="K41" s="5" t="s">
        <v>52</v>
      </c>
      <c r="L41" s="6">
        <f>SUM(S$3:S40)</f>
        <v>398</v>
      </c>
      <c r="M41" s="15">
        <f t="shared" si="3"/>
        <v>428.57142857142856</v>
      </c>
      <c r="N41" s="19">
        <f t="shared" si="12"/>
        <v>-0.01</v>
      </c>
      <c r="O41" s="7">
        <f t="shared" si="4"/>
        <v>34.119999999999997</v>
      </c>
      <c r="P41" s="50">
        <f>ROUND(O41*($V$4+1),2)</f>
        <v>35.14</v>
      </c>
      <c r="Q41" s="51">
        <f t="shared" si="5"/>
        <v>13</v>
      </c>
      <c r="R41" s="54">
        <f t="shared" si="1"/>
        <v>33.78</v>
      </c>
      <c r="S41" s="53">
        <f t="shared" si="0"/>
        <v>13</v>
      </c>
      <c r="X41" s="39">
        <f>SUM(AF$3:AF40)</f>
        <v>388</v>
      </c>
      <c r="Y41" s="42" t="s">
        <v>52</v>
      </c>
      <c r="Z41" s="43">
        <f t="shared" si="2"/>
        <v>416.66666666666669</v>
      </c>
      <c r="AA41" s="44">
        <f t="shared" si="13"/>
        <v>-0.01</v>
      </c>
      <c r="AB41" s="45">
        <f t="shared" si="6"/>
        <v>34.119999999999997</v>
      </c>
      <c r="AC41" s="45">
        <f t="shared" si="7"/>
        <v>35.14</v>
      </c>
      <c r="AD41" s="39">
        <f t="shared" si="8"/>
        <v>12</v>
      </c>
      <c r="AE41" s="46">
        <f t="shared" si="9"/>
        <v>33.78</v>
      </c>
      <c r="AF41" s="39">
        <f t="shared" si="10"/>
        <v>12</v>
      </c>
      <c r="AG41" s="40">
        <f t="shared" si="11"/>
        <v>11.658216000000037</v>
      </c>
    </row>
    <row r="42" spans="11:33" ht="15.95" customHeight="1" x14ac:dyDescent="0.3">
      <c r="K42" s="5" t="s">
        <v>53</v>
      </c>
      <c r="L42" s="6">
        <f>SUM(S$3:S41)</f>
        <v>411</v>
      </c>
      <c r="M42" s="15">
        <f t="shared" si="3"/>
        <v>428.57142857142856</v>
      </c>
      <c r="N42" s="19">
        <f t="shared" si="12"/>
        <v>-0.01</v>
      </c>
      <c r="O42" s="7">
        <f t="shared" si="4"/>
        <v>33.78</v>
      </c>
      <c r="P42" s="50">
        <f>ROUND(O42*($V$4+1),2)</f>
        <v>34.79</v>
      </c>
      <c r="Q42" s="51">
        <f t="shared" si="5"/>
        <v>13</v>
      </c>
      <c r="R42" s="54">
        <f t="shared" si="1"/>
        <v>33.44</v>
      </c>
      <c r="S42" s="53">
        <f t="shared" si="0"/>
        <v>13</v>
      </c>
      <c r="X42" s="39">
        <f>SUM(AF$3:AF41)</f>
        <v>400</v>
      </c>
      <c r="Y42" s="42" t="s">
        <v>53</v>
      </c>
      <c r="Z42" s="43">
        <f t="shared" si="2"/>
        <v>416.66666666666669</v>
      </c>
      <c r="AA42" s="44">
        <f t="shared" si="13"/>
        <v>-0.01</v>
      </c>
      <c r="AB42" s="45">
        <f t="shared" si="6"/>
        <v>33.78</v>
      </c>
      <c r="AC42" s="45">
        <f t="shared" si="7"/>
        <v>34.79</v>
      </c>
      <c r="AD42" s="39">
        <f t="shared" si="8"/>
        <v>12</v>
      </c>
      <c r="AE42" s="46">
        <f t="shared" si="9"/>
        <v>33.44</v>
      </c>
      <c r="AF42" s="39">
        <f t="shared" si="10"/>
        <v>12</v>
      </c>
      <c r="AG42" s="40">
        <f t="shared" si="11"/>
        <v>11.544011999999976</v>
      </c>
    </row>
    <row r="43" spans="11:33" ht="15.95" customHeight="1" x14ac:dyDescent="0.3">
      <c r="K43" s="5" t="s">
        <v>54</v>
      </c>
      <c r="L43" s="6">
        <f>SUM(S$3:S42)</f>
        <v>424</v>
      </c>
      <c r="M43" s="15">
        <f t="shared" si="3"/>
        <v>428.57142857142856</v>
      </c>
      <c r="N43" s="19">
        <f t="shared" si="12"/>
        <v>-0.01</v>
      </c>
      <c r="O43" s="7">
        <f t="shared" si="4"/>
        <v>33.44</v>
      </c>
      <c r="P43" s="50">
        <f>ROUND(O43*($V$4+1),2)</f>
        <v>34.44</v>
      </c>
      <c r="Q43" s="51">
        <f t="shared" si="5"/>
        <v>13</v>
      </c>
      <c r="R43" s="54">
        <f t="shared" si="1"/>
        <v>33.11</v>
      </c>
      <c r="S43" s="53">
        <f t="shared" si="0"/>
        <v>13</v>
      </c>
      <c r="X43" s="39">
        <f>SUM(AF$3:AF42)</f>
        <v>412</v>
      </c>
      <c r="Y43" s="42" t="s">
        <v>54</v>
      </c>
      <c r="Z43" s="43">
        <f t="shared" si="2"/>
        <v>416.66666666666669</v>
      </c>
      <c r="AA43" s="44">
        <f t="shared" si="13"/>
        <v>-0.01</v>
      </c>
      <c r="AB43" s="45">
        <f t="shared" si="6"/>
        <v>33.44</v>
      </c>
      <c r="AC43" s="45">
        <f t="shared" si="7"/>
        <v>34.44</v>
      </c>
      <c r="AD43" s="39">
        <f t="shared" si="8"/>
        <v>12</v>
      </c>
      <c r="AE43" s="46">
        <f t="shared" si="9"/>
        <v>33.11</v>
      </c>
      <c r="AF43" s="39">
        <f t="shared" si="10"/>
        <v>13</v>
      </c>
      <c r="AG43" s="40">
        <f t="shared" si="11"/>
        <v>11.429808</v>
      </c>
    </row>
    <row r="44" spans="11:33" ht="15.95" customHeight="1" x14ac:dyDescent="0.3">
      <c r="K44" s="5" t="s">
        <v>55</v>
      </c>
      <c r="L44" s="6">
        <f>SUM(S$3:S43)</f>
        <v>437</v>
      </c>
      <c r="M44" s="15">
        <f t="shared" si="3"/>
        <v>428.57142857142856</v>
      </c>
      <c r="N44" s="19">
        <f t="shared" si="12"/>
        <v>-0.01</v>
      </c>
      <c r="O44" s="7">
        <f t="shared" si="4"/>
        <v>33.11</v>
      </c>
      <c r="P44" s="50">
        <f>ROUND(O44*($V$4+1),2)</f>
        <v>34.1</v>
      </c>
      <c r="Q44" s="51">
        <f t="shared" si="5"/>
        <v>13</v>
      </c>
      <c r="R44" s="54">
        <f t="shared" si="1"/>
        <v>32.78</v>
      </c>
      <c r="S44" s="53">
        <f t="shared" si="0"/>
        <v>13</v>
      </c>
      <c r="X44" s="39">
        <f>SUM(AF$3:AF43)</f>
        <v>425</v>
      </c>
      <c r="Y44" s="42" t="s">
        <v>55</v>
      </c>
      <c r="Z44" s="43">
        <f t="shared" si="2"/>
        <v>416.66666666666669</v>
      </c>
      <c r="AA44" s="44">
        <f t="shared" si="13"/>
        <v>-0.01</v>
      </c>
      <c r="AB44" s="45">
        <f t="shared" si="6"/>
        <v>33.11</v>
      </c>
      <c r="AC44" s="45">
        <f t="shared" si="7"/>
        <v>34.1</v>
      </c>
      <c r="AD44" s="39">
        <f t="shared" si="8"/>
        <v>13</v>
      </c>
      <c r="AE44" s="46">
        <f t="shared" si="9"/>
        <v>32.78</v>
      </c>
      <c r="AF44" s="39">
        <f t="shared" si="10"/>
        <v>13</v>
      </c>
      <c r="AG44" s="40">
        <f t="shared" si="11"/>
        <v>12.258389000000026</v>
      </c>
    </row>
    <row r="45" spans="11:33" ht="15.95" customHeight="1" x14ac:dyDescent="0.3">
      <c r="K45" s="5" t="s">
        <v>56</v>
      </c>
      <c r="L45" s="6">
        <f>SUM(S$3:S44)</f>
        <v>450</v>
      </c>
      <c r="M45" s="15">
        <f t="shared" si="3"/>
        <v>428.57142857142856</v>
      </c>
      <c r="N45" s="19">
        <f t="shared" si="12"/>
        <v>-0.01</v>
      </c>
      <c r="O45" s="7">
        <f t="shared" si="4"/>
        <v>32.78</v>
      </c>
      <c r="P45" s="50">
        <f>ROUND(O45*($V$4+1),2)</f>
        <v>33.76</v>
      </c>
      <c r="Q45" s="51">
        <f t="shared" si="5"/>
        <v>13</v>
      </c>
      <c r="R45" s="54">
        <f t="shared" si="1"/>
        <v>32.450000000000003</v>
      </c>
      <c r="S45" s="53">
        <f t="shared" si="0"/>
        <v>13</v>
      </c>
      <c r="X45" s="39">
        <f>SUM(AF$3:AF44)</f>
        <v>438</v>
      </c>
      <c r="Y45" s="42" t="s">
        <v>56</v>
      </c>
      <c r="Z45" s="43">
        <f t="shared" si="2"/>
        <v>416.66666666666669</v>
      </c>
      <c r="AA45" s="44">
        <f t="shared" si="13"/>
        <v>-0.01</v>
      </c>
      <c r="AB45" s="45">
        <f t="shared" si="6"/>
        <v>32.78</v>
      </c>
      <c r="AC45" s="45">
        <f t="shared" si="7"/>
        <v>33.76</v>
      </c>
      <c r="AD45" s="39">
        <f t="shared" si="8"/>
        <v>13</v>
      </c>
      <c r="AE45" s="46">
        <f t="shared" si="9"/>
        <v>32.450000000000003</v>
      </c>
      <c r="AF45" s="39">
        <f t="shared" si="10"/>
        <v>13</v>
      </c>
      <c r="AG45" s="40">
        <f t="shared" si="11"/>
        <v>12.13448599999996</v>
      </c>
    </row>
    <row r="46" spans="11:33" ht="15.95" customHeight="1" x14ac:dyDescent="0.3">
      <c r="K46" s="5" t="s">
        <v>57</v>
      </c>
      <c r="L46" s="6">
        <f>SUM(S$3:S45)</f>
        <v>463</v>
      </c>
      <c r="M46" s="15">
        <f t="shared" si="3"/>
        <v>428.57142857142856</v>
      </c>
      <c r="N46" s="19">
        <f t="shared" si="12"/>
        <v>-0.01</v>
      </c>
      <c r="O46" s="7">
        <f t="shared" si="4"/>
        <v>32.450000000000003</v>
      </c>
      <c r="P46" s="50">
        <f>ROUND(O46*($V$4+1),2)</f>
        <v>33.42</v>
      </c>
      <c r="Q46" s="51">
        <f t="shared" si="5"/>
        <v>13</v>
      </c>
      <c r="R46" s="54">
        <f t="shared" si="1"/>
        <v>32.130000000000003</v>
      </c>
      <c r="S46" s="53">
        <f t="shared" si="0"/>
        <v>13</v>
      </c>
      <c r="X46" s="39">
        <f>SUM(AF$3:AF45)</f>
        <v>451</v>
      </c>
      <c r="Y46" s="42" t="s">
        <v>57</v>
      </c>
      <c r="Z46" s="43">
        <f t="shared" si="2"/>
        <v>416.66666666666669</v>
      </c>
      <c r="AA46" s="44">
        <f t="shared" si="13"/>
        <v>-0.01</v>
      </c>
      <c r="AB46" s="45">
        <f t="shared" si="6"/>
        <v>32.450000000000003</v>
      </c>
      <c r="AC46" s="45">
        <f t="shared" si="7"/>
        <v>33.42</v>
      </c>
      <c r="AD46" s="39">
        <f t="shared" si="8"/>
        <v>13</v>
      </c>
      <c r="AE46" s="46">
        <f t="shared" si="9"/>
        <v>32.130000000000003</v>
      </c>
      <c r="AF46" s="39">
        <f t="shared" si="10"/>
        <v>13</v>
      </c>
      <c r="AG46" s="40">
        <f t="shared" si="11"/>
        <v>12.010582999999984</v>
      </c>
    </row>
    <row r="47" spans="11:33" ht="15.95" customHeight="1" x14ac:dyDescent="0.3">
      <c r="K47" s="5" t="s">
        <v>58</v>
      </c>
      <c r="L47" s="6">
        <f>SUM(S$3:S46)</f>
        <v>476</v>
      </c>
      <c r="M47" s="15">
        <f t="shared" si="3"/>
        <v>428.57142857142856</v>
      </c>
      <c r="N47" s="19">
        <f t="shared" si="12"/>
        <v>-0.01</v>
      </c>
      <c r="O47" s="7">
        <f t="shared" si="4"/>
        <v>32.130000000000003</v>
      </c>
      <c r="P47" s="50">
        <f>ROUND(O47*($V$4+1),2)</f>
        <v>33.090000000000003</v>
      </c>
      <c r="Q47" s="51">
        <f t="shared" si="5"/>
        <v>13</v>
      </c>
      <c r="R47" s="54">
        <f t="shared" si="1"/>
        <v>31.81</v>
      </c>
      <c r="S47" s="53">
        <f t="shared" si="0"/>
        <v>13</v>
      </c>
      <c r="X47" s="39">
        <f>SUM(AF$3:AF46)</f>
        <v>464</v>
      </c>
      <c r="Y47" s="42" t="s">
        <v>58</v>
      </c>
      <c r="Z47" s="43">
        <f t="shared" si="2"/>
        <v>416.66666666666669</v>
      </c>
      <c r="AA47" s="44">
        <f t="shared" si="13"/>
        <v>-0.01</v>
      </c>
      <c r="AB47" s="45">
        <f t="shared" si="6"/>
        <v>32.130000000000003</v>
      </c>
      <c r="AC47" s="45">
        <f t="shared" si="7"/>
        <v>33.090000000000003</v>
      </c>
      <c r="AD47" s="39">
        <f t="shared" si="8"/>
        <v>13</v>
      </c>
      <c r="AE47" s="46">
        <f t="shared" si="9"/>
        <v>31.81</v>
      </c>
      <c r="AF47" s="39">
        <f t="shared" si="10"/>
        <v>13</v>
      </c>
      <c r="AG47" s="40">
        <f t="shared" si="11"/>
        <v>11.88649800000001</v>
      </c>
    </row>
    <row r="48" spans="11:33" ht="15.95" customHeight="1" x14ac:dyDescent="0.3">
      <c r="K48" s="5" t="s">
        <v>59</v>
      </c>
      <c r="L48" s="6">
        <f>SUM(S$3:S47)</f>
        <v>489</v>
      </c>
      <c r="M48" s="15">
        <f t="shared" si="3"/>
        <v>428.57142857142856</v>
      </c>
      <c r="N48" s="19">
        <f t="shared" si="12"/>
        <v>-0.01</v>
      </c>
      <c r="O48" s="7">
        <f t="shared" si="4"/>
        <v>31.81</v>
      </c>
      <c r="P48" s="50">
        <f>ROUND(O48*($V$4+1),2)</f>
        <v>32.76</v>
      </c>
      <c r="Q48" s="51">
        <f t="shared" si="5"/>
        <v>13</v>
      </c>
      <c r="R48" s="54">
        <f t="shared" si="1"/>
        <v>31.49</v>
      </c>
      <c r="S48" s="53">
        <f t="shared" si="0"/>
        <v>14</v>
      </c>
      <c r="X48" s="39">
        <f>SUM(AF$3:AF47)</f>
        <v>477</v>
      </c>
      <c r="Y48" s="42" t="s">
        <v>59</v>
      </c>
      <c r="Z48" s="43">
        <f t="shared" si="2"/>
        <v>416.66666666666669</v>
      </c>
      <c r="AA48" s="44">
        <f t="shared" si="13"/>
        <v>-0.01</v>
      </c>
      <c r="AB48" s="45">
        <f t="shared" si="6"/>
        <v>31.81</v>
      </c>
      <c r="AC48" s="45">
        <f t="shared" si="7"/>
        <v>32.76</v>
      </c>
      <c r="AD48" s="39">
        <f t="shared" si="8"/>
        <v>13</v>
      </c>
      <c r="AE48" s="46">
        <f t="shared" si="9"/>
        <v>31.49</v>
      </c>
      <c r="AF48" s="39">
        <f t="shared" si="10"/>
        <v>13</v>
      </c>
      <c r="AG48" s="40">
        <f t="shared" si="11"/>
        <v>11.762412999999992</v>
      </c>
    </row>
    <row r="49" spans="11:33" ht="15.95" customHeight="1" x14ac:dyDescent="0.3">
      <c r="K49" s="5" t="s">
        <v>60</v>
      </c>
      <c r="L49" s="6">
        <f>SUM(S$3:S48)</f>
        <v>503</v>
      </c>
      <c r="M49" s="15">
        <f t="shared" si="3"/>
        <v>428.57142857142856</v>
      </c>
      <c r="N49" s="19">
        <f t="shared" si="12"/>
        <v>-0.01</v>
      </c>
      <c r="O49" s="7">
        <f t="shared" si="4"/>
        <v>31.49</v>
      </c>
      <c r="P49" s="50">
        <f>ROUND(O49*($V$4+1),2)</f>
        <v>32.43</v>
      </c>
      <c r="Q49" s="51">
        <f t="shared" si="5"/>
        <v>14</v>
      </c>
      <c r="R49" s="54">
        <f t="shared" si="1"/>
        <v>31.18</v>
      </c>
      <c r="S49" s="53">
        <f t="shared" si="0"/>
        <v>14</v>
      </c>
      <c r="X49" s="39">
        <f>SUM(AF$3:AF48)</f>
        <v>490</v>
      </c>
      <c r="Y49" s="42" t="s">
        <v>60</v>
      </c>
      <c r="Z49" s="43">
        <f t="shared" si="2"/>
        <v>416.66666666666669</v>
      </c>
      <c r="AA49" s="44">
        <f t="shared" si="13"/>
        <v>-0.01</v>
      </c>
      <c r="AB49" s="45">
        <f t="shared" si="6"/>
        <v>31.49</v>
      </c>
      <c r="AC49" s="45">
        <f t="shared" si="7"/>
        <v>32.43</v>
      </c>
      <c r="AD49" s="39">
        <f t="shared" si="8"/>
        <v>13</v>
      </c>
      <c r="AE49" s="46">
        <f t="shared" si="9"/>
        <v>31.18</v>
      </c>
      <c r="AF49" s="39">
        <f t="shared" si="10"/>
        <v>13</v>
      </c>
      <c r="AG49" s="40">
        <f t="shared" si="11"/>
        <v>11.638328000000017</v>
      </c>
    </row>
    <row r="50" spans="11:33" ht="15.95" customHeight="1" x14ac:dyDescent="0.3">
      <c r="K50" s="5" t="s">
        <v>61</v>
      </c>
      <c r="L50" s="6">
        <f>SUM(S$3:S49)</f>
        <v>517</v>
      </c>
      <c r="M50" s="15">
        <f t="shared" si="3"/>
        <v>428.57142857142856</v>
      </c>
      <c r="N50" s="19">
        <f t="shared" si="12"/>
        <v>-0.01</v>
      </c>
      <c r="O50" s="7">
        <f t="shared" si="4"/>
        <v>31.18</v>
      </c>
      <c r="P50" s="50">
        <f>ROUND(O50*($V$4+1),2)</f>
        <v>32.119999999999997</v>
      </c>
      <c r="Q50" s="51">
        <f t="shared" si="5"/>
        <v>14</v>
      </c>
      <c r="R50" s="54">
        <f t="shared" si="1"/>
        <v>30.87</v>
      </c>
      <c r="S50" s="53">
        <f t="shared" si="0"/>
        <v>14</v>
      </c>
      <c r="X50" s="39">
        <f>SUM(AF$3:AF49)</f>
        <v>503</v>
      </c>
      <c r="Y50" s="42" t="s">
        <v>61</v>
      </c>
      <c r="Z50" s="43">
        <f t="shared" si="2"/>
        <v>416.66666666666669</v>
      </c>
      <c r="AA50" s="44">
        <f t="shared" si="13"/>
        <v>-0.01</v>
      </c>
      <c r="AB50" s="45">
        <f t="shared" si="6"/>
        <v>31.18</v>
      </c>
      <c r="AC50" s="45">
        <f t="shared" si="7"/>
        <v>32.119999999999997</v>
      </c>
      <c r="AD50" s="39">
        <f t="shared" si="8"/>
        <v>13</v>
      </c>
      <c r="AE50" s="46">
        <f t="shared" si="9"/>
        <v>30.87</v>
      </c>
      <c r="AF50" s="39">
        <f t="shared" si="10"/>
        <v>13</v>
      </c>
      <c r="AG50" s="40">
        <f t="shared" si="11"/>
        <v>11.643969999999971</v>
      </c>
    </row>
    <row r="51" spans="11:33" ht="15.95" customHeight="1" x14ac:dyDescent="0.3">
      <c r="K51" s="5" t="s">
        <v>62</v>
      </c>
      <c r="L51" s="6">
        <f>SUM(S$3:S50)</f>
        <v>531</v>
      </c>
      <c r="M51" s="15">
        <f t="shared" si="3"/>
        <v>428.57142857142856</v>
      </c>
      <c r="N51" s="19">
        <f t="shared" si="12"/>
        <v>-0.01</v>
      </c>
      <c r="O51" s="7">
        <f t="shared" si="4"/>
        <v>30.87</v>
      </c>
      <c r="P51" s="50">
        <f>ROUND(O51*($V$4+1),2)</f>
        <v>31.8</v>
      </c>
      <c r="Q51" s="51">
        <f t="shared" si="5"/>
        <v>14</v>
      </c>
      <c r="R51" s="54">
        <f t="shared" si="1"/>
        <v>30.56</v>
      </c>
      <c r="S51" s="53">
        <f t="shared" si="0"/>
        <v>14</v>
      </c>
      <c r="X51" s="39">
        <f>SUM(AF$3:AF50)</f>
        <v>516</v>
      </c>
      <c r="Y51" s="42" t="s">
        <v>62</v>
      </c>
      <c r="Z51" s="43">
        <f t="shared" si="2"/>
        <v>416.66666666666669</v>
      </c>
      <c r="AA51" s="44">
        <f t="shared" si="13"/>
        <v>-0.01</v>
      </c>
      <c r="AB51" s="45">
        <f t="shared" si="6"/>
        <v>30.87</v>
      </c>
      <c r="AC51" s="45">
        <f t="shared" si="7"/>
        <v>31.8</v>
      </c>
      <c r="AD51" s="39">
        <f t="shared" si="8"/>
        <v>13</v>
      </c>
      <c r="AE51" s="46">
        <f t="shared" si="9"/>
        <v>30.56</v>
      </c>
      <c r="AF51" s="39">
        <f t="shared" si="10"/>
        <v>14</v>
      </c>
      <c r="AG51" s="40">
        <f t="shared" si="11"/>
        <v>11.519702999999996</v>
      </c>
    </row>
    <row r="52" spans="11:33" ht="15.95" customHeight="1" x14ac:dyDescent="0.3">
      <c r="K52" s="5" t="s">
        <v>63</v>
      </c>
      <c r="L52" s="6">
        <f>SUM(S$3:S51)</f>
        <v>545</v>
      </c>
      <c r="M52" s="15">
        <f t="shared" si="3"/>
        <v>428.57142857142856</v>
      </c>
      <c r="N52" s="19">
        <f t="shared" si="12"/>
        <v>-0.01</v>
      </c>
      <c r="O52" s="7">
        <f t="shared" si="4"/>
        <v>30.56</v>
      </c>
      <c r="P52" s="50">
        <f>ROUND(O52*($V$4+1),2)</f>
        <v>31.48</v>
      </c>
      <c r="Q52" s="51">
        <f t="shared" si="5"/>
        <v>14</v>
      </c>
      <c r="R52" s="54">
        <f t="shared" si="1"/>
        <v>30.25</v>
      </c>
      <c r="S52" s="53">
        <f t="shared" si="0"/>
        <v>14</v>
      </c>
      <c r="X52" s="39">
        <f>SUM(AF$3:AF51)</f>
        <v>530</v>
      </c>
      <c r="Y52" s="42" t="s">
        <v>63</v>
      </c>
      <c r="Z52" s="43">
        <f t="shared" si="2"/>
        <v>416.66666666666669</v>
      </c>
      <c r="AA52" s="44">
        <f t="shared" si="13"/>
        <v>-0.01</v>
      </c>
      <c r="AB52" s="45">
        <f t="shared" si="6"/>
        <v>30.56</v>
      </c>
      <c r="AC52" s="45">
        <f t="shared" si="7"/>
        <v>31.48</v>
      </c>
      <c r="AD52" s="39">
        <f t="shared" si="8"/>
        <v>14</v>
      </c>
      <c r="AE52" s="46">
        <f t="shared" si="9"/>
        <v>30.25</v>
      </c>
      <c r="AF52" s="39">
        <f t="shared" si="10"/>
        <v>14</v>
      </c>
      <c r="AG52" s="40">
        <f t="shared" si="11"/>
        <v>12.272008000000024</v>
      </c>
    </row>
    <row r="53" spans="11:33" ht="15.95" customHeight="1" x14ac:dyDescent="0.3">
      <c r="K53" s="5" t="s">
        <v>64</v>
      </c>
      <c r="L53" s="6">
        <f>SUM(S$3:S52)</f>
        <v>559</v>
      </c>
      <c r="M53" s="15">
        <f t="shared" si="3"/>
        <v>428.57142857142856</v>
      </c>
      <c r="N53" s="19">
        <f t="shared" si="12"/>
        <v>-0.01</v>
      </c>
      <c r="O53" s="7">
        <f t="shared" ref="O53:O67" si="14">R52</f>
        <v>30.25</v>
      </c>
      <c r="P53" s="50">
        <f>ROUND(O53*($V$4+1),2)</f>
        <v>31.16</v>
      </c>
      <c r="Q53" s="51">
        <f t="shared" ref="Q53:Q67" si="15">S52</f>
        <v>14</v>
      </c>
      <c r="R53" s="54">
        <f t="shared" ref="R53:R67" si="16">ROUND(O53*(N54+1),2)</f>
        <v>29.95</v>
      </c>
      <c r="S53" s="53">
        <f t="shared" ref="S53:S67" si="17">ROUND(M54/R53,0)</f>
        <v>14</v>
      </c>
      <c r="X53" s="39">
        <f>SUM(AF$3:AF52)</f>
        <v>544</v>
      </c>
      <c r="Y53" s="42" t="s">
        <v>64</v>
      </c>
      <c r="Z53" s="43">
        <f t="shared" si="2"/>
        <v>416.66666666666669</v>
      </c>
      <c r="AA53" s="44">
        <f t="shared" si="13"/>
        <v>-0.01</v>
      </c>
      <c r="AB53" s="45">
        <f t="shared" si="6"/>
        <v>30.25</v>
      </c>
      <c r="AC53" s="45">
        <f t="shared" si="7"/>
        <v>31.16</v>
      </c>
      <c r="AD53" s="39">
        <f t="shared" si="8"/>
        <v>14</v>
      </c>
      <c r="AE53" s="46">
        <f>ROUND(AB53*(AA54+1),2)</f>
        <v>30.25</v>
      </c>
      <c r="AF53" s="39">
        <f>ROUND(Z54/AE53,0)</f>
        <v>0</v>
      </c>
      <c r="AG53" s="40">
        <f t="shared" si="11"/>
        <v>12.138182000000002</v>
      </c>
    </row>
    <row r="54" spans="11:33" ht="15.95" customHeight="1" x14ac:dyDescent="0.3">
      <c r="K54" s="5" t="s">
        <v>89</v>
      </c>
      <c r="L54" s="6">
        <f>SUM(S$3:S53)</f>
        <v>573</v>
      </c>
      <c r="M54" s="15">
        <f t="shared" si="3"/>
        <v>428.57142857142856</v>
      </c>
      <c r="N54" s="19">
        <f t="shared" si="12"/>
        <v>-0.01</v>
      </c>
      <c r="O54" s="7">
        <f t="shared" si="14"/>
        <v>29.95</v>
      </c>
      <c r="P54" s="50">
        <f>ROUND(O54*($V$4+1),2)</f>
        <v>30.85</v>
      </c>
      <c r="Q54" s="51">
        <f t="shared" si="15"/>
        <v>14</v>
      </c>
      <c r="R54" s="54">
        <f t="shared" si="16"/>
        <v>29.65</v>
      </c>
      <c r="S54" s="53">
        <f t="shared" si="17"/>
        <v>14</v>
      </c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5" t="s">
        <v>90</v>
      </c>
      <c r="L55" s="6">
        <f>SUM(S$3:S54)</f>
        <v>587</v>
      </c>
      <c r="M55" s="15">
        <f t="shared" si="3"/>
        <v>428.57142857142856</v>
      </c>
      <c r="N55" s="19">
        <f t="shared" si="12"/>
        <v>-0.01</v>
      </c>
      <c r="O55" s="7">
        <f t="shared" si="14"/>
        <v>29.65</v>
      </c>
      <c r="P55" s="50">
        <f>ROUND(O55*($V$4+1),2)</f>
        <v>30.54</v>
      </c>
      <c r="Q55" s="51">
        <f t="shared" si="15"/>
        <v>14</v>
      </c>
      <c r="R55" s="54">
        <f t="shared" si="16"/>
        <v>29.35</v>
      </c>
      <c r="S55" s="53">
        <f t="shared" si="17"/>
        <v>15</v>
      </c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5" t="s">
        <v>91</v>
      </c>
      <c r="L56" s="6">
        <f>SUM(S$3:S55)</f>
        <v>602</v>
      </c>
      <c r="M56" s="15">
        <f t="shared" si="3"/>
        <v>428.57142857142856</v>
      </c>
      <c r="N56" s="19">
        <f t="shared" si="12"/>
        <v>-0.01</v>
      </c>
      <c r="O56" s="7">
        <f t="shared" si="14"/>
        <v>29.35</v>
      </c>
      <c r="P56" s="50">
        <f>ROUND(O56*($V$4+1),2)</f>
        <v>30.23</v>
      </c>
      <c r="Q56" s="51">
        <f t="shared" si="15"/>
        <v>15</v>
      </c>
      <c r="R56" s="54">
        <f t="shared" si="16"/>
        <v>29.06</v>
      </c>
      <c r="S56" s="53">
        <f t="shared" si="17"/>
        <v>15</v>
      </c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5" t="s">
        <v>92</v>
      </c>
      <c r="L57" s="6">
        <f>SUM(S$3:S56)</f>
        <v>617</v>
      </c>
      <c r="M57" s="15">
        <f t="shared" si="3"/>
        <v>428.57142857142856</v>
      </c>
      <c r="N57" s="19">
        <f t="shared" si="12"/>
        <v>-0.01</v>
      </c>
      <c r="O57" s="7">
        <f t="shared" si="14"/>
        <v>29.06</v>
      </c>
      <c r="P57" s="50">
        <f>ROUND(O57*($V$4+1),2)</f>
        <v>29.93</v>
      </c>
      <c r="Q57" s="51">
        <f t="shared" si="15"/>
        <v>15</v>
      </c>
      <c r="R57" s="54">
        <f t="shared" si="16"/>
        <v>28.77</v>
      </c>
      <c r="S57" s="53">
        <f t="shared" si="17"/>
        <v>15</v>
      </c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5" t="s">
        <v>93</v>
      </c>
      <c r="L58" s="6">
        <f>SUM(S$3:S57)</f>
        <v>632</v>
      </c>
      <c r="M58" s="15">
        <f t="shared" si="3"/>
        <v>428.57142857142856</v>
      </c>
      <c r="N58" s="19">
        <f t="shared" si="12"/>
        <v>-0.01</v>
      </c>
      <c r="O58" s="7">
        <f t="shared" si="14"/>
        <v>28.77</v>
      </c>
      <c r="P58" s="50">
        <f>ROUND(O58*($V$4+1),2)</f>
        <v>29.63</v>
      </c>
      <c r="Q58" s="51">
        <f t="shared" si="15"/>
        <v>15</v>
      </c>
      <c r="R58" s="54">
        <f t="shared" si="16"/>
        <v>28.48</v>
      </c>
      <c r="S58" s="53">
        <f t="shared" si="17"/>
        <v>15</v>
      </c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5" t="s">
        <v>94</v>
      </c>
      <c r="L59" s="6">
        <f>SUM(S$3:S58)</f>
        <v>647</v>
      </c>
      <c r="M59" s="15">
        <f t="shared" si="3"/>
        <v>428.57142857142856</v>
      </c>
      <c r="N59" s="19">
        <f t="shared" si="12"/>
        <v>-0.01</v>
      </c>
      <c r="O59" s="7">
        <f t="shared" si="14"/>
        <v>28.48</v>
      </c>
      <c r="P59" s="50">
        <f>ROUND(O59*($V$4+1),2)</f>
        <v>29.33</v>
      </c>
      <c r="Q59" s="51">
        <f t="shared" si="15"/>
        <v>15</v>
      </c>
      <c r="R59" s="54">
        <f t="shared" si="16"/>
        <v>28.2</v>
      </c>
      <c r="S59" s="53">
        <f t="shared" si="17"/>
        <v>15</v>
      </c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5" t="s">
        <v>95</v>
      </c>
      <c r="L60" s="6">
        <f>SUM(S$3:S59)</f>
        <v>662</v>
      </c>
      <c r="M60" s="15">
        <f t="shared" si="3"/>
        <v>428.57142857142856</v>
      </c>
      <c r="N60" s="19">
        <f t="shared" si="12"/>
        <v>-0.01</v>
      </c>
      <c r="O60" s="7">
        <f t="shared" si="14"/>
        <v>28.2</v>
      </c>
      <c r="P60" s="50">
        <f>ROUND(O60*($V$4+1),2)</f>
        <v>29.05</v>
      </c>
      <c r="Q60" s="51">
        <f t="shared" si="15"/>
        <v>15</v>
      </c>
      <c r="R60" s="54">
        <f t="shared" si="16"/>
        <v>27.92</v>
      </c>
      <c r="S60" s="53">
        <f t="shared" si="17"/>
        <v>15</v>
      </c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5" t="s">
        <v>96</v>
      </c>
      <c r="L61" s="6">
        <f>SUM(S$3:S60)</f>
        <v>677</v>
      </c>
      <c r="M61" s="15">
        <f t="shared" si="3"/>
        <v>428.57142857142856</v>
      </c>
      <c r="N61" s="19">
        <f t="shared" si="12"/>
        <v>-0.01</v>
      </c>
      <c r="O61" s="7">
        <f t="shared" si="14"/>
        <v>27.92</v>
      </c>
      <c r="P61" s="50">
        <f>ROUND(O61*($V$4+1),2)</f>
        <v>28.76</v>
      </c>
      <c r="Q61" s="51">
        <f t="shared" si="15"/>
        <v>15</v>
      </c>
      <c r="R61" s="54">
        <f t="shared" si="16"/>
        <v>27.64</v>
      </c>
      <c r="S61" s="53">
        <f t="shared" si="17"/>
        <v>16</v>
      </c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5" t="s">
        <v>97</v>
      </c>
      <c r="L62" s="6">
        <f>SUM(S$3:S61)</f>
        <v>693</v>
      </c>
      <c r="M62" s="15">
        <f t="shared" si="3"/>
        <v>428.57142857142856</v>
      </c>
      <c r="N62" s="19">
        <f t="shared" si="12"/>
        <v>-0.01</v>
      </c>
      <c r="O62" s="7">
        <f t="shared" si="14"/>
        <v>27.64</v>
      </c>
      <c r="P62" s="50">
        <f>ROUND(O62*($V$4+1),2)</f>
        <v>28.47</v>
      </c>
      <c r="Q62" s="51">
        <f t="shared" si="15"/>
        <v>16</v>
      </c>
      <c r="R62" s="54">
        <f t="shared" si="16"/>
        <v>27.36</v>
      </c>
      <c r="S62" s="53">
        <f t="shared" si="17"/>
        <v>16</v>
      </c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5" t="s">
        <v>98</v>
      </c>
      <c r="L63" s="6">
        <f>SUM(S$3:S62)</f>
        <v>709</v>
      </c>
      <c r="M63" s="15">
        <f t="shared" si="3"/>
        <v>428.57142857142856</v>
      </c>
      <c r="N63" s="19">
        <f t="shared" si="12"/>
        <v>-0.01</v>
      </c>
      <c r="O63" s="7">
        <f t="shared" si="14"/>
        <v>27.36</v>
      </c>
      <c r="P63" s="50">
        <f>ROUND(O63*($V$4+1),2)</f>
        <v>28.18</v>
      </c>
      <c r="Q63" s="51">
        <f t="shared" si="15"/>
        <v>16</v>
      </c>
      <c r="R63" s="54">
        <f t="shared" si="16"/>
        <v>27.09</v>
      </c>
      <c r="S63" s="53">
        <f t="shared" si="17"/>
        <v>16</v>
      </c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5" t="s">
        <v>99</v>
      </c>
      <c r="L64" s="6">
        <f>SUM(S$3:S63)</f>
        <v>725</v>
      </c>
      <c r="M64" s="15">
        <f t="shared" si="3"/>
        <v>428.57142857142856</v>
      </c>
      <c r="N64" s="19">
        <f t="shared" si="12"/>
        <v>-0.01</v>
      </c>
      <c r="O64" s="7">
        <f t="shared" si="14"/>
        <v>27.09</v>
      </c>
      <c r="P64" s="50">
        <f>ROUND(O64*($V$4+1),2)</f>
        <v>27.9</v>
      </c>
      <c r="Q64" s="51">
        <f t="shared" si="15"/>
        <v>16</v>
      </c>
      <c r="R64" s="54">
        <f t="shared" si="16"/>
        <v>26.82</v>
      </c>
      <c r="S64" s="53">
        <f t="shared" si="17"/>
        <v>16</v>
      </c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5" t="s">
        <v>100</v>
      </c>
      <c r="L65" s="6">
        <f>SUM(S$3:S64)</f>
        <v>741</v>
      </c>
      <c r="M65" s="15">
        <f t="shared" si="3"/>
        <v>428.57142857142856</v>
      </c>
      <c r="N65" s="19">
        <f t="shared" si="12"/>
        <v>-0.01</v>
      </c>
      <c r="O65" s="7">
        <f t="shared" si="14"/>
        <v>26.82</v>
      </c>
      <c r="P65" s="50">
        <f>ROUND(O65*($V$4+1),2)</f>
        <v>27.62</v>
      </c>
      <c r="Q65" s="51">
        <f t="shared" si="15"/>
        <v>16</v>
      </c>
      <c r="R65" s="54">
        <f t="shared" si="16"/>
        <v>26.55</v>
      </c>
      <c r="S65" s="53">
        <f t="shared" si="17"/>
        <v>16</v>
      </c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5" t="s">
        <v>101</v>
      </c>
      <c r="L66" s="6">
        <f>SUM(S$3:S65)</f>
        <v>757</v>
      </c>
      <c r="M66" s="15">
        <f t="shared" si="3"/>
        <v>428.57142857142856</v>
      </c>
      <c r="N66" s="19">
        <f t="shared" si="12"/>
        <v>-0.01</v>
      </c>
      <c r="O66" s="7">
        <f t="shared" si="14"/>
        <v>26.55</v>
      </c>
      <c r="P66" s="50">
        <f>ROUND(O66*($V$4+1),2)</f>
        <v>27.35</v>
      </c>
      <c r="Q66" s="51">
        <f t="shared" si="15"/>
        <v>16</v>
      </c>
      <c r="R66" s="54">
        <f t="shared" si="16"/>
        <v>26.28</v>
      </c>
      <c r="S66" s="53">
        <f t="shared" si="17"/>
        <v>16</v>
      </c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5" t="s">
        <v>102</v>
      </c>
      <c r="L67" s="6">
        <f>SUM(S$3:S66)</f>
        <v>773</v>
      </c>
      <c r="M67" s="15">
        <f t="shared" si="3"/>
        <v>428.57142857142856</v>
      </c>
      <c r="N67" s="19">
        <f t="shared" si="12"/>
        <v>-0.01</v>
      </c>
      <c r="O67" s="7">
        <f t="shared" si="14"/>
        <v>26.28</v>
      </c>
      <c r="P67" s="50">
        <f>ROUND(O67*($V$4+1),2)</f>
        <v>27.07</v>
      </c>
      <c r="Q67" s="51">
        <f t="shared" si="15"/>
        <v>16</v>
      </c>
      <c r="R67" s="54">
        <f t="shared" si="16"/>
        <v>26.02</v>
      </c>
      <c r="S67" s="53">
        <f t="shared" si="17"/>
        <v>16</v>
      </c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5" t="s">
        <v>103</v>
      </c>
      <c r="L68" s="6">
        <f>SUM(S$3:S67)</f>
        <v>789</v>
      </c>
      <c r="M68" s="15">
        <f t="shared" si="3"/>
        <v>428.57142857142856</v>
      </c>
      <c r="N68" s="19">
        <f t="shared" si="12"/>
        <v>-0.01</v>
      </c>
      <c r="O68" s="7">
        <f t="shared" ref="O68:O73" si="18">R67</f>
        <v>26.02</v>
      </c>
      <c r="P68" s="50">
        <f>ROUND(O68*($V$4+1),2)</f>
        <v>26.8</v>
      </c>
      <c r="Q68" s="51">
        <f t="shared" ref="Q68:Q73" si="19">S67</f>
        <v>16</v>
      </c>
      <c r="R68" s="54">
        <f t="shared" ref="R68:R73" si="20">ROUND(O68*(N69+1),2)</f>
        <v>25.76</v>
      </c>
      <c r="S68" s="53">
        <f t="shared" ref="S68:S73" si="21">ROUND(M69/R68,0)</f>
        <v>17</v>
      </c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5" t="s">
        <v>104</v>
      </c>
      <c r="L69" s="6">
        <f>SUM(S$3:S68)</f>
        <v>806</v>
      </c>
      <c r="M69" s="15">
        <f t="shared" ref="M69:M73" si="22">$D$7/70</f>
        <v>428.57142857142856</v>
      </c>
      <c r="N69" s="19">
        <f t="shared" si="12"/>
        <v>-0.01</v>
      </c>
      <c r="O69" s="7">
        <f t="shared" si="18"/>
        <v>25.76</v>
      </c>
      <c r="P69" s="50">
        <f>ROUND(O69*($V$4+1),2)</f>
        <v>26.53</v>
      </c>
      <c r="Q69" s="51">
        <f t="shared" si="19"/>
        <v>17</v>
      </c>
      <c r="R69" s="54">
        <f t="shared" si="20"/>
        <v>25.5</v>
      </c>
      <c r="S69" s="53">
        <f t="shared" si="21"/>
        <v>17</v>
      </c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5" t="s">
        <v>105</v>
      </c>
      <c r="L70" s="6">
        <f>SUM(S$3:S69)</f>
        <v>823</v>
      </c>
      <c r="M70" s="15">
        <f t="shared" si="22"/>
        <v>428.57142857142856</v>
      </c>
      <c r="N70" s="19">
        <f t="shared" si="12"/>
        <v>-0.01</v>
      </c>
      <c r="O70" s="7">
        <f t="shared" si="18"/>
        <v>25.5</v>
      </c>
      <c r="P70" s="50">
        <f>ROUND(O70*($V$4+1),2)</f>
        <v>26.27</v>
      </c>
      <c r="Q70" s="51">
        <f t="shared" si="19"/>
        <v>17</v>
      </c>
      <c r="R70" s="54">
        <f t="shared" si="20"/>
        <v>25.25</v>
      </c>
      <c r="S70" s="53">
        <f t="shared" si="21"/>
        <v>17</v>
      </c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5" t="s">
        <v>106</v>
      </c>
      <c r="L71" s="6">
        <f>SUM(S$3:S70)</f>
        <v>840</v>
      </c>
      <c r="M71" s="15">
        <f t="shared" si="22"/>
        <v>428.57142857142856</v>
      </c>
      <c r="N71" s="19">
        <f t="shared" ref="N71:N73" si="23">N70</f>
        <v>-0.01</v>
      </c>
      <c r="O71" s="7">
        <f t="shared" si="18"/>
        <v>25.25</v>
      </c>
      <c r="P71" s="50">
        <f>ROUND(O71*($V$4+1),2)</f>
        <v>26.01</v>
      </c>
      <c r="Q71" s="51">
        <f t="shared" si="19"/>
        <v>17</v>
      </c>
      <c r="R71" s="54">
        <f t="shared" si="20"/>
        <v>25</v>
      </c>
      <c r="S71" s="53">
        <f t="shared" si="21"/>
        <v>17</v>
      </c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5" t="s">
        <v>107</v>
      </c>
      <c r="L72" s="6">
        <f>SUM(S$3:S71)</f>
        <v>857</v>
      </c>
      <c r="M72" s="15">
        <f t="shared" si="22"/>
        <v>428.57142857142856</v>
      </c>
      <c r="N72" s="19">
        <f t="shared" si="23"/>
        <v>-0.01</v>
      </c>
      <c r="O72" s="7">
        <f t="shared" si="18"/>
        <v>25</v>
      </c>
      <c r="P72" s="50">
        <f>ROUND(O72*($V$4+1),2)</f>
        <v>25.75</v>
      </c>
      <c r="Q72" s="51">
        <f t="shared" si="19"/>
        <v>17</v>
      </c>
      <c r="R72" s="54">
        <f t="shared" si="20"/>
        <v>24.75</v>
      </c>
      <c r="S72" s="53">
        <f t="shared" si="21"/>
        <v>17</v>
      </c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5" t="s">
        <v>108</v>
      </c>
      <c r="L73" s="6">
        <f>SUM(S$3:S72)</f>
        <v>874</v>
      </c>
      <c r="M73" s="15">
        <f t="shared" si="22"/>
        <v>428.57142857142856</v>
      </c>
      <c r="N73" s="19">
        <f t="shared" si="23"/>
        <v>-0.01</v>
      </c>
      <c r="O73" s="7">
        <f t="shared" si="18"/>
        <v>24.75</v>
      </c>
      <c r="P73" s="50">
        <f>ROUND(O73*($V$4+1),2)</f>
        <v>25.49</v>
      </c>
      <c r="Q73" s="51">
        <f t="shared" si="19"/>
        <v>17</v>
      </c>
      <c r="R73" s="54">
        <f t="shared" si="20"/>
        <v>24.75</v>
      </c>
      <c r="S73" s="53">
        <f t="shared" si="21"/>
        <v>0</v>
      </c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34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34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  <row r="76" spans="11:33" ht="15.95" customHeight="1" x14ac:dyDescent="0.3">
      <c r="K76" s="34"/>
    </row>
    <row r="77" spans="11:33" ht="15.95" customHeight="1" x14ac:dyDescent="0.3">
      <c r="K77" s="34"/>
    </row>
    <row r="78" spans="11:33" ht="15.95" customHeight="1" x14ac:dyDescent="0.3">
      <c r="K78" s="34"/>
    </row>
    <row r="79" spans="11:33" ht="15.95" customHeight="1" x14ac:dyDescent="0.3">
      <c r="K79" s="34"/>
    </row>
    <row r="80" spans="11:33" ht="15.95" customHeight="1" x14ac:dyDescent="0.3">
      <c r="K80" s="34"/>
    </row>
    <row r="81" spans="11:11" ht="15.95" customHeight="1" x14ac:dyDescent="0.3">
      <c r="K81" s="34"/>
    </row>
    <row r="82" spans="11:11" ht="15.95" customHeight="1" x14ac:dyDescent="0.3">
      <c r="K82" s="34"/>
    </row>
    <row r="83" spans="11:11" ht="15.95" customHeight="1" x14ac:dyDescent="0.3">
      <c r="K83" s="34"/>
    </row>
    <row r="84" spans="11:11" ht="15.95" customHeight="1" x14ac:dyDescent="0.3">
      <c r="K84" s="34"/>
    </row>
    <row r="85" spans="11:11" ht="15.95" customHeight="1" x14ac:dyDescent="0.3">
      <c r="K85" s="34"/>
    </row>
    <row r="86" spans="11:11" ht="15.95" customHeight="1" x14ac:dyDescent="0.3">
      <c r="K86" s="34"/>
    </row>
    <row r="87" spans="11:11" ht="15.95" customHeight="1" x14ac:dyDescent="0.3">
      <c r="K87" s="34"/>
    </row>
    <row r="88" spans="11:11" ht="15.95" customHeight="1" x14ac:dyDescent="0.3">
      <c r="K88" s="34"/>
    </row>
    <row r="89" spans="11:11" ht="15.95" customHeight="1" x14ac:dyDescent="0.3">
      <c r="K89" s="34"/>
    </row>
    <row r="90" spans="11:11" ht="15.95" customHeight="1" x14ac:dyDescent="0.3">
      <c r="K90" s="34"/>
    </row>
    <row r="91" spans="11:11" ht="15.95" customHeight="1" x14ac:dyDescent="0.3">
      <c r="K91" s="34"/>
    </row>
    <row r="92" spans="11:11" ht="15.95" customHeight="1" x14ac:dyDescent="0.3">
      <c r="K92" s="34"/>
    </row>
    <row r="93" spans="11:11" ht="15.95" customHeight="1" x14ac:dyDescent="0.3">
      <c r="K93" s="34"/>
    </row>
    <row r="94" spans="11:11" ht="15.95" customHeight="1" x14ac:dyDescent="0.3">
      <c r="K94" s="34"/>
    </row>
    <row r="95" spans="11:11" ht="15.95" customHeight="1" x14ac:dyDescent="0.3">
      <c r="K95" s="34"/>
    </row>
    <row r="96" spans="11:11" ht="15.95" customHeight="1" x14ac:dyDescent="0.3">
      <c r="K96" s="34"/>
    </row>
    <row r="97" spans="11:11" ht="15.95" customHeight="1" x14ac:dyDescent="0.3">
      <c r="K97" s="34"/>
    </row>
    <row r="98" spans="11:11" ht="15.95" customHeight="1" x14ac:dyDescent="0.3">
      <c r="K98" s="34"/>
    </row>
    <row r="99" spans="11:11" ht="15.95" customHeight="1" x14ac:dyDescent="0.3">
      <c r="K99" s="34"/>
    </row>
    <row r="100" spans="11:11" ht="15.95" customHeight="1" x14ac:dyDescent="0.3">
      <c r="K100" s="34"/>
    </row>
    <row r="101" spans="11:11" ht="15.95" customHeight="1" x14ac:dyDescent="0.3">
      <c r="K101" s="34"/>
    </row>
    <row r="102" spans="11:11" ht="15.95" customHeight="1" x14ac:dyDescent="0.3">
      <c r="K102" s="34"/>
    </row>
    <row r="103" spans="11:11" ht="15.95" customHeight="1" x14ac:dyDescent="0.3">
      <c r="K103" s="34"/>
    </row>
    <row r="104" spans="11:11" ht="15.95" customHeight="1" x14ac:dyDescent="0.3">
      <c r="K104" s="34"/>
    </row>
    <row r="105" spans="11:11" ht="15.95" customHeight="1" x14ac:dyDescent="0.3">
      <c r="K105" s="34"/>
    </row>
    <row r="106" spans="11:11" ht="15.95" customHeight="1" x14ac:dyDescent="0.3">
      <c r="K106" s="34"/>
    </row>
    <row r="107" spans="11:11" ht="15.95" customHeight="1" x14ac:dyDescent="0.3">
      <c r="K107" s="34"/>
    </row>
    <row r="108" spans="11:11" ht="15.95" customHeight="1" x14ac:dyDescent="0.3">
      <c r="K108" s="34"/>
    </row>
    <row r="109" spans="11:11" ht="15.95" customHeight="1" x14ac:dyDescent="0.3">
      <c r="K109" s="34"/>
    </row>
    <row r="110" spans="11:11" ht="15.95" customHeight="1" x14ac:dyDescent="0.3">
      <c r="K110" s="34"/>
    </row>
    <row r="111" spans="11:11" ht="15.95" customHeight="1" x14ac:dyDescent="0.3">
      <c r="K111" s="34"/>
    </row>
    <row r="112" spans="11:11" ht="15.95" customHeight="1" x14ac:dyDescent="0.3">
      <c r="K112" s="34"/>
    </row>
    <row r="113" spans="11:11" ht="15.95" customHeight="1" x14ac:dyDescent="0.3">
      <c r="K113" s="34"/>
    </row>
    <row r="114" spans="11:11" ht="15.95" customHeight="1" x14ac:dyDescent="0.3">
      <c r="K114" s="34"/>
    </row>
    <row r="115" spans="11:11" ht="15.95" customHeight="1" x14ac:dyDescent="0.3">
      <c r="K115" s="34"/>
    </row>
    <row r="116" spans="11:11" ht="15.95" customHeight="1" x14ac:dyDescent="0.3">
      <c r="K116" s="34"/>
    </row>
    <row r="117" spans="11:11" ht="15.95" customHeight="1" x14ac:dyDescent="0.3">
      <c r="K117" s="34"/>
    </row>
    <row r="118" spans="11:11" ht="15.95" customHeight="1" x14ac:dyDescent="0.3">
      <c r="K118" s="34"/>
    </row>
    <row r="119" spans="11:11" ht="15.95" customHeight="1" x14ac:dyDescent="0.3">
      <c r="K119" s="34"/>
    </row>
    <row r="120" spans="11:11" ht="15.95" customHeight="1" x14ac:dyDescent="0.3">
      <c r="K120" s="34"/>
    </row>
    <row r="121" spans="11:11" ht="15.95" customHeight="1" x14ac:dyDescent="0.3">
      <c r="K121" s="34"/>
    </row>
    <row r="122" spans="11:11" ht="15.95" customHeight="1" x14ac:dyDescent="0.3">
      <c r="K122" s="34"/>
    </row>
    <row r="123" spans="11:11" ht="15.95" customHeight="1" x14ac:dyDescent="0.3">
      <c r="K123" s="34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disablePrompts="1" count="1">
    <dataValidation type="list" allowBlank="1" showInputMessage="1" showErrorMessage="1" sqref="D10" xr:uid="{D4CE7705-2381-498D-8C36-E1B72160F6CA}">
      <formula1>$Y$4:$Y$33</formula1>
    </dataValidation>
  </dataValidations>
  <hyperlinks>
    <hyperlink ref="D24" r:id="rId1" display="https://blog.naver.com/eliase" xr:uid="{B77CC271-4864-458B-BFAF-AE22EEBB635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7티어</vt:lpstr>
      <vt:lpstr>13티어</vt:lpstr>
      <vt:lpstr>50티어</vt:lpstr>
      <vt:lpstr>70티어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MK</cp:lastModifiedBy>
  <dcterms:created xsi:type="dcterms:W3CDTF">2021-05-29T04:57:17Z</dcterms:created>
  <dcterms:modified xsi:type="dcterms:W3CDTF">2021-08-08T06:59:18Z</dcterms:modified>
</cp:coreProperties>
</file>