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\Desktop\Git\Idea\"/>
    </mc:Choice>
  </mc:AlternateContent>
  <xr:revisionPtr revIDLastSave="0" documentId="13_ncr:1_{09F68FC4-B4F6-4750-A87F-48031CBB30AA}" xr6:coauthVersionLast="47" xr6:coauthVersionMax="47" xr10:uidLastSave="{00000000-0000-0000-0000-000000000000}"/>
  <bookViews>
    <workbookView xWindow="-32025" yWindow="3600" windowWidth="38400" windowHeight="12345" xr2:uid="{28AF4D6A-79B6-4A32-920C-87AF5D4B5EE8}"/>
  </bookViews>
  <sheets>
    <sheet name="7티어" sheetId="5" r:id="rId1"/>
    <sheet name="13티어" sheetId="9" r:id="rId2"/>
    <sheet name="50티어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9" l="1"/>
  <c r="I14" i="9"/>
  <c r="I15" i="9"/>
  <c r="I16" i="9" s="1"/>
  <c r="I17" i="9" s="1"/>
  <c r="I18" i="9" s="1"/>
  <c r="I19" i="9" s="1"/>
  <c r="I13" i="9"/>
  <c r="I12" i="9"/>
  <c r="I11" i="9"/>
  <c r="I10" i="9"/>
  <c r="I9" i="9"/>
  <c r="I8" i="9"/>
  <c r="I7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K6" i="9"/>
  <c r="L6" i="9" s="1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W8" i="8"/>
  <c r="W7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V8" i="8"/>
  <c r="AA7" i="8"/>
  <c r="V7" i="8"/>
  <c r="H7" i="8"/>
  <c r="F7" i="8"/>
  <c r="AA6" i="8"/>
  <c r="V6" i="8"/>
  <c r="AB5" i="8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A5" i="8"/>
  <c r="W5" i="8"/>
  <c r="V5" i="8"/>
  <c r="AA4" i="8"/>
  <c r="AF3" i="8"/>
  <c r="AC4" i="8" s="1"/>
  <c r="H7" i="9" l="1"/>
  <c r="K7" i="9"/>
  <c r="H8" i="9" s="1"/>
  <c r="J7" i="9"/>
  <c r="D7" i="9"/>
  <c r="AF4" i="8"/>
  <c r="AC5" i="8" s="1"/>
  <c r="AD5" i="8" s="1"/>
  <c r="AG3" i="8"/>
  <c r="AD4" i="8"/>
  <c r="F13" i="5"/>
  <c r="F12" i="5"/>
  <c r="F11" i="5"/>
  <c r="F10" i="5"/>
  <c r="F9" i="5"/>
  <c r="F8" i="5"/>
  <c r="F7" i="5"/>
  <c r="K6" i="5"/>
  <c r="H7" i="5" s="1"/>
  <c r="I7" i="5" s="1"/>
  <c r="K8" i="9" l="1"/>
  <c r="H9" i="9" s="1"/>
  <c r="L7" i="9"/>
  <c r="L8" i="9"/>
  <c r="K9" i="9"/>
  <c r="AG4" i="8"/>
  <c r="AE5" i="8" s="1"/>
  <c r="AH5" i="8" s="1"/>
  <c r="AF5" i="8"/>
  <c r="AC6" i="8" s="1"/>
  <c r="AD6" i="8" s="1"/>
  <c r="Y4" i="8"/>
  <c r="AE4" i="8"/>
  <c r="AH4" i="8" s="1"/>
  <c r="L6" i="5"/>
  <c r="J7" i="5" s="1"/>
  <c r="I8" i="5"/>
  <c r="K7" i="5"/>
  <c r="Y5" i="8" l="1"/>
  <c r="J8" i="9"/>
  <c r="D8" i="9"/>
  <c r="H10" i="9"/>
  <c r="L9" i="9"/>
  <c r="J10" i="9" s="1"/>
  <c r="J9" i="9"/>
  <c r="D9" i="9"/>
  <c r="AF6" i="8"/>
  <c r="AG6" i="8" s="1"/>
  <c r="AG5" i="8"/>
  <c r="AE6" i="8" s="1"/>
  <c r="AH6" i="8" s="1"/>
  <c r="D7" i="5"/>
  <c r="H8" i="5"/>
  <c r="L7" i="5"/>
  <c r="Y7" i="8" l="1"/>
  <c r="AC7" i="8"/>
  <c r="AF7" i="8" s="1"/>
  <c r="Y6" i="8"/>
  <c r="D10" i="9"/>
  <c r="K10" i="9"/>
  <c r="AE7" i="8"/>
  <c r="J8" i="5"/>
  <c r="D8" i="5"/>
  <c r="I9" i="5"/>
  <c r="K8" i="5"/>
  <c r="AD7" i="8" l="1"/>
  <c r="AH7" i="8" s="1"/>
  <c r="H11" i="9"/>
  <c r="K11" i="9" s="1"/>
  <c r="L10" i="9"/>
  <c r="AC8" i="8"/>
  <c r="AG7" i="8"/>
  <c r="H9" i="5"/>
  <c r="L8" i="5"/>
  <c r="J11" i="9" l="1"/>
  <c r="D11" i="9"/>
  <c r="H12" i="9"/>
  <c r="K12" i="9" s="1"/>
  <c r="L11" i="9"/>
  <c r="AE8" i="8"/>
  <c r="Y8" i="8"/>
  <c r="AD8" i="8"/>
  <c r="AF8" i="8"/>
  <c r="J9" i="5"/>
  <c r="D9" i="5"/>
  <c r="K9" i="5"/>
  <c r="I10" i="5"/>
  <c r="H13" i="9" l="1"/>
  <c r="K13" i="9" s="1"/>
  <c r="L12" i="9"/>
  <c r="D13" i="9" s="1"/>
  <c r="D12" i="9"/>
  <c r="AH8" i="8"/>
  <c r="AC9" i="8"/>
  <c r="AG8" i="8"/>
  <c r="L9" i="5"/>
  <c r="H10" i="5"/>
  <c r="J13" i="9" l="1"/>
  <c r="L13" i="9"/>
  <c r="J14" i="9" s="1"/>
  <c r="H14" i="9"/>
  <c r="K14" i="9" s="1"/>
  <c r="AE9" i="8"/>
  <c r="Y9" i="8"/>
  <c r="AF9" i="8"/>
  <c r="AD9" i="8"/>
  <c r="I11" i="5"/>
  <c r="K10" i="5"/>
  <c r="J10" i="5"/>
  <c r="D10" i="5"/>
  <c r="D14" i="9" l="1"/>
  <c r="H15" i="9"/>
  <c r="K15" i="9" s="1"/>
  <c r="L14" i="9"/>
  <c r="J15" i="9" s="1"/>
  <c r="AH9" i="8"/>
  <c r="AC10" i="8"/>
  <c r="AG9" i="8"/>
  <c r="I12" i="5"/>
  <c r="H11" i="5"/>
  <c r="K11" i="5" s="1"/>
  <c r="L10" i="5"/>
  <c r="H16" i="9" l="1"/>
  <c r="K16" i="9" s="1"/>
  <c r="L15" i="9"/>
  <c r="J16" i="9" s="1"/>
  <c r="D15" i="9"/>
  <c r="AE10" i="8"/>
  <c r="Y10" i="8"/>
  <c r="AF10" i="8"/>
  <c r="AD10" i="8"/>
  <c r="AH10" i="8" s="1"/>
  <c r="W2" i="8"/>
  <c r="W6" i="8" s="1"/>
  <c r="R3" i="8" s="1"/>
  <c r="I13" i="5"/>
  <c r="J11" i="5"/>
  <c r="D11" i="5"/>
  <c r="H12" i="5"/>
  <c r="K12" i="5" s="1"/>
  <c r="L11" i="5"/>
  <c r="D16" i="9" l="1"/>
  <c r="L16" i="9"/>
  <c r="J17" i="9" s="1"/>
  <c r="H17" i="9"/>
  <c r="K17" i="9" s="1"/>
  <c r="H10" i="8"/>
  <c r="S3" i="8"/>
  <c r="O4" i="8"/>
  <c r="AC11" i="8"/>
  <c r="AG10" i="8"/>
  <c r="J12" i="5"/>
  <c r="D12" i="5"/>
  <c r="H13" i="5"/>
  <c r="K13" i="5" s="1"/>
  <c r="L12" i="5"/>
  <c r="D17" i="9" l="1"/>
  <c r="H18" i="9"/>
  <c r="K18" i="9" s="1"/>
  <c r="L17" i="9"/>
  <c r="J18" i="9" s="1"/>
  <c r="AD11" i="8"/>
  <c r="AF11" i="8"/>
  <c r="R4" i="8"/>
  <c r="P4" i="8"/>
  <c r="AE11" i="8"/>
  <c r="Y11" i="8"/>
  <c r="Q4" i="8"/>
  <c r="L4" i="8"/>
  <c r="J13" i="5"/>
  <c r="L13" i="5"/>
  <c r="D13" i="5"/>
  <c r="L18" i="9" l="1"/>
  <c r="H19" i="9"/>
  <c r="K19" i="9" s="1"/>
  <c r="L19" i="9" s="1"/>
  <c r="D18" i="9"/>
  <c r="T4" i="8"/>
  <c r="O5" i="8"/>
  <c r="S4" i="8"/>
  <c r="AC12" i="8"/>
  <c r="AG11" i="8"/>
  <c r="AH11" i="8"/>
  <c r="J19" i="9" l="1"/>
  <c r="D19" i="9"/>
  <c r="AE12" i="8"/>
  <c r="Y12" i="8"/>
  <c r="AF12" i="8"/>
  <c r="AD12" i="8"/>
  <c r="Q5" i="8"/>
  <c r="L5" i="8"/>
  <c r="R5" i="8"/>
  <c r="P5" i="8"/>
  <c r="T5" i="8" l="1"/>
  <c r="AH12" i="8"/>
  <c r="O6" i="8"/>
  <c r="S5" i="8"/>
  <c r="AG12" i="8"/>
  <c r="AC13" i="8"/>
  <c r="AF13" i="8" l="1"/>
  <c r="AD13" i="8"/>
  <c r="AE13" i="8"/>
  <c r="Y13" i="8"/>
  <c r="Q6" i="8"/>
  <c r="L6" i="8"/>
  <c r="R6" i="8"/>
  <c r="P6" i="8"/>
  <c r="T6" i="8" s="1"/>
  <c r="AH13" i="8" l="1"/>
  <c r="O7" i="8"/>
  <c r="S6" i="8"/>
  <c r="AC14" i="8"/>
  <c r="AG13" i="8"/>
  <c r="Q7" i="8" l="1"/>
  <c r="L7" i="8"/>
  <c r="P7" i="8"/>
  <c r="R7" i="8"/>
  <c r="AE14" i="8"/>
  <c r="Y14" i="8"/>
  <c r="AF14" i="8"/>
  <c r="AD14" i="8"/>
  <c r="AH14" i="8" l="1"/>
  <c r="T7" i="8"/>
  <c r="O8" i="8"/>
  <c r="S7" i="8"/>
  <c r="AC15" i="8"/>
  <c r="AG14" i="8"/>
  <c r="AE15" i="8" l="1"/>
  <c r="Y15" i="8"/>
  <c r="AD15" i="8"/>
  <c r="AF15" i="8"/>
  <c r="Q8" i="8"/>
  <c r="L8" i="8"/>
  <c r="P8" i="8"/>
  <c r="R8" i="8"/>
  <c r="T8" i="8" l="1"/>
  <c r="AH15" i="8"/>
  <c r="AC16" i="8"/>
  <c r="AG15" i="8"/>
  <c r="O9" i="8"/>
  <c r="S8" i="8"/>
  <c r="Q9" i="8" l="1"/>
  <c r="L9" i="8"/>
  <c r="P9" i="8"/>
  <c r="R9" i="8"/>
  <c r="AE16" i="8"/>
  <c r="Y16" i="8"/>
  <c r="AF16" i="8"/>
  <c r="AD16" i="8"/>
  <c r="AH16" i="8" s="1"/>
  <c r="T9" i="8" l="1"/>
  <c r="AG16" i="8"/>
  <c r="AC17" i="8"/>
  <c r="O10" i="8"/>
  <c r="S9" i="8"/>
  <c r="AF17" i="8" l="1"/>
  <c r="AD17" i="8"/>
  <c r="Q10" i="8"/>
  <c r="L10" i="8"/>
  <c r="F10" i="8" s="1"/>
  <c r="R10" i="8"/>
  <c r="P10" i="8"/>
  <c r="AE17" i="8"/>
  <c r="Y17" i="8"/>
  <c r="T10" i="8" l="1"/>
  <c r="AH17" i="8"/>
  <c r="O11" i="8"/>
  <c r="S10" i="8"/>
  <c r="AC18" i="8"/>
  <c r="AG17" i="8"/>
  <c r="AE18" i="8" l="1"/>
  <c r="Y18" i="8"/>
  <c r="AF18" i="8"/>
  <c r="AD18" i="8"/>
  <c r="R11" i="8"/>
  <c r="P11" i="8"/>
  <c r="Q11" i="8"/>
  <c r="L11" i="8"/>
  <c r="AH18" i="8" l="1"/>
  <c r="T11" i="8"/>
  <c r="O12" i="8"/>
  <c r="S11" i="8"/>
  <c r="AC19" i="8"/>
  <c r="AG18" i="8"/>
  <c r="AD19" i="8" l="1"/>
  <c r="AF19" i="8"/>
  <c r="AE19" i="8"/>
  <c r="Y19" i="8"/>
  <c r="Q12" i="8"/>
  <c r="L12" i="8"/>
  <c r="P12" i="8"/>
  <c r="T12" i="8" s="1"/>
  <c r="R12" i="8"/>
  <c r="AC20" i="8" l="1"/>
  <c r="AG19" i="8"/>
  <c r="S12" i="8"/>
  <c r="O13" i="8"/>
  <c r="AH19" i="8"/>
  <c r="R13" i="8" l="1"/>
  <c r="P13" i="8"/>
  <c r="Q13" i="8"/>
  <c r="L13" i="8"/>
  <c r="AE20" i="8"/>
  <c r="Y20" i="8"/>
  <c r="AF20" i="8"/>
  <c r="AD20" i="8"/>
  <c r="AH20" i="8" s="1"/>
  <c r="AG20" i="8" l="1"/>
  <c r="AC21" i="8"/>
  <c r="T13" i="8"/>
  <c r="O14" i="8"/>
  <c r="S13" i="8"/>
  <c r="Q14" i="8" l="1"/>
  <c r="L14" i="8"/>
  <c r="R14" i="8"/>
  <c r="P14" i="8"/>
  <c r="T14" i="8" s="1"/>
  <c r="AF21" i="8"/>
  <c r="AD21" i="8"/>
  <c r="AE21" i="8"/>
  <c r="Y21" i="8"/>
  <c r="AC22" i="8" l="1"/>
  <c r="AG21" i="8"/>
  <c r="AH21" i="8"/>
  <c r="O15" i="8"/>
  <c r="S14" i="8"/>
  <c r="Q15" i="8" l="1"/>
  <c r="L15" i="8"/>
  <c r="R15" i="8"/>
  <c r="P15" i="8"/>
  <c r="AE22" i="8"/>
  <c r="Y22" i="8"/>
  <c r="AF22" i="8"/>
  <c r="AD22" i="8"/>
  <c r="AH22" i="8" l="1"/>
  <c r="T15" i="8"/>
  <c r="AC23" i="8"/>
  <c r="AG22" i="8"/>
  <c r="O16" i="8"/>
  <c r="S15" i="8"/>
  <c r="Q16" i="8" l="1"/>
  <c r="L16" i="8"/>
  <c r="P16" i="8"/>
  <c r="R16" i="8"/>
  <c r="AE23" i="8"/>
  <c r="Y23" i="8"/>
  <c r="AD23" i="8"/>
  <c r="AH23" i="8" s="1"/>
  <c r="AF23" i="8"/>
  <c r="T16" i="8" l="1"/>
  <c r="AC24" i="8"/>
  <c r="AG23" i="8"/>
  <c r="S16" i="8"/>
  <c r="O17" i="8"/>
  <c r="R17" i="8" l="1"/>
  <c r="P17" i="8"/>
  <c r="Q17" i="8"/>
  <c r="L17" i="8"/>
  <c r="AE24" i="8"/>
  <c r="Y24" i="8"/>
  <c r="AD24" i="8"/>
  <c r="AF24" i="8"/>
  <c r="AH24" i="8" l="1"/>
  <c r="T17" i="8"/>
  <c r="AC25" i="8"/>
  <c r="AG24" i="8"/>
  <c r="O18" i="8"/>
  <c r="S17" i="8"/>
  <c r="Q18" i="8" l="1"/>
  <c r="L18" i="8"/>
  <c r="R18" i="8"/>
  <c r="P18" i="8"/>
  <c r="T18" i="8" s="1"/>
  <c r="AF25" i="8"/>
  <c r="AD25" i="8"/>
  <c r="AE25" i="8"/>
  <c r="Y25" i="8"/>
  <c r="AC26" i="8" l="1"/>
  <c r="AG25" i="8"/>
  <c r="AH25" i="8"/>
  <c r="O19" i="8"/>
  <c r="S18" i="8"/>
  <c r="Q19" i="8" l="1"/>
  <c r="L19" i="8"/>
  <c r="R19" i="8"/>
  <c r="P19" i="8"/>
  <c r="T19" i="8" s="1"/>
  <c r="AE26" i="8"/>
  <c r="Y26" i="8"/>
  <c r="AD26" i="8"/>
  <c r="AF26" i="8"/>
  <c r="AH26" i="8" l="1"/>
  <c r="AC27" i="8"/>
  <c r="AG26" i="8"/>
  <c r="O20" i="8"/>
  <c r="S19" i="8"/>
  <c r="Q20" i="8" l="1"/>
  <c r="L20" i="8"/>
  <c r="P20" i="8"/>
  <c r="R20" i="8"/>
  <c r="AE27" i="8"/>
  <c r="Y27" i="8"/>
  <c r="AD27" i="8"/>
  <c r="AF27" i="8"/>
  <c r="AH27" i="8" l="1"/>
  <c r="T20" i="8"/>
  <c r="AC28" i="8"/>
  <c r="AG27" i="8"/>
  <c r="S20" i="8"/>
  <c r="O21" i="8"/>
  <c r="R21" i="8" l="1"/>
  <c r="P21" i="8"/>
  <c r="Q21" i="8"/>
  <c r="L21" i="8"/>
  <c r="AE28" i="8"/>
  <c r="Y28" i="8"/>
  <c r="AD28" i="8"/>
  <c r="AF28" i="8"/>
  <c r="AH28" i="8" l="1"/>
  <c r="AC29" i="8"/>
  <c r="AG28" i="8"/>
  <c r="T21" i="8"/>
  <c r="O22" i="8"/>
  <c r="S21" i="8"/>
  <c r="Q22" i="8" l="1"/>
  <c r="L22" i="8"/>
  <c r="R22" i="8"/>
  <c r="P22" i="8"/>
  <c r="AE29" i="8"/>
  <c r="Y29" i="8"/>
  <c r="AF29" i="8"/>
  <c r="AD29" i="8"/>
  <c r="AH29" i="8" s="1"/>
  <c r="T22" i="8" l="1"/>
  <c r="AC30" i="8"/>
  <c r="AG29" i="8"/>
  <c r="O23" i="8"/>
  <c r="S22" i="8"/>
  <c r="Q23" i="8" l="1"/>
  <c r="L23" i="8"/>
  <c r="R23" i="8"/>
  <c r="P23" i="8"/>
  <c r="T23" i="8" s="1"/>
  <c r="AE30" i="8"/>
  <c r="Y30" i="8"/>
  <c r="AD30" i="8"/>
  <c r="AF30" i="8"/>
  <c r="AH30" i="8" l="1"/>
  <c r="AG30" i="8"/>
  <c r="AC31" i="8"/>
  <c r="O24" i="8"/>
  <c r="S23" i="8"/>
  <c r="Q24" i="8" l="1"/>
  <c r="L24" i="8"/>
  <c r="P24" i="8"/>
  <c r="T24" i="8" s="1"/>
  <c r="R24" i="8"/>
  <c r="AF31" i="8"/>
  <c r="AD31" i="8"/>
  <c r="AE31" i="8"/>
  <c r="Y31" i="8"/>
  <c r="AH31" i="8" l="1"/>
  <c r="AG31" i="8"/>
  <c r="AC32" i="8"/>
  <c r="O25" i="8"/>
  <c r="S24" i="8"/>
  <c r="AF32" i="8" l="1"/>
  <c r="AD32" i="8"/>
  <c r="Q25" i="8"/>
  <c r="L25" i="8"/>
  <c r="P25" i="8"/>
  <c r="T25" i="8" s="1"/>
  <c r="R25" i="8"/>
  <c r="AE32" i="8"/>
  <c r="Y32" i="8"/>
  <c r="AH32" i="8" l="1"/>
  <c r="O26" i="8"/>
  <c r="S25" i="8"/>
  <c r="AC33" i="8"/>
  <c r="AG32" i="8"/>
  <c r="AE33" i="8" l="1"/>
  <c r="Y33" i="8"/>
  <c r="AF33" i="8"/>
  <c r="AD33" i="8"/>
  <c r="AH33" i="8" s="1"/>
  <c r="P26" i="8"/>
  <c r="R26" i="8"/>
  <c r="Q26" i="8"/>
  <c r="L26" i="8"/>
  <c r="T26" i="8" l="1"/>
  <c r="O27" i="8"/>
  <c r="S26" i="8"/>
  <c r="AC34" i="8"/>
  <c r="AG33" i="8"/>
  <c r="AE34" i="8" l="1"/>
  <c r="Y34" i="8"/>
  <c r="AF34" i="8"/>
  <c r="AD34" i="8"/>
  <c r="AH34" i="8" s="1"/>
  <c r="P27" i="8"/>
  <c r="R27" i="8"/>
  <c r="Q27" i="8"/>
  <c r="L27" i="8"/>
  <c r="O28" i="8" l="1"/>
  <c r="S27" i="8"/>
  <c r="T27" i="8"/>
  <c r="AC35" i="8"/>
  <c r="AG34" i="8"/>
  <c r="AE35" i="8" l="1"/>
  <c r="Y35" i="8"/>
  <c r="AF35" i="8"/>
  <c r="AD35" i="8"/>
  <c r="Q28" i="8"/>
  <c r="L28" i="8"/>
  <c r="P28" i="8"/>
  <c r="T28" i="8" s="1"/>
  <c r="R28" i="8"/>
  <c r="AH35" i="8" l="1"/>
  <c r="O29" i="8"/>
  <c r="S28" i="8"/>
  <c r="AC36" i="8"/>
  <c r="AG35" i="8"/>
  <c r="AE36" i="8" l="1"/>
  <c r="Y36" i="8"/>
  <c r="AF36" i="8"/>
  <c r="AD36" i="8"/>
  <c r="Q29" i="8"/>
  <c r="L29" i="8"/>
  <c r="P29" i="8"/>
  <c r="T29" i="8" s="1"/>
  <c r="R29" i="8"/>
  <c r="AH36" i="8" l="1"/>
  <c r="O30" i="8"/>
  <c r="S29" i="8"/>
  <c r="AG36" i="8"/>
  <c r="AC37" i="8"/>
  <c r="AF37" i="8" l="1"/>
  <c r="AD37" i="8"/>
  <c r="AE37" i="8"/>
  <c r="Y37" i="8"/>
  <c r="Q30" i="8"/>
  <c r="L30" i="8"/>
  <c r="P30" i="8"/>
  <c r="T30" i="8" s="1"/>
  <c r="R30" i="8"/>
  <c r="AH37" i="8" l="1"/>
  <c r="O31" i="8"/>
  <c r="S30" i="8"/>
  <c r="AC38" i="8"/>
  <c r="AG37" i="8"/>
  <c r="AF38" i="8" l="1"/>
  <c r="AD38" i="8"/>
  <c r="AE38" i="8"/>
  <c r="Y38" i="8"/>
  <c r="Q31" i="8"/>
  <c r="L31" i="8"/>
  <c r="R31" i="8"/>
  <c r="P31" i="8"/>
  <c r="T31" i="8" l="1"/>
  <c r="AH38" i="8"/>
  <c r="S31" i="8"/>
  <c r="O32" i="8"/>
  <c r="AC39" i="8"/>
  <c r="AG38" i="8"/>
  <c r="AE39" i="8" l="1"/>
  <c r="Y39" i="8"/>
  <c r="AF39" i="8"/>
  <c r="AD39" i="8"/>
  <c r="R32" i="8"/>
  <c r="P32" i="8"/>
  <c r="Q32" i="8"/>
  <c r="L32" i="8"/>
  <c r="AH39" i="8" l="1"/>
  <c r="T32" i="8"/>
  <c r="O33" i="8"/>
  <c r="S32" i="8"/>
  <c r="AC40" i="8"/>
  <c r="AG39" i="8"/>
  <c r="Q33" i="8" l="1"/>
  <c r="L33" i="8"/>
  <c r="AE40" i="8"/>
  <c r="Y40" i="8"/>
  <c r="AF40" i="8"/>
  <c r="AD40" i="8"/>
  <c r="AH40" i="8" s="1"/>
  <c r="R33" i="8"/>
  <c r="P33" i="8"/>
  <c r="T33" i="8" s="1"/>
  <c r="O34" i="8" l="1"/>
  <c r="S33" i="8"/>
  <c r="AG40" i="8"/>
  <c r="AC41" i="8"/>
  <c r="AF41" i="8" l="1"/>
  <c r="AD41" i="8"/>
  <c r="AE41" i="8"/>
  <c r="Y41" i="8"/>
  <c r="Q34" i="8"/>
  <c r="L34" i="8"/>
  <c r="R34" i="8"/>
  <c r="P34" i="8"/>
  <c r="T34" i="8" l="1"/>
  <c r="AH41" i="8"/>
  <c r="O35" i="8"/>
  <c r="S34" i="8"/>
  <c r="AC42" i="8"/>
  <c r="AG41" i="8"/>
  <c r="AE42" i="8" l="1"/>
  <c r="Y42" i="8"/>
  <c r="AF42" i="8"/>
  <c r="AD42" i="8"/>
  <c r="Q35" i="8"/>
  <c r="L35" i="8"/>
  <c r="R35" i="8"/>
  <c r="P35" i="8"/>
  <c r="T35" i="8" l="1"/>
  <c r="AH42" i="8"/>
  <c r="O36" i="8"/>
  <c r="S35" i="8"/>
  <c r="AC43" i="8"/>
  <c r="AG42" i="8"/>
  <c r="AE43" i="8" l="1"/>
  <c r="Y43" i="8"/>
  <c r="AF43" i="8"/>
  <c r="AD43" i="8"/>
  <c r="Q36" i="8"/>
  <c r="L36" i="8"/>
  <c r="P36" i="8"/>
  <c r="T36" i="8" s="1"/>
  <c r="R36" i="8"/>
  <c r="AH43" i="8" l="1"/>
  <c r="O37" i="8"/>
  <c r="S36" i="8"/>
  <c r="AC44" i="8"/>
  <c r="AG43" i="8"/>
  <c r="AF44" i="8" l="1"/>
  <c r="AD44" i="8"/>
  <c r="AE44" i="8"/>
  <c r="Y44" i="8"/>
  <c r="Q37" i="8"/>
  <c r="L37" i="8"/>
  <c r="R37" i="8"/>
  <c r="P37" i="8"/>
  <c r="T37" i="8" l="1"/>
  <c r="AH44" i="8"/>
  <c r="O38" i="8"/>
  <c r="S37" i="8"/>
  <c r="AG44" i="8"/>
  <c r="AC45" i="8"/>
  <c r="AE45" i="8" l="1"/>
  <c r="Y45" i="8"/>
  <c r="AF45" i="8"/>
  <c r="AD45" i="8"/>
  <c r="Q38" i="8"/>
  <c r="L38" i="8"/>
  <c r="R38" i="8"/>
  <c r="P38" i="8"/>
  <c r="T38" i="8" l="1"/>
  <c r="AH45" i="8"/>
  <c r="O39" i="8"/>
  <c r="S38" i="8"/>
  <c r="AC46" i="8"/>
  <c r="AG45" i="8"/>
  <c r="Q39" i="8" l="1"/>
  <c r="L39" i="8"/>
  <c r="AE46" i="8"/>
  <c r="Y46" i="8"/>
  <c r="AF46" i="8"/>
  <c r="AD46" i="8"/>
  <c r="AH46" i="8" s="1"/>
  <c r="R39" i="8"/>
  <c r="P39" i="8"/>
  <c r="T39" i="8" s="1"/>
  <c r="O40" i="8" l="1"/>
  <c r="S39" i="8"/>
  <c r="AC47" i="8"/>
  <c r="AG46" i="8"/>
  <c r="AE47" i="8" l="1"/>
  <c r="Y47" i="8"/>
  <c r="AF47" i="8"/>
  <c r="AD47" i="8"/>
  <c r="Q40" i="8"/>
  <c r="L40" i="8"/>
  <c r="P40" i="8"/>
  <c r="T40" i="8" s="1"/>
  <c r="R40" i="8"/>
  <c r="AH47" i="8" l="1"/>
  <c r="O41" i="8"/>
  <c r="S40" i="8"/>
  <c r="AC48" i="8"/>
  <c r="AG47" i="8"/>
  <c r="AE48" i="8" l="1"/>
  <c r="Y48" i="8"/>
  <c r="AF48" i="8"/>
  <c r="AD48" i="8"/>
  <c r="AH48" i="8" s="1"/>
  <c r="Q41" i="8"/>
  <c r="L41" i="8"/>
  <c r="R41" i="8"/>
  <c r="P41" i="8"/>
  <c r="T41" i="8" l="1"/>
  <c r="O42" i="8"/>
  <c r="S41" i="8"/>
  <c r="AG48" i="8"/>
  <c r="AC49" i="8"/>
  <c r="AF49" i="8" l="1"/>
  <c r="AD49" i="8"/>
  <c r="Q42" i="8"/>
  <c r="L42" i="8"/>
  <c r="AE49" i="8"/>
  <c r="Y49" i="8"/>
  <c r="R42" i="8"/>
  <c r="P42" i="8"/>
  <c r="T42" i="8" s="1"/>
  <c r="AH49" i="8" l="1"/>
  <c r="O43" i="8"/>
  <c r="S42" i="8"/>
  <c r="AC50" i="8"/>
  <c r="AG49" i="8"/>
  <c r="AF50" i="8" l="1"/>
  <c r="AD50" i="8"/>
  <c r="AE50" i="8"/>
  <c r="Y50" i="8"/>
  <c r="Q43" i="8"/>
  <c r="L43" i="8"/>
  <c r="R43" i="8"/>
  <c r="P43" i="8"/>
  <c r="T43" i="8" s="1"/>
  <c r="AH50" i="8" l="1"/>
  <c r="O44" i="8"/>
  <c r="S43" i="8"/>
  <c r="AC51" i="8"/>
  <c r="AG50" i="8"/>
  <c r="AE51" i="8" l="1"/>
  <c r="Y51" i="8"/>
  <c r="AF51" i="8"/>
  <c r="AD51" i="8"/>
  <c r="AH51" i="8" s="1"/>
  <c r="Q44" i="8"/>
  <c r="L44" i="8"/>
  <c r="P44" i="8"/>
  <c r="R44" i="8"/>
  <c r="T44" i="8" l="1"/>
  <c r="O45" i="8"/>
  <c r="S44" i="8"/>
  <c r="AC52" i="8"/>
  <c r="AG51" i="8"/>
  <c r="Q45" i="8" l="1"/>
  <c r="L45" i="8"/>
  <c r="AE52" i="8"/>
  <c r="Y52" i="8"/>
  <c r="AF52" i="8"/>
  <c r="AD52" i="8"/>
  <c r="R45" i="8"/>
  <c r="P45" i="8"/>
  <c r="T45" i="8" s="1"/>
  <c r="AH52" i="8" l="1"/>
  <c r="O46" i="8"/>
  <c r="S45" i="8"/>
  <c r="AG52" i="8"/>
  <c r="AC53" i="8"/>
  <c r="AE53" i="8" l="1"/>
  <c r="Y53" i="8"/>
  <c r="AF53" i="8"/>
  <c r="AD53" i="8"/>
  <c r="Q46" i="8"/>
  <c r="L46" i="8"/>
  <c r="R46" i="8"/>
  <c r="P46" i="8"/>
  <c r="T46" i="8" s="1"/>
  <c r="AH53" i="8" l="1"/>
  <c r="O47" i="8"/>
  <c r="S46" i="8"/>
  <c r="AG53" i="8"/>
  <c r="Q47" i="8" l="1"/>
  <c r="L47" i="8"/>
  <c r="R47" i="8"/>
  <c r="P47" i="8"/>
  <c r="T47" i="8" s="1"/>
  <c r="O48" i="8" l="1"/>
  <c r="S47" i="8"/>
  <c r="Q48" i="8" l="1"/>
  <c r="L48" i="8"/>
  <c r="P48" i="8"/>
  <c r="R48" i="8"/>
  <c r="T48" i="8" l="1"/>
  <c r="O49" i="8"/>
  <c r="S48" i="8"/>
  <c r="Q49" i="8" l="1"/>
  <c r="L49" i="8"/>
  <c r="R49" i="8"/>
  <c r="P49" i="8"/>
  <c r="T49" i="8" l="1"/>
  <c r="O50" i="8"/>
  <c r="S49" i="8"/>
  <c r="Q50" i="8" l="1"/>
  <c r="L50" i="8"/>
  <c r="P50" i="8"/>
  <c r="T50" i="8" s="1"/>
  <c r="R50" i="8"/>
  <c r="O51" i="8" l="1"/>
  <c r="S50" i="8"/>
  <c r="Q51" i="8" l="1"/>
  <c r="L51" i="8"/>
  <c r="R51" i="8"/>
  <c r="P51" i="8"/>
  <c r="T51" i="8" s="1"/>
  <c r="O52" i="8" l="1"/>
  <c r="S51" i="8"/>
  <c r="Q52" i="8" l="1"/>
  <c r="L52" i="8"/>
  <c r="P52" i="8"/>
  <c r="R52" i="8"/>
  <c r="T52" i="8" l="1"/>
  <c r="O53" i="8"/>
  <c r="S52" i="8"/>
  <c r="Q53" i="8" l="1"/>
  <c r="L53" i="8"/>
  <c r="R53" i="8"/>
  <c r="P53" i="8"/>
  <c r="T53" i="8" s="1"/>
  <c r="S53" i="8" l="1"/>
</calcChain>
</file>

<file path=xl/sharedStrings.xml><?xml version="1.0" encoding="utf-8"?>
<sst xmlns="http://schemas.openxmlformats.org/spreadsheetml/2006/main" count="196" uniqueCount="88">
  <si>
    <t>매수 기준</t>
    <phoneticPr fontId="1" type="noConversion"/>
  </si>
  <si>
    <t>Tier</t>
    <phoneticPr fontId="1" type="noConversion"/>
  </si>
  <si>
    <t>투자금 할당</t>
    <phoneticPr fontId="1" type="noConversion"/>
  </si>
  <si>
    <t>매수 주문 (수량)</t>
    <phoneticPr fontId="1" type="noConversion"/>
  </si>
  <si>
    <t>매수 주문 (가격)</t>
    <phoneticPr fontId="1" type="noConversion"/>
  </si>
  <si>
    <t>매도 주문 (수량)</t>
    <phoneticPr fontId="1" type="noConversion"/>
  </si>
  <si>
    <t>매도 주문 (가격)</t>
    <phoneticPr fontId="1" type="noConversion"/>
  </si>
  <si>
    <t>투자금 (설정)</t>
    <phoneticPr fontId="1" type="noConversion"/>
  </si>
  <si>
    <t>초기 매입가 (기록)</t>
    <phoneticPr fontId="1" type="noConversion"/>
  </si>
  <si>
    <t>계좌잔고량</t>
    <phoneticPr fontId="1" type="noConversion"/>
  </si>
  <si>
    <t>License</t>
    <phoneticPr fontId="9" type="noConversion"/>
  </si>
  <si>
    <t>Copyright (c) 2021 MKdays</t>
    <phoneticPr fontId="9" type="noConversion"/>
  </si>
  <si>
    <t>https://blog.naver.com/eliase</t>
    <phoneticPr fontId="9" type="noConversion"/>
  </si>
  <si>
    <t>평단</t>
    <phoneticPr fontId="1" type="noConversion"/>
  </si>
  <si>
    <t>진입</t>
    <phoneticPr fontId="1" type="noConversion"/>
  </si>
  <si>
    <t>1티어</t>
    <phoneticPr fontId="1" type="noConversion"/>
  </si>
  <si>
    <t>2티어</t>
    <phoneticPr fontId="1" type="noConversion"/>
  </si>
  <si>
    <t>3티어</t>
  </si>
  <si>
    <t>4티어</t>
  </si>
  <si>
    <t>5티어</t>
  </si>
  <si>
    <t>6티어</t>
  </si>
  <si>
    <t>7티어</t>
  </si>
  <si>
    <t>8티어</t>
  </si>
  <si>
    <t>9티어</t>
  </si>
  <si>
    <t>10티어</t>
  </si>
  <si>
    <t>11티어</t>
  </si>
  <si>
    <t>12티어</t>
  </si>
  <si>
    <t>13티어</t>
  </si>
  <si>
    <t>14티어</t>
  </si>
  <si>
    <t>15티어</t>
  </si>
  <si>
    <t>16티어</t>
  </si>
  <si>
    <t>17티어</t>
  </si>
  <si>
    <t>18티어</t>
  </si>
  <si>
    <t>19티어</t>
  </si>
  <si>
    <t>20티어</t>
  </si>
  <si>
    <t>21티어</t>
  </si>
  <si>
    <t>22티어</t>
  </si>
  <si>
    <t>23티어</t>
  </si>
  <si>
    <t>24티어</t>
  </si>
  <si>
    <t>25티어</t>
  </si>
  <si>
    <t>26티어</t>
  </si>
  <si>
    <t>27티어</t>
  </si>
  <si>
    <t>28티어</t>
  </si>
  <si>
    <t>29티어</t>
  </si>
  <si>
    <t>30티어</t>
  </si>
  <si>
    <t>31티어</t>
  </si>
  <si>
    <t>32티어</t>
  </si>
  <si>
    <t>33티어</t>
  </si>
  <si>
    <t>34티어</t>
  </si>
  <si>
    <t>35티어</t>
  </si>
  <si>
    <t>36티어</t>
  </si>
  <si>
    <t>37티어</t>
  </si>
  <si>
    <t>38티어</t>
  </si>
  <si>
    <t>39티어</t>
  </si>
  <si>
    <t>40티어</t>
  </si>
  <si>
    <t>41티어</t>
  </si>
  <si>
    <t>42티어</t>
  </si>
  <si>
    <t>43티어</t>
  </si>
  <si>
    <t>44티어</t>
  </si>
  <si>
    <t>45티어</t>
  </si>
  <si>
    <t>46티어</t>
  </si>
  <si>
    <t>47티어</t>
  </si>
  <si>
    <t>48티어</t>
  </si>
  <si>
    <t>49티어</t>
  </si>
  <si>
    <t>50티어</t>
  </si>
  <si>
    <t>직접 진입</t>
    <phoneticPr fontId="1" type="noConversion"/>
  </si>
  <si>
    <t>원작자 허락 없는 배포 / 수정은 불가합니다.</t>
    <phoneticPr fontId="1" type="noConversion"/>
  </si>
  <si>
    <t>현재가</t>
    <phoneticPr fontId="1" type="noConversion"/>
  </si>
  <si>
    <t>투자금</t>
    <phoneticPr fontId="1" type="noConversion"/>
  </si>
  <si>
    <t>진입 목표티어</t>
    <phoneticPr fontId="1" type="noConversion"/>
  </si>
  <si>
    <t>매수가격</t>
    <phoneticPr fontId="1" type="noConversion"/>
  </si>
  <si>
    <t>매수수량</t>
    <phoneticPr fontId="1" type="noConversion"/>
  </si>
  <si>
    <t>티어보정</t>
    <phoneticPr fontId="1" type="noConversion"/>
  </si>
  <si>
    <t>매수목표</t>
    <phoneticPr fontId="1" type="noConversion"/>
  </si>
  <si>
    <t>매도목표</t>
    <phoneticPr fontId="1" type="noConversion"/>
  </si>
  <si>
    <t>1티어 매입가</t>
    <phoneticPr fontId="1" type="noConversion"/>
  </si>
  <si>
    <t>티어 수익</t>
    <phoneticPr fontId="1" type="noConversion"/>
  </si>
  <si>
    <t>투자금(달러)</t>
    <phoneticPr fontId="1" type="noConversion"/>
  </si>
  <si>
    <t>1. Setting</t>
    <phoneticPr fontId="1" type="noConversion"/>
  </si>
  <si>
    <t>2. Buy</t>
    <phoneticPr fontId="1" type="noConversion"/>
  </si>
  <si>
    <t>License</t>
    <phoneticPr fontId="1" type="noConversion"/>
  </si>
  <si>
    <t>3. Program</t>
    <phoneticPr fontId="1" type="noConversion"/>
  </si>
  <si>
    <t>잔고량</t>
    <phoneticPr fontId="1" type="noConversion"/>
  </si>
  <si>
    <t>매도 (가격)</t>
    <phoneticPr fontId="1" type="noConversion"/>
  </si>
  <si>
    <t>매도 (수량)</t>
    <phoneticPr fontId="1" type="noConversion"/>
  </si>
  <si>
    <t>매수 (가격)</t>
    <phoneticPr fontId="1" type="noConversion"/>
  </si>
  <si>
    <t>매수 (수량)</t>
    <phoneticPr fontId="1" type="noConversion"/>
  </si>
  <si>
    <t>1티어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</si>
</sst>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0.0_ "/>
    <numFmt numFmtId="179" formatCode="0.0000%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theme="3" tint="-0.249977111117893"/>
      <name val="맑은 고딕"/>
      <family val="3"/>
      <charset val="129"/>
      <scheme val="major"/>
    </font>
    <font>
      <u/>
      <sz val="10"/>
      <color theme="3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Arial"/>
      <family val="2"/>
    </font>
    <font>
      <sz val="14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4"/>
      <color theme="3" tint="-0.249977111117893"/>
      <name val="맑은 고딕"/>
      <family val="3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1" fontId="2" fillId="8" borderId="0" xfId="0" applyNumberFormat="1" applyFont="1" applyFill="1" applyAlignment="1">
      <alignment horizontal="center" vertical="center"/>
    </xf>
    <xf numFmtId="178" fontId="2" fillId="4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2" fontId="20" fillId="4" borderId="0" xfId="0" applyNumberFormat="1" applyFont="1" applyFill="1" applyAlignment="1">
      <alignment horizontal="left" vertical="center"/>
    </xf>
    <xf numFmtId="1" fontId="20" fillId="4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10" fontId="14" fillId="9" borderId="0" xfId="2" applyNumberFormat="1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10" fontId="14" fillId="9" borderId="0" xfId="0" applyNumberFormat="1" applyFont="1" applyFill="1" applyAlignment="1">
      <alignment horizontal="left" vertical="center"/>
    </xf>
    <xf numFmtId="1" fontId="15" fillId="9" borderId="0" xfId="0" applyNumberFormat="1" applyFont="1" applyFill="1" applyAlignment="1">
      <alignment horizontal="left" vertical="center"/>
    </xf>
    <xf numFmtId="178" fontId="15" fillId="9" borderId="0" xfId="0" applyNumberFormat="1" applyFont="1" applyFill="1" applyAlignment="1">
      <alignment horizontal="left" vertical="center"/>
    </xf>
    <xf numFmtId="177" fontId="14" fillId="9" borderId="0" xfId="0" applyNumberFormat="1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176" fontId="16" fillId="9" borderId="0" xfId="0" applyNumberFormat="1" applyFont="1" applyFill="1" applyAlignment="1">
      <alignment horizontal="left" vertical="center"/>
    </xf>
    <xf numFmtId="177" fontId="15" fillId="9" borderId="0" xfId="0" applyNumberFormat="1" applyFont="1" applyFill="1" applyAlignment="1">
      <alignment horizontal="left" vertical="center"/>
    </xf>
    <xf numFmtId="2" fontId="15" fillId="9" borderId="0" xfId="0" applyNumberFormat="1" applyFont="1" applyFill="1" applyAlignment="1">
      <alignment horizontal="left" vertical="center"/>
    </xf>
    <xf numFmtId="2" fontId="14" fillId="9" borderId="0" xfId="0" applyNumberFormat="1" applyFont="1" applyFill="1" applyAlignment="1">
      <alignment horizontal="left" vertical="center"/>
    </xf>
    <xf numFmtId="1" fontId="20" fillId="8" borderId="0" xfId="0" applyNumberFormat="1" applyFont="1" applyFill="1" applyAlignment="1">
      <alignment horizontal="left" vertical="center"/>
    </xf>
    <xf numFmtId="0" fontId="20" fillId="8" borderId="0" xfId="0" applyFont="1" applyFill="1" applyAlignment="1">
      <alignment horizontal="left" vertical="center"/>
    </xf>
    <xf numFmtId="2" fontId="20" fillId="8" borderId="0" xfId="0" applyNumberFormat="1" applyFont="1" applyFill="1" applyAlignment="1">
      <alignment horizontal="left" vertical="center"/>
    </xf>
    <xf numFmtId="2" fontId="21" fillId="8" borderId="0" xfId="0" applyNumberFormat="1" applyFont="1" applyFill="1" applyAlignment="1">
      <alignment horizontal="center" vertical="center"/>
    </xf>
    <xf numFmtId="1" fontId="21" fillId="8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1" fontId="22" fillId="7" borderId="0" xfId="0" applyNumberFormat="1" applyFont="1" applyFill="1" applyAlignment="1">
      <alignment horizontal="center" vertical="center"/>
    </xf>
    <xf numFmtId="2" fontId="22" fillId="7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left" vertical="center"/>
    </xf>
    <xf numFmtId="179" fontId="2" fillId="3" borderId="0" xfId="2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1" fontId="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1" fontId="15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176" fontId="16" fillId="3" borderId="0" xfId="0" applyNumberFormat="1" applyFont="1" applyFill="1" applyAlignment="1">
      <alignment horizontal="left" vertical="center"/>
    </xf>
    <xf numFmtId="177" fontId="15" fillId="3" borderId="0" xfId="0" applyNumberFormat="1" applyFont="1" applyFill="1" applyAlignment="1">
      <alignment horizontal="left" vertical="center"/>
    </xf>
    <xf numFmtId="2" fontId="15" fillId="3" borderId="0" xfId="0" applyNumberFormat="1" applyFont="1" applyFill="1" applyAlignment="1">
      <alignment horizontal="left" vertical="center"/>
    </xf>
    <xf numFmtId="2" fontId="14" fillId="3" borderId="0" xfId="0" applyNumberFormat="1" applyFont="1" applyFill="1" applyAlignment="1">
      <alignment horizontal="left" vertical="center"/>
    </xf>
    <xf numFmtId="178" fontId="15" fillId="3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7F7"/>
      <color rgb="FFFFCCCC"/>
      <color rgb="FFF3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41AF634-C731-419D-BB56-086B475BDC5A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elia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elias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log.naver.com/eli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4859-7F2A-4BF6-8758-2073C0FC7E3F}">
  <dimension ref="B2:AB13"/>
  <sheetViews>
    <sheetView tabSelected="1" workbookViewId="0">
      <selection activeCell="E24" sqref="E24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27" width="11.625" style="3" customWidth="1"/>
    <col min="28" max="28" width="9.875" style="3" bestFit="1" customWidth="1"/>
    <col min="29" max="16384" width="9" style="3"/>
  </cols>
  <sheetData>
    <row r="2" spans="2:28" ht="13.5" x14ac:dyDescent="0.3">
      <c r="B2" s="10" t="s">
        <v>10</v>
      </c>
      <c r="D2" s="1" t="s">
        <v>7</v>
      </c>
      <c r="E2" s="8">
        <v>2800</v>
      </c>
    </row>
    <row r="3" spans="2:28" ht="13.5" x14ac:dyDescent="0.25">
      <c r="B3" s="11" t="s">
        <v>11</v>
      </c>
      <c r="D3" s="2" t="s">
        <v>8</v>
      </c>
      <c r="E3" s="13">
        <v>40</v>
      </c>
    </row>
    <row r="4" spans="2:28" ht="20.100000000000001" customHeight="1" x14ac:dyDescent="0.25">
      <c r="B4" s="12" t="s">
        <v>12</v>
      </c>
    </row>
    <row r="5" spans="2:28" ht="20.100000000000001" customHeight="1" x14ac:dyDescent="0.25">
      <c r="B5" s="11" t="s">
        <v>66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28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40</v>
      </c>
      <c r="L6" s="16">
        <f t="shared" ref="L6:L12" si="0">ROUND(F7/K6,0)</f>
        <v>12</v>
      </c>
    </row>
    <row r="7" spans="2:28" ht="20.100000000000001" customHeight="1" x14ac:dyDescent="0.3">
      <c r="D7" s="5">
        <f>SUM(L$6:L6)</f>
        <v>12</v>
      </c>
      <c r="E7" s="6" t="s">
        <v>15</v>
      </c>
      <c r="F7" s="15">
        <f>$E$2/6</f>
        <v>466.66666666666669</v>
      </c>
      <c r="G7" s="19" t="s">
        <v>65</v>
      </c>
      <c r="H7" s="7">
        <f>K6</f>
        <v>40</v>
      </c>
      <c r="I7" s="22">
        <f>ROUND(H7*(6%+1),2)</f>
        <v>42.4</v>
      </c>
      <c r="J7" s="23">
        <f>L6</f>
        <v>12</v>
      </c>
      <c r="K7" s="18">
        <f>ROUND(H7*(G8+1),2)</f>
        <v>38</v>
      </c>
      <c r="L7" s="16">
        <f t="shared" si="0"/>
        <v>12</v>
      </c>
    </row>
    <row r="8" spans="2:28" ht="20.100000000000001" customHeight="1" x14ac:dyDescent="0.3">
      <c r="D8" s="5">
        <f>SUM(L$6:L7)</f>
        <v>24</v>
      </c>
      <c r="E8" s="6" t="s">
        <v>16</v>
      </c>
      <c r="F8" s="15">
        <f t="shared" ref="F8:F11" si="1">$E$2/6</f>
        <v>466.66666666666669</v>
      </c>
      <c r="G8" s="20">
        <v>-0.05</v>
      </c>
      <c r="H8" s="7">
        <f t="shared" ref="H8:H13" si="2">K7</f>
        <v>38</v>
      </c>
      <c r="I8" s="22">
        <f>H7</f>
        <v>40</v>
      </c>
      <c r="J8" s="23">
        <f t="shared" ref="J8:J11" si="3">L7</f>
        <v>12</v>
      </c>
      <c r="K8" s="18">
        <f t="shared" ref="K8:K12" si="4">ROUND(H8*(G9+1),2)</f>
        <v>36.1</v>
      </c>
      <c r="L8" s="16">
        <f t="shared" si="0"/>
        <v>13</v>
      </c>
    </row>
    <row r="9" spans="2:28" ht="20.100000000000001" customHeight="1" x14ac:dyDescent="0.3">
      <c r="D9" s="5">
        <f>SUM(L$6:L8)</f>
        <v>37</v>
      </c>
      <c r="E9" s="6" t="s">
        <v>17</v>
      </c>
      <c r="F9" s="15">
        <f t="shared" si="1"/>
        <v>466.66666666666669</v>
      </c>
      <c r="G9" s="20">
        <v>-0.05</v>
      </c>
      <c r="H9" s="7">
        <f t="shared" si="2"/>
        <v>36.1</v>
      </c>
      <c r="I9" s="22">
        <f t="shared" ref="I9:I11" si="5">H8</f>
        <v>38</v>
      </c>
      <c r="J9" s="23">
        <f t="shared" si="3"/>
        <v>13</v>
      </c>
      <c r="K9" s="18">
        <f t="shared" si="4"/>
        <v>33.57</v>
      </c>
      <c r="L9" s="16">
        <f t="shared" si="0"/>
        <v>14</v>
      </c>
    </row>
    <row r="10" spans="2:28" ht="20.100000000000001" customHeight="1" x14ac:dyDescent="0.3">
      <c r="D10" s="5">
        <f>SUM(L$6:L9)</f>
        <v>51</v>
      </c>
      <c r="E10" s="6" t="s">
        <v>18</v>
      </c>
      <c r="F10" s="15">
        <f t="shared" si="1"/>
        <v>466.66666666666669</v>
      </c>
      <c r="G10" s="20">
        <v>-7.0000000000000007E-2</v>
      </c>
      <c r="H10" s="7">
        <f t="shared" si="2"/>
        <v>33.57</v>
      </c>
      <c r="I10" s="22">
        <f t="shared" si="5"/>
        <v>36.1</v>
      </c>
      <c r="J10" s="23">
        <f t="shared" si="3"/>
        <v>14</v>
      </c>
      <c r="K10" s="18">
        <f t="shared" si="4"/>
        <v>31.22</v>
      </c>
      <c r="L10" s="16">
        <f t="shared" si="0"/>
        <v>15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2:28" ht="20.100000000000001" customHeight="1" x14ac:dyDescent="0.3">
      <c r="D11" s="5">
        <f>SUM(L$6:L10)</f>
        <v>66</v>
      </c>
      <c r="E11" s="6" t="s">
        <v>19</v>
      </c>
      <c r="F11" s="15">
        <f t="shared" si="1"/>
        <v>466.66666666666669</v>
      </c>
      <c r="G11" s="20">
        <v>-7.0000000000000007E-2</v>
      </c>
      <c r="H11" s="7">
        <f t="shared" si="2"/>
        <v>31.22</v>
      </c>
      <c r="I11" s="22">
        <f t="shared" si="5"/>
        <v>33.57</v>
      </c>
      <c r="J11" s="23">
        <f t="shared" si="3"/>
        <v>15</v>
      </c>
      <c r="K11" s="18">
        <f t="shared" si="4"/>
        <v>26.54</v>
      </c>
      <c r="L11" s="16">
        <f t="shared" si="0"/>
        <v>9</v>
      </c>
    </row>
    <row r="12" spans="2:28" ht="20.100000000000001" customHeight="1" x14ac:dyDescent="0.3">
      <c r="D12" s="5">
        <f>SUM(L$6:L11)</f>
        <v>75</v>
      </c>
      <c r="E12" s="6" t="s">
        <v>20</v>
      </c>
      <c r="F12" s="15">
        <f>$E$2/6/2</f>
        <v>233.33333333333334</v>
      </c>
      <c r="G12" s="20">
        <v>-0.15</v>
      </c>
      <c r="H12" s="7">
        <f t="shared" si="2"/>
        <v>26.54</v>
      </c>
      <c r="I12" s="22">
        <f>I11</f>
        <v>33.57</v>
      </c>
      <c r="J12" s="23">
        <f>L11+J11</f>
        <v>24</v>
      </c>
      <c r="K12" s="18">
        <f t="shared" si="4"/>
        <v>21.23</v>
      </c>
      <c r="L12" s="16">
        <f t="shared" si="0"/>
        <v>11</v>
      </c>
    </row>
    <row r="13" spans="2:28" ht="20.100000000000001" customHeight="1" x14ac:dyDescent="0.3">
      <c r="D13" s="5">
        <f>SUM(L$6:L12)</f>
        <v>86</v>
      </c>
      <c r="E13" s="6" t="s">
        <v>21</v>
      </c>
      <c r="F13" s="15">
        <f>$E$2/6/2</f>
        <v>233.33333333333334</v>
      </c>
      <c r="G13" s="20">
        <v>-0.2</v>
      </c>
      <c r="H13" s="7">
        <f t="shared" si="2"/>
        <v>21.23</v>
      </c>
      <c r="I13" s="22">
        <f>I12</f>
        <v>33.57</v>
      </c>
      <c r="J13" s="23">
        <f>L12+J12</f>
        <v>35</v>
      </c>
      <c r="K13" s="18">
        <f>ROUND(H13*(G14+1),2)</f>
        <v>21.23</v>
      </c>
      <c r="L13" s="16">
        <f>ROUND(F14/K13,0)</f>
        <v>0</v>
      </c>
    </row>
  </sheetData>
  <phoneticPr fontId="1" type="noConversion"/>
  <hyperlinks>
    <hyperlink ref="B4" r:id="rId1" xr:uid="{0F71353D-8269-4615-8376-E94C4779CC7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8485-8E02-47D1-9B79-96D42ADC7F29}">
  <dimension ref="B2:AB19"/>
  <sheetViews>
    <sheetView workbookViewId="0">
      <selection activeCell="B26" sqref="B26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3" width="11.625" style="3" customWidth="1"/>
    <col min="14" max="14" width="6.25" style="3" bestFit="1" customWidth="1"/>
    <col min="15" max="15" width="6.5" style="3" bestFit="1" customWidth="1"/>
    <col min="16" max="16" width="6.75" style="3" bestFit="1" customWidth="1"/>
    <col min="17" max="17" width="5.375" style="3" bestFit="1" customWidth="1"/>
    <col min="18" max="18" width="5.875" style="3" bestFit="1" customWidth="1"/>
    <col min="19" max="19" width="5.375" style="3" bestFit="1" customWidth="1"/>
    <col min="20" max="23" width="3.75" style="3" bestFit="1" customWidth="1"/>
    <col min="24" max="24" width="4.5" style="3" bestFit="1" customWidth="1"/>
    <col min="25" max="25" width="3.75" style="3" bestFit="1" customWidth="1"/>
    <col min="26" max="27" width="11.625" style="3" customWidth="1"/>
    <col min="28" max="28" width="9.875" style="3" bestFit="1" customWidth="1"/>
    <col min="29" max="16384" width="9" style="3"/>
  </cols>
  <sheetData>
    <row r="2" spans="2:28" ht="13.5" x14ac:dyDescent="0.3">
      <c r="B2" s="10" t="s">
        <v>10</v>
      </c>
      <c r="D2" s="1" t="s">
        <v>7</v>
      </c>
      <c r="E2" s="8">
        <v>30000</v>
      </c>
    </row>
    <row r="3" spans="2:28" ht="13.5" x14ac:dyDescent="0.25">
      <c r="B3" s="78" t="s">
        <v>11</v>
      </c>
      <c r="D3" s="2" t="s">
        <v>8</v>
      </c>
      <c r="E3" s="13">
        <v>100</v>
      </c>
    </row>
    <row r="4" spans="2:28" ht="20.100000000000001" customHeight="1" x14ac:dyDescent="0.25">
      <c r="B4" s="79" t="s">
        <v>12</v>
      </c>
    </row>
    <row r="5" spans="2:28" ht="20.100000000000001" customHeight="1" x14ac:dyDescent="0.25">
      <c r="B5" s="78" t="s">
        <v>66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28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28" ht="20.100000000000001" customHeight="1" x14ac:dyDescent="0.3"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98</v>
      </c>
      <c r="L7" s="16">
        <f t="shared" si="0"/>
        <v>26</v>
      </c>
    </row>
    <row r="8" spans="2:28" ht="20.100000000000001" customHeight="1" x14ac:dyDescent="0.3">
      <c r="D8" s="5">
        <f>SUM(L$6:L7)</f>
        <v>76</v>
      </c>
      <c r="E8" s="6" t="s">
        <v>16</v>
      </c>
      <c r="F8" s="15">
        <f>$E$2/12</f>
        <v>2500</v>
      </c>
      <c r="G8" s="20">
        <v>-0.02</v>
      </c>
      <c r="H8" s="7">
        <f t="shared" ref="H8:H13" si="1">K7</f>
        <v>98</v>
      </c>
      <c r="I8" s="22">
        <f>ROUND(H8*(3.5%+1),2)</f>
        <v>101.43</v>
      </c>
      <c r="J8" s="23">
        <f t="shared" ref="J8:J12" si="2">L7</f>
        <v>26</v>
      </c>
      <c r="K8" s="18">
        <f t="shared" ref="K8:K12" si="3">ROUND(H8*(G9+1),2)</f>
        <v>96.04</v>
      </c>
      <c r="L8" s="16">
        <f t="shared" si="0"/>
        <v>26</v>
      </c>
    </row>
    <row r="9" spans="2:28" ht="20.100000000000001" customHeight="1" x14ac:dyDescent="0.3">
      <c r="D9" s="5">
        <f>SUM(L$6:L8)</f>
        <v>102</v>
      </c>
      <c r="E9" s="6" t="s">
        <v>17</v>
      </c>
      <c r="F9" s="15">
        <f t="shared" ref="F9:F15" si="4">$E$2/12</f>
        <v>2500</v>
      </c>
      <c r="G9" s="20">
        <v>-0.02</v>
      </c>
      <c r="H9" s="7">
        <f t="shared" si="1"/>
        <v>96.04</v>
      </c>
      <c r="I9" s="22">
        <f>ROUND(H9*(3.5%+1),2)</f>
        <v>99.4</v>
      </c>
      <c r="J9" s="23">
        <f t="shared" si="2"/>
        <v>26</v>
      </c>
      <c r="K9" s="18">
        <f t="shared" si="3"/>
        <v>93.64</v>
      </c>
      <c r="L9" s="16">
        <f t="shared" si="0"/>
        <v>27</v>
      </c>
    </row>
    <row r="10" spans="2:28" ht="20.100000000000001" customHeight="1" x14ac:dyDescent="0.3">
      <c r="D10" s="5">
        <f>SUM(L$6:L9)</f>
        <v>129</v>
      </c>
      <c r="E10" s="6" t="s">
        <v>18</v>
      </c>
      <c r="F10" s="15">
        <f t="shared" si="4"/>
        <v>2500</v>
      </c>
      <c r="G10" s="20">
        <v>-2.5000000000000001E-2</v>
      </c>
      <c r="H10" s="7">
        <f t="shared" si="1"/>
        <v>93.64</v>
      </c>
      <c r="I10" s="22">
        <f>ROUND(H10*(5.5%+1),2)</f>
        <v>98.79</v>
      </c>
      <c r="J10" s="23">
        <f t="shared" si="2"/>
        <v>27</v>
      </c>
      <c r="K10" s="18">
        <f t="shared" si="3"/>
        <v>91.3</v>
      </c>
      <c r="L10" s="16">
        <f t="shared" si="0"/>
        <v>27</v>
      </c>
      <c r="M10" s="14"/>
      <c r="O10" s="14"/>
      <c r="P10" s="14"/>
      <c r="Q10" s="14"/>
      <c r="R10" s="14"/>
      <c r="S10" s="14"/>
      <c r="Z10" s="14"/>
      <c r="AA10" s="14"/>
      <c r="AB10" s="14"/>
    </row>
    <row r="11" spans="2:28" ht="20.100000000000001" customHeight="1" x14ac:dyDescent="0.3">
      <c r="D11" s="5">
        <f>SUM(L$6:L10)</f>
        <v>156</v>
      </c>
      <c r="E11" s="6" t="s">
        <v>19</v>
      </c>
      <c r="F11" s="15">
        <f t="shared" si="4"/>
        <v>2500</v>
      </c>
      <c r="G11" s="20">
        <v>-2.5000000000000001E-2</v>
      </c>
      <c r="H11" s="7">
        <f t="shared" si="1"/>
        <v>91.3</v>
      </c>
      <c r="I11" s="22">
        <f>ROUND(H11*(5.5%+1),2)</f>
        <v>96.32</v>
      </c>
      <c r="J11" s="23">
        <f t="shared" si="2"/>
        <v>27</v>
      </c>
      <c r="K11" s="18">
        <f t="shared" si="3"/>
        <v>88.56</v>
      </c>
      <c r="L11" s="16">
        <f t="shared" si="0"/>
        <v>28</v>
      </c>
      <c r="N11" s="14"/>
    </row>
    <row r="12" spans="2:28" ht="20.100000000000001" customHeight="1" x14ac:dyDescent="0.3">
      <c r="D12" s="5">
        <f>SUM(L$6:L11)</f>
        <v>184</v>
      </c>
      <c r="E12" s="6" t="s">
        <v>20</v>
      </c>
      <c r="F12" s="15">
        <f t="shared" si="4"/>
        <v>2500</v>
      </c>
      <c r="G12" s="20">
        <v>-0.03</v>
      </c>
      <c r="H12" s="7">
        <f t="shared" si="1"/>
        <v>88.56</v>
      </c>
      <c r="I12" s="22">
        <f>H10</f>
        <v>93.64</v>
      </c>
      <c r="J12" s="23">
        <f t="shared" si="2"/>
        <v>28</v>
      </c>
      <c r="K12" s="18">
        <f t="shared" si="3"/>
        <v>85.9</v>
      </c>
      <c r="L12" s="16">
        <f t="shared" si="0"/>
        <v>29</v>
      </c>
    </row>
    <row r="13" spans="2:28" ht="20.100000000000001" customHeight="1" x14ac:dyDescent="0.3">
      <c r="D13" s="5">
        <f>SUM(L$6:L12)</f>
        <v>213</v>
      </c>
      <c r="E13" s="6" t="s">
        <v>21</v>
      </c>
      <c r="F13" s="15">
        <f t="shared" si="4"/>
        <v>2500</v>
      </c>
      <c r="G13" s="20">
        <v>-0.03</v>
      </c>
      <c r="H13" s="7">
        <f t="shared" si="1"/>
        <v>85.9</v>
      </c>
      <c r="I13" s="22">
        <f>I12</f>
        <v>93.64</v>
      </c>
      <c r="J13" s="23">
        <f>L12+J12</f>
        <v>57</v>
      </c>
      <c r="K13" s="18">
        <f>ROUND(H13*(G14+1),2)</f>
        <v>82.89</v>
      </c>
      <c r="L13" s="16">
        <f>ROUND(F14/K13,0)</f>
        <v>30</v>
      </c>
    </row>
    <row r="14" spans="2:28" ht="20.100000000000001" customHeight="1" x14ac:dyDescent="0.3">
      <c r="D14" s="5">
        <f>SUM(L$6:L13)</f>
        <v>243</v>
      </c>
      <c r="E14" s="6" t="s">
        <v>22</v>
      </c>
      <c r="F14" s="15">
        <f t="shared" si="4"/>
        <v>2500</v>
      </c>
      <c r="G14" s="20">
        <v>-3.5000000000000003E-2</v>
      </c>
      <c r="H14" s="7">
        <f t="shared" ref="H14:H19" si="5">K13</f>
        <v>82.89</v>
      </c>
      <c r="I14" s="22">
        <f t="shared" ref="I14:I19" si="6">I13</f>
        <v>93.64</v>
      </c>
      <c r="J14" s="23">
        <f t="shared" ref="J14:J19" si="7">L13+J13</f>
        <v>87</v>
      </c>
      <c r="K14" s="18">
        <f t="shared" ref="K14:K19" si="8">ROUND(H14*(G15+1),2)</f>
        <v>79.989999999999995</v>
      </c>
      <c r="L14" s="16">
        <f t="shared" ref="L14:L19" si="9">ROUND(F15/K14,0)</f>
        <v>31</v>
      </c>
    </row>
    <row r="15" spans="2:28" ht="20.100000000000001" customHeight="1" x14ac:dyDescent="0.3">
      <c r="D15" s="5">
        <f>SUM(L$6:L14)</f>
        <v>274</v>
      </c>
      <c r="E15" s="6" t="s">
        <v>23</v>
      </c>
      <c r="F15" s="15">
        <f t="shared" si="4"/>
        <v>2500</v>
      </c>
      <c r="G15" s="20">
        <v>-3.5000000000000003E-2</v>
      </c>
      <c r="H15" s="7">
        <f t="shared" si="5"/>
        <v>79.989999999999995</v>
      </c>
      <c r="I15" s="22">
        <f t="shared" si="6"/>
        <v>93.64</v>
      </c>
      <c r="J15" s="23">
        <f t="shared" si="7"/>
        <v>118</v>
      </c>
      <c r="K15" s="18">
        <f t="shared" si="8"/>
        <v>74.790000000000006</v>
      </c>
      <c r="L15" s="16">
        <f t="shared" si="9"/>
        <v>17</v>
      </c>
    </row>
    <row r="16" spans="2:28" ht="20.100000000000001" customHeight="1" x14ac:dyDescent="0.3">
      <c r="D16" s="5">
        <f>SUM(L$6:L15)</f>
        <v>291</v>
      </c>
      <c r="E16" s="6" t="s">
        <v>24</v>
      </c>
      <c r="F16" s="15">
        <f>$E$2/24</f>
        <v>1250</v>
      </c>
      <c r="G16" s="20">
        <v>-6.5000000000000002E-2</v>
      </c>
      <c r="H16" s="7">
        <f t="shared" si="5"/>
        <v>74.790000000000006</v>
      </c>
      <c r="I16" s="22">
        <f t="shared" si="6"/>
        <v>93.64</v>
      </c>
      <c r="J16" s="23">
        <f t="shared" si="7"/>
        <v>135</v>
      </c>
      <c r="K16" s="18">
        <f t="shared" si="8"/>
        <v>69.930000000000007</v>
      </c>
      <c r="L16" s="16">
        <f t="shared" si="9"/>
        <v>18</v>
      </c>
    </row>
    <row r="17" spans="4:12" ht="20.100000000000001" customHeight="1" x14ac:dyDescent="0.3">
      <c r="D17" s="5">
        <f>SUM(L$6:L16)</f>
        <v>309</v>
      </c>
      <c r="E17" s="6" t="s">
        <v>25</v>
      </c>
      <c r="F17" s="15">
        <f t="shared" ref="F17:F19" si="10">$E$2/24</f>
        <v>1250</v>
      </c>
      <c r="G17" s="20">
        <v>-6.5000000000000002E-2</v>
      </c>
      <c r="H17" s="7">
        <f t="shared" si="5"/>
        <v>69.930000000000007</v>
      </c>
      <c r="I17" s="22">
        <f t="shared" si="6"/>
        <v>93.64</v>
      </c>
      <c r="J17" s="23">
        <f t="shared" si="7"/>
        <v>153</v>
      </c>
      <c r="K17" s="18">
        <f t="shared" si="8"/>
        <v>63.29</v>
      </c>
      <c r="L17" s="16">
        <f t="shared" si="9"/>
        <v>20</v>
      </c>
    </row>
    <row r="18" spans="4:12" ht="20.100000000000001" customHeight="1" x14ac:dyDescent="0.3">
      <c r="D18" s="5">
        <f>SUM(L$6:L17)</f>
        <v>329</v>
      </c>
      <c r="E18" s="6" t="s">
        <v>26</v>
      </c>
      <c r="F18" s="15">
        <f t="shared" si="10"/>
        <v>1250</v>
      </c>
      <c r="G18" s="20">
        <v>-9.5000000000000001E-2</v>
      </c>
      <c r="H18" s="7">
        <f t="shared" si="5"/>
        <v>63.29</v>
      </c>
      <c r="I18" s="22">
        <f t="shared" si="6"/>
        <v>93.64</v>
      </c>
      <c r="J18" s="23">
        <f t="shared" si="7"/>
        <v>173</v>
      </c>
      <c r="K18" s="18">
        <f t="shared" si="8"/>
        <v>57.28</v>
      </c>
      <c r="L18" s="16">
        <f t="shared" si="9"/>
        <v>22</v>
      </c>
    </row>
    <row r="19" spans="4:12" ht="20.100000000000001" customHeight="1" x14ac:dyDescent="0.3">
      <c r="D19" s="5">
        <f>SUM(L$6:L18)</f>
        <v>351</v>
      </c>
      <c r="E19" s="6" t="s">
        <v>27</v>
      </c>
      <c r="F19" s="15">
        <f t="shared" si="10"/>
        <v>1250</v>
      </c>
      <c r="G19" s="20">
        <v>-9.5000000000000001E-2</v>
      </c>
      <c r="H19" s="7">
        <f t="shared" si="5"/>
        <v>57.28</v>
      </c>
      <c r="I19" s="22">
        <f t="shared" si="6"/>
        <v>93.64</v>
      </c>
      <c r="J19" s="23">
        <f t="shared" si="7"/>
        <v>195</v>
      </c>
      <c r="K19" s="18">
        <f t="shared" si="8"/>
        <v>57.28</v>
      </c>
      <c r="L19" s="16">
        <f t="shared" si="9"/>
        <v>0</v>
      </c>
    </row>
  </sheetData>
  <phoneticPr fontId="1" type="noConversion"/>
  <hyperlinks>
    <hyperlink ref="B4" r:id="rId1" xr:uid="{7526FB78-A496-4786-BF19-ED59D8929B27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10C0-E1A8-4A88-8899-7356A89A7E74}">
  <dimension ref="C2:AH75"/>
  <sheetViews>
    <sheetView workbookViewId="0">
      <selection activeCell="D8" sqref="D8"/>
    </sheetView>
  </sheetViews>
  <sheetFormatPr defaultRowHeight="15.95" customHeight="1" x14ac:dyDescent="0.3"/>
  <cols>
    <col min="1" max="2" width="2.625" style="35" customWidth="1"/>
    <col min="3" max="3" width="5.625" style="35" customWidth="1"/>
    <col min="4" max="4" width="13.25" style="35" bestFit="1" customWidth="1"/>
    <col min="5" max="5" width="5.625" style="35" customWidth="1"/>
    <col min="6" max="6" width="9" style="35" bestFit="1" customWidth="1"/>
    <col min="7" max="7" width="5.625" style="35" customWidth="1"/>
    <col min="8" max="8" width="15.375" style="35" bestFit="1" customWidth="1"/>
    <col min="9" max="10" width="5.625" style="35" customWidth="1"/>
    <col min="11" max="11" width="8.375" style="3" bestFit="1" customWidth="1"/>
    <col min="12" max="13" width="8.25" style="35" bestFit="1" customWidth="1"/>
    <col min="14" max="14" width="10.5" style="35" bestFit="1" customWidth="1"/>
    <col min="15" max="15" width="8.125" style="35" bestFit="1" customWidth="1"/>
    <col min="16" max="19" width="11.625" style="35" bestFit="1" customWidth="1"/>
    <col min="20" max="20" width="10.5" style="35" bestFit="1" customWidth="1"/>
    <col min="21" max="21" width="9" style="35"/>
    <col min="22" max="22" width="10.625" style="35" bestFit="1" customWidth="1"/>
    <col min="23" max="24" width="9" style="35"/>
    <col min="25" max="25" width="6.375" style="35" bestFit="1" customWidth="1"/>
    <col min="26" max="26" width="11.625" style="35" customWidth="1"/>
    <col min="27" max="27" width="10.25" style="35" bestFit="1" customWidth="1"/>
    <col min="28" max="28" width="8" style="35" bestFit="1" customWidth="1"/>
    <col min="29" max="33" width="9.625" style="35" bestFit="1" customWidth="1"/>
    <col min="34" max="34" width="13.875" style="35" bestFit="1" customWidth="1"/>
    <col min="35" max="16384" width="9" style="35"/>
  </cols>
  <sheetData>
    <row r="2" spans="3:34" ht="15.95" customHeight="1" x14ac:dyDescent="0.3">
      <c r="C2" s="34"/>
      <c r="D2" s="34"/>
      <c r="E2" s="34"/>
      <c r="F2" s="34"/>
      <c r="G2" s="34"/>
      <c r="H2" s="34"/>
      <c r="I2" s="34"/>
      <c r="K2" s="2" t="s">
        <v>1</v>
      </c>
      <c r="L2" s="2" t="s">
        <v>82</v>
      </c>
      <c r="M2" s="2" t="s">
        <v>68</v>
      </c>
      <c r="N2" s="2" t="s">
        <v>0</v>
      </c>
      <c r="O2" s="2" t="s">
        <v>13</v>
      </c>
      <c r="P2" s="2" t="s">
        <v>83</v>
      </c>
      <c r="Q2" s="2" t="s">
        <v>84</v>
      </c>
      <c r="R2" s="2" t="s">
        <v>85</v>
      </c>
      <c r="S2" s="2" t="s">
        <v>86</v>
      </c>
      <c r="T2" s="2" t="s">
        <v>76</v>
      </c>
      <c r="V2" s="36" t="s">
        <v>72</v>
      </c>
      <c r="W2" s="37">
        <f>AC4/(VLOOKUP(D10,Z4:AC13,4,0))-1</f>
        <v>0</v>
      </c>
      <c r="Y2" s="38" t="s">
        <v>82</v>
      </c>
      <c r="Z2" s="38" t="s">
        <v>1</v>
      </c>
      <c r="AA2" s="38" t="s">
        <v>2</v>
      </c>
      <c r="AB2" s="38" t="s">
        <v>0</v>
      </c>
      <c r="AC2" s="38" t="s">
        <v>13</v>
      </c>
      <c r="AD2" s="38" t="s">
        <v>83</v>
      </c>
      <c r="AE2" s="38" t="s">
        <v>84</v>
      </c>
      <c r="AF2" s="38" t="s">
        <v>85</v>
      </c>
      <c r="AG2" s="38" t="s">
        <v>86</v>
      </c>
      <c r="AH2" s="38" t="s">
        <v>76</v>
      </c>
    </row>
    <row r="3" spans="3:34" ht="15.95" customHeight="1" x14ac:dyDescent="0.3">
      <c r="C3" s="29"/>
      <c r="D3" s="81" t="s">
        <v>78</v>
      </c>
      <c r="E3" s="58"/>
      <c r="F3" s="81" t="s">
        <v>79</v>
      </c>
      <c r="G3" s="58"/>
      <c r="H3" s="81" t="s">
        <v>81</v>
      </c>
      <c r="I3" s="29"/>
      <c r="K3" s="4" t="s">
        <v>14</v>
      </c>
      <c r="L3" s="4"/>
      <c r="M3" s="4"/>
      <c r="N3" s="4"/>
      <c r="O3" s="4"/>
      <c r="P3" s="21"/>
      <c r="Q3" s="21"/>
      <c r="R3" s="53">
        <f>W6</f>
        <v>40</v>
      </c>
      <c r="S3" s="54">
        <f t="shared" ref="S3:S52" si="0">ROUND(M4/R3,0)</f>
        <v>12</v>
      </c>
      <c r="T3" s="24"/>
      <c r="V3" s="38" t="s">
        <v>73</v>
      </c>
      <c r="W3" s="39">
        <v>-1.4999999999999999E-2</v>
      </c>
      <c r="Y3" s="36"/>
      <c r="Z3" s="36" t="s">
        <v>14</v>
      </c>
      <c r="AA3" s="36"/>
      <c r="AB3" s="36"/>
      <c r="AC3" s="36"/>
      <c r="AD3" s="36"/>
      <c r="AE3" s="36"/>
      <c r="AF3" s="36">
        <f>D13</f>
        <v>40</v>
      </c>
      <c r="AG3" s="40">
        <f>ROUND(AA4/AF3,0)</f>
        <v>8</v>
      </c>
      <c r="AH3" s="41"/>
    </row>
    <row r="4" spans="3:34" ht="15.95" customHeight="1" x14ac:dyDescent="0.3">
      <c r="C4" s="29"/>
      <c r="D4" s="81"/>
      <c r="E4" s="58"/>
      <c r="F4" s="81"/>
      <c r="G4" s="58"/>
      <c r="H4" s="81"/>
      <c r="I4" s="29"/>
      <c r="K4" s="5" t="s">
        <v>15</v>
      </c>
      <c r="L4" s="6">
        <f>SUM(S$3:S3)</f>
        <v>12</v>
      </c>
      <c r="M4" s="15">
        <f>$D$7/50</f>
        <v>480</v>
      </c>
      <c r="N4" s="19" t="s">
        <v>65</v>
      </c>
      <c r="O4" s="7">
        <f>R3</f>
        <v>40</v>
      </c>
      <c r="P4" s="51">
        <f>ROUND(O4*($W$4+1),2)</f>
        <v>41</v>
      </c>
      <c r="Q4" s="52">
        <f>S3</f>
        <v>12</v>
      </c>
      <c r="R4" s="55">
        <f t="shared" ref="R4:R52" si="1">ROUND(O4*(N5+1),2)</f>
        <v>39.4</v>
      </c>
      <c r="S4" s="54">
        <f t="shared" si="0"/>
        <v>12</v>
      </c>
      <c r="T4" s="24">
        <f>(P4-O4)*Q4-(O4*0.07%+P4*0.07%)*Q4</f>
        <v>11.319599999999999</v>
      </c>
      <c r="V4" s="38" t="s">
        <v>74</v>
      </c>
      <c r="W4" s="42">
        <v>2.5000000000000001E-2</v>
      </c>
      <c r="Y4" s="40">
        <f>SUM(AG$3:AG3)</f>
        <v>8</v>
      </c>
      <c r="Z4" s="43" t="s">
        <v>15</v>
      </c>
      <c r="AA4" s="44">
        <f t="shared" ref="AA4:AA53" si="2">$D$7/72</f>
        <v>333.33333333333331</v>
      </c>
      <c r="AB4" s="45" t="s">
        <v>65</v>
      </c>
      <c r="AC4" s="46">
        <f>AF3</f>
        <v>40</v>
      </c>
      <c r="AD4" s="46">
        <f>ROUND(AC4*($W$4+1),2)</f>
        <v>41</v>
      </c>
      <c r="AE4" s="40">
        <f>AG3</f>
        <v>8</v>
      </c>
      <c r="AF4" s="47">
        <f>ROUND(AC4*(AB5+1),2)</f>
        <v>39.4</v>
      </c>
      <c r="AG4" s="40">
        <f>ROUND(AA5/AF4,0)</f>
        <v>8</v>
      </c>
      <c r="AH4" s="41">
        <f>(AD4-AC4)*AE4-(AC4*0.07%+AD4*0.07%)*AE4</f>
        <v>7.5464000000000002</v>
      </c>
    </row>
    <row r="5" spans="3:34" ht="15.95" customHeight="1" x14ac:dyDescent="0.3">
      <c r="C5" s="28"/>
      <c r="D5" s="28"/>
      <c r="E5" s="28"/>
      <c r="F5" s="28"/>
      <c r="G5" s="28"/>
      <c r="H5" s="28"/>
      <c r="I5" s="28"/>
      <c r="K5" s="5" t="s">
        <v>16</v>
      </c>
      <c r="L5" s="6">
        <f>SUM(S$3:S4)</f>
        <v>24</v>
      </c>
      <c r="M5" s="15">
        <f t="shared" ref="M5:M53" si="3">$D$7/50</f>
        <v>480</v>
      </c>
      <c r="N5" s="19">
        <f>W7</f>
        <v>-1.4999999999999999E-2</v>
      </c>
      <c r="O5" s="7">
        <f t="shared" ref="O5:O53" si="4">R4</f>
        <v>39.4</v>
      </c>
      <c r="P5" s="51">
        <f t="shared" ref="P5:P53" si="5">ROUND(O5*($W$4+1),2)</f>
        <v>40.39</v>
      </c>
      <c r="Q5" s="52">
        <f t="shared" ref="Q5:Q53" si="6">S4</f>
        <v>12</v>
      </c>
      <c r="R5" s="55">
        <f t="shared" si="1"/>
        <v>38.81</v>
      </c>
      <c r="S5" s="54">
        <f t="shared" si="0"/>
        <v>12</v>
      </c>
      <c r="T5" s="24">
        <f t="shared" ref="T5:T53" si="7">(P5-O5)*Q5-(O5*0.07%+P5*0.07%)*Q5</f>
        <v>11.209764000000025</v>
      </c>
      <c r="V5" s="38" t="str">
        <f>D6</f>
        <v>투자금(달러)</v>
      </c>
      <c r="W5" s="38">
        <f>D7</f>
        <v>24000</v>
      </c>
      <c r="Y5" s="40">
        <f>SUM(AG$3:AG4)</f>
        <v>16</v>
      </c>
      <c r="Z5" s="43" t="s">
        <v>16</v>
      </c>
      <c r="AA5" s="44">
        <f t="shared" si="2"/>
        <v>333.33333333333331</v>
      </c>
      <c r="AB5" s="45">
        <f>W3</f>
        <v>-1.4999999999999999E-2</v>
      </c>
      <c r="AC5" s="46">
        <f t="shared" ref="AC5:AC53" si="8">AF4</f>
        <v>39.4</v>
      </c>
      <c r="AD5" s="46">
        <f t="shared" ref="AD5:AD53" si="9">ROUND(AC5*($W$4+1),2)</f>
        <v>40.39</v>
      </c>
      <c r="AE5" s="40">
        <f t="shared" ref="AE5:AE53" si="10">AG4</f>
        <v>8</v>
      </c>
      <c r="AF5" s="47">
        <f t="shared" ref="AF5:AF52" si="11">ROUND(AC5*(AB6+1),2)</f>
        <v>38.81</v>
      </c>
      <c r="AG5" s="40">
        <f t="shared" ref="AG5:AG52" si="12">ROUND(AA6/AF5,0)</f>
        <v>9</v>
      </c>
      <c r="AH5" s="41">
        <f t="shared" ref="AH5:AH53" si="13">(AD5-AC5)*AE5-(AC5*0.07%+AD5*0.07%)*AE5</f>
        <v>7.4731760000000156</v>
      </c>
    </row>
    <row r="6" spans="3:34" ht="15.95" customHeight="1" x14ac:dyDescent="0.3">
      <c r="C6" s="28"/>
      <c r="D6" s="30" t="s">
        <v>77</v>
      </c>
      <c r="E6" s="28"/>
      <c r="F6" s="30" t="s">
        <v>70</v>
      </c>
      <c r="G6" s="28"/>
      <c r="H6" s="30" t="s">
        <v>68</v>
      </c>
      <c r="I6" s="28"/>
      <c r="K6" s="5" t="s">
        <v>17</v>
      </c>
      <c r="L6" s="6">
        <f>SUM(S$3:S5)</f>
        <v>36</v>
      </c>
      <c r="M6" s="15">
        <f t="shared" si="3"/>
        <v>480</v>
      </c>
      <c r="N6" s="19">
        <f>N5</f>
        <v>-1.4999999999999999E-2</v>
      </c>
      <c r="O6" s="7">
        <f t="shared" si="4"/>
        <v>38.81</v>
      </c>
      <c r="P6" s="51">
        <f t="shared" si="5"/>
        <v>39.78</v>
      </c>
      <c r="Q6" s="52">
        <f t="shared" si="6"/>
        <v>12</v>
      </c>
      <c r="R6" s="55">
        <f t="shared" si="1"/>
        <v>38.229999999999997</v>
      </c>
      <c r="S6" s="54">
        <f t="shared" si="0"/>
        <v>13</v>
      </c>
      <c r="T6" s="24">
        <f t="shared" si="7"/>
        <v>10.979843999999986</v>
      </c>
      <c r="V6" s="38" t="str">
        <f>D12</f>
        <v>현재가</v>
      </c>
      <c r="W6" s="47">
        <f>ROUND(D13*(1+W2),2)</f>
        <v>40</v>
      </c>
      <c r="Y6" s="40">
        <f>SUM(AG$3:AG5)</f>
        <v>25</v>
      </c>
      <c r="Z6" s="43" t="s">
        <v>17</v>
      </c>
      <c r="AA6" s="44">
        <f t="shared" si="2"/>
        <v>333.33333333333331</v>
      </c>
      <c r="AB6" s="45">
        <f>AB5</f>
        <v>-1.4999999999999999E-2</v>
      </c>
      <c r="AC6" s="46">
        <f t="shared" si="8"/>
        <v>38.81</v>
      </c>
      <c r="AD6" s="46">
        <f t="shared" si="9"/>
        <v>39.78</v>
      </c>
      <c r="AE6" s="40">
        <f t="shared" si="10"/>
        <v>9</v>
      </c>
      <c r="AF6" s="47">
        <f t="shared" si="11"/>
        <v>38.229999999999997</v>
      </c>
      <c r="AG6" s="40">
        <f t="shared" si="12"/>
        <v>9</v>
      </c>
      <c r="AH6" s="41">
        <f t="shared" si="13"/>
        <v>8.2348829999999893</v>
      </c>
    </row>
    <row r="7" spans="3:34" ht="15.95" customHeight="1" x14ac:dyDescent="0.3">
      <c r="C7" s="28"/>
      <c r="D7" s="48">
        <v>24000</v>
      </c>
      <c r="E7" s="28"/>
      <c r="F7" s="31">
        <f>D13</f>
        <v>40</v>
      </c>
      <c r="G7" s="28"/>
      <c r="H7" s="32">
        <f>D7</f>
        <v>24000</v>
      </c>
      <c r="I7" s="28"/>
      <c r="K7" s="5" t="s">
        <v>18</v>
      </c>
      <c r="L7" s="6">
        <f>SUM(S$3:S6)</f>
        <v>49</v>
      </c>
      <c r="M7" s="15">
        <f t="shared" si="3"/>
        <v>480</v>
      </c>
      <c r="N7" s="19">
        <f t="shared" ref="N7:N53" si="14">N6</f>
        <v>-1.4999999999999999E-2</v>
      </c>
      <c r="O7" s="7">
        <f t="shared" si="4"/>
        <v>38.229999999999997</v>
      </c>
      <c r="P7" s="51">
        <f t="shared" si="5"/>
        <v>39.19</v>
      </c>
      <c r="Q7" s="52">
        <f t="shared" si="6"/>
        <v>13</v>
      </c>
      <c r="R7" s="55">
        <f t="shared" si="1"/>
        <v>37.659999999999997</v>
      </c>
      <c r="S7" s="54">
        <f t="shared" si="0"/>
        <v>13</v>
      </c>
      <c r="T7" s="24">
        <f t="shared" si="7"/>
        <v>11.77547800000001</v>
      </c>
      <c r="V7" s="38" t="str">
        <f>V3</f>
        <v>매수목표</v>
      </c>
      <c r="W7" s="39">
        <f>W3</f>
        <v>-1.4999999999999999E-2</v>
      </c>
      <c r="Y7" s="40">
        <f>SUM(AG$3:AG6)</f>
        <v>34</v>
      </c>
      <c r="Z7" s="43" t="s">
        <v>18</v>
      </c>
      <c r="AA7" s="44">
        <f t="shared" si="2"/>
        <v>333.33333333333331</v>
      </c>
      <c r="AB7" s="45">
        <f t="shared" ref="AB7:AB53" si="15">AB6</f>
        <v>-1.4999999999999999E-2</v>
      </c>
      <c r="AC7" s="46">
        <f t="shared" si="8"/>
        <v>38.229999999999997</v>
      </c>
      <c r="AD7" s="46">
        <f t="shared" si="9"/>
        <v>39.19</v>
      </c>
      <c r="AE7" s="40">
        <f t="shared" si="10"/>
        <v>9</v>
      </c>
      <c r="AF7" s="47">
        <f t="shared" si="11"/>
        <v>37.659999999999997</v>
      </c>
      <c r="AG7" s="40">
        <f t="shared" si="12"/>
        <v>9</v>
      </c>
      <c r="AH7" s="41">
        <f t="shared" si="13"/>
        <v>8.1522540000000081</v>
      </c>
    </row>
    <row r="8" spans="3:34" ht="15.95" customHeight="1" x14ac:dyDescent="0.3">
      <c r="C8" s="28"/>
      <c r="D8" s="28"/>
      <c r="E8" s="28"/>
      <c r="F8" s="27"/>
      <c r="G8" s="28"/>
      <c r="H8" s="27"/>
      <c r="I8" s="28"/>
      <c r="K8" s="5" t="s">
        <v>19</v>
      </c>
      <c r="L8" s="6">
        <f>SUM(S$3:S7)</f>
        <v>62</v>
      </c>
      <c r="M8" s="15">
        <f t="shared" si="3"/>
        <v>480</v>
      </c>
      <c r="N8" s="19">
        <f t="shared" si="14"/>
        <v>-1.4999999999999999E-2</v>
      </c>
      <c r="O8" s="7">
        <f t="shared" si="4"/>
        <v>37.659999999999997</v>
      </c>
      <c r="P8" s="51">
        <f t="shared" si="5"/>
        <v>38.6</v>
      </c>
      <c r="Q8" s="52">
        <f t="shared" si="6"/>
        <v>13</v>
      </c>
      <c r="R8" s="55">
        <f t="shared" si="1"/>
        <v>37.1</v>
      </c>
      <c r="S8" s="54">
        <f t="shared" si="0"/>
        <v>13</v>
      </c>
      <c r="T8" s="24">
        <f t="shared" si="7"/>
        <v>11.526034000000063</v>
      </c>
      <c r="V8" s="38" t="str">
        <f>V4</f>
        <v>매도목표</v>
      </c>
      <c r="W8" s="42">
        <f>W4</f>
        <v>2.5000000000000001E-2</v>
      </c>
      <c r="Y8" s="40">
        <f>SUM(AG$3:AG7)</f>
        <v>43</v>
      </c>
      <c r="Z8" s="43" t="s">
        <v>19</v>
      </c>
      <c r="AA8" s="44">
        <f t="shared" si="2"/>
        <v>333.33333333333331</v>
      </c>
      <c r="AB8" s="45">
        <f t="shared" si="15"/>
        <v>-1.4999999999999999E-2</v>
      </c>
      <c r="AC8" s="46">
        <f t="shared" si="8"/>
        <v>37.659999999999997</v>
      </c>
      <c r="AD8" s="46">
        <f t="shared" si="9"/>
        <v>38.6</v>
      </c>
      <c r="AE8" s="40">
        <f t="shared" si="10"/>
        <v>9</v>
      </c>
      <c r="AF8" s="47">
        <f t="shared" si="11"/>
        <v>37.1</v>
      </c>
      <c r="AG8" s="40">
        <f t="shared" si="12"/>
        <v>9</v>
      </c>
      <c r="AH8" s="41">
        <f t="shared" si="13"/>
        <v>7.9795620000000431</v>
      </c>
    </row>
    <row r="9" spans="3:34" ht="15.95" customHeight="1" x14ac:dyDescent="0.3">
      <c r="C9" s="28"/>
      <c r="D9" s="30" t="s">
        <v>69</v>
      </c>
      <c r="E9" s="25"/>
      <c r="F9" s="30" t="s">
        <v>71</v>
      </c>
      <c r="G9" s="25"/>
      <c r="H9" s="30" t="s">
        <v>75</v>
      </c>
      <c r="I9" s="28"/>
      <c r="K9" s="5" t="s">
        <v>20</v>
      </c>
      <c r="L9" s="6">
        <f>SUM(S$3:S8)</f>
        <v>75</v>
      </c>
      <c r="M9" s="15">
        <f t="shared" si="3"/>
        <v>480</v>
      </c>
      <c r="N9" s="19">
        <f t="shared" si="14"/>
        <v>-1.4999999999999999E-2</v>
      </c>
      <c r="O9" s="7">
        <f t="shared" si="4"/>
        <v>37.1</v>
      </c>
      <c r="P9" s="51">
        <f t="shared" si="5"/>
        <v>38.03</v>
      </c>
      <c r="Q9" s="52">
        <f t="shared" si="6"/>
        <v>13</v>
      </c>
      <c r="R9" s="55">
        <f t="shared" si="1"/>
        <v>36.54</v>
      </c>
      <c r="S9" s="54">
        <f t="shared" si="0"/>
        <v>13</v>
      </c>
      <c r="T9" s="24">
        <f t="shared" si="7"/>
        <v>11.406316999999996</v>
      </c>
      <c r="Y9" s="40">
        <f>SUM(AG$3:AG8)</f>
        <v>52</v>
      </c>
      <c r="Z9" s="43" t="s">
        <v>20</v>
      </c>
      <c r="AA9" s="44">
        <f t="shared" si="2"/>
        <v>333.33333333333331</v>
      </c>
      <c r="AB9" s="45">
        <f t="shared" si="15"/>
        <v>-1.4999999999999999E-2</v>
      </c>
      <c r="AC9" s="46">
        <f t="shared" si="8"/>
        <v>37.1</v>
      </c>
      <c r="AD9" s="46">
        <f t="shared" si="9"/>
        <v>38.03</v>
      </c>
      <c r="AE9" s="40">
        <f t="shared" si="10"/>
        <v>9</v>
      </c>
      <c r="AF9" s="47">
        <f t="shared" si="11"/>
        <v>36.54</v>
      </c>
      <c r="AG9" s="40">
        <f t="shared" si="12"/>
        <v>9</v>
      </c>
      <c r="AH9" s="41">
        <f t="shared" si="13"/>
        <v>7.8966809999999974</v>
      </c>
    </row>
    <row r="10" spans="3:34" ht="15.95" customHeight="1" x14ac:dyDescent="0.3">
      <c r="C10" s="28"/>
      <c r="D10" s="49" t="s">
        <v>87</v>
      </c>
      <c r="E10" s="26"/>
      <c r="F10" s="32">
        <f>VLOOKUP(D10,K4:L13,2,0)</f>
        <v>12</v>
      </c>
      <c r="G10" s="26"/>
      <c r="H10" s="31">
        <f>R3</f>
        <v>40</v>
      </c>
      <c r="I10" s="28"/>
      <c r="K10" s="5" t="s">
        <v>21</v>
      </c>
      <c r="L10" s="6">
        <f>SUM(S$3:S9)</f>
        <v>88</v>
      </c>
      <c r="M10" s="15">
        <f t="shared" si="3"/>
        <v>480</v>
      </c>
      <c r="N10" s="19">
        <f t="shared" si="14"/>
        <v>-1.4999999999999999E-2</v>
      </c>
      <c r="O10" s="7">
        <f t="shared" si="4"/>
        <v>36.54</v>
      </c>
      <c r="P10" s="51">
        <f t="shared" si="5"/>
        <v>37.450000000000003</v>
      </c>
      <c r="Q10" s="52">
        <f t="shared" si="6"/>
        <v>13</v>
      </c>
      <c r="R10" s="55">
        <f t="shared" si="1"/>
        <v>35.99</v>
      </c>
      <c r="S10" s="54">
        <f t="shared" si="0"/>
        <v>13</v>
      </c>
      <c r="T10" s="24">
        <f t="shared" si="7"/>
        <v>11.156691000000048</v>
      </c>
      <c r="Y10" s="40">
        <f>SUM(AG$3:AG9)</f>
        <v>61</v>
      </c>
      <c r="Z10" s="43" t="s">
        <v>21</v>
      </c>
      <c r="AA10" s="44">
        <f t="shared" si="2"/>
        <v>333.33333333333331</v>
      </c>
      <c r="AB10" s="45">
        <f t="shared" si="15"/>
        <v>-1.4999999999999999E-2</v>
      </c>
      <c r="AC10" s="46">
        <f t="shared" si="8"/>
        <v>36.54</v>
      </c>
      <c r="AD10" s="46">
        <f t="shared" si="9"/>
        <v>37.450000000000003</v>
      </c>
      <c r="AE10" s="40">
        <f t="shared" si="10"/>
        <v>9</v>
      </c>
      <c r="AF10" s="47">
        <f t="shared" si="11"/>
        <v>35.99</v>
      </c>
      <c r="AG10" s="40">
        <f t="shared" si="12"/>
        <v>9</v>
      </c>
      <c r="AH10" s="41">
        <f t="shared" si="13"/>
        <v>7.7238630000000335</v>
      </c>
    </row>
    <row r="11" spans="3:34" ht="15.95" customHeight="1" x14ac:dyDescent="0.3">
      <c r="C11" s="28"/>
      <c r="D11" s="27"/>
      <c r="E11" s="27"/>
      <c r="F11" s="28"/>
      <c r="G11" s="27"/>
      <c r="H11" s="28"/>
      <c r="I11" s="28"/>
      <c r="K11" s="5" t="s">
        <v>22</v>
      </c>
      <c r="L11" s="6">
        <f>SUM(S$3:S10)</f>
        <v>101</v>
      </c>
      <c r="M11" s="15">
        <f t="shared" si="3"/>
        <v>480</v>
      </c>
      <c r="N11" s="19">
        <f t="shared" si="14"/>
        <v>-1.4999999999999999E-2</v>
      </c>
      <c r="O11" s="7">
        <f t="shared" si="4"/>
        <v>35.99</v>
      </c>
      <c r="P11" s="51">
        <f t="shared" si="5"/>
        <v>36.89</v>
      </c>
      <c r="Q11" s="52">
        <f t="shared" si="6"/>
        <v>13</v>
      </c>
      <c r="R11" s="55">
        <f t="shared" si="1"/>
        <v>35.450000000000003</v>
      </c>
      <c r="S11" s="54">
        <f t="shared" si="0"/>
        <v>14</v>
      </c>
      <c r="T11" s="24">
        <f t="shared" si="7"/>
        <v>11.036791999999981</v>
      </c>
      <c r="W11" s="56"/>
      <c r="Y11" s="40">
        <f>SUM(AG$3:AG10)</f>
        <v>70</v>
      </c>
      <c r="Z11" s="43" t="s">
        <v>22</v>
      </c>
      <c r="AA11" s="44">
        <f t="shared" si="2"/>
        <v>333.33333333333331</v>
      </c>
      <c r="AB11" s="45">
        <f t="shared" si="15"/>
        <v>-1.4999999999999999E-2</v>
      </c>
      <c r="AC11" s="46">
        <f t="shared" si="8"/>
        <v>35.99</v>
      </c>
      <c r="AD11" s="46">
        <f t="shared" si="9"/>
        <v>36.89</v>
      </c>
      <c r="AE11" s="40">
        <f t="shared" si="10"/>
        <v>9</v>
      </c>
      <c r="AF11" s="47">
        <f t="shared" si="11"/>
        <v>35.450000000000003</v>
      </c>
      <c r="AG11" s="40">
        <f t="shared" si="12"/>
        <v>9</v>
      </c>
      <c r="AH11" s="41">
        <f t="shared" si="13"/>
        <v>7.640855999999987</v>
      </c>
    </row>
    <row r="12" spans="3:34" ht="15.95" customHeight="1" x14ac:dyDescent="0.3">
      <c r="C12" s="28"/>
      <c r="D12" s="30" t="s">
        <v>67</v>
      </c>
      <c r="E12" s="25"/>
      <c r="F12" s="28"/>
      <c r="G12" s="25"/>
      <c r="H12" s="28"/>
      <c r="I12" s="28"/>
      <c r="K12" s="5" t="s">
        <v>23</v>
      </c>
      <c r="L12" s="6">
        <f>SUM(S$3:S11)</f>
        <v>115</v>
      </c>
      <c r="M12" s="15">
        <f t="shared" si="3"/>
        <v>480</v>
      </c>
      <c r="N12" s="19">
        <f t="shared" si="14"/>
        <v>-1.4999999999999999E-2</v>
      </c>
      <c r="O12" s="7">
        <f t="shared" si="4"/>
        <v>35.450000000000003</v>
      </c>
      <c r="P12" s="51">
        <f t="shared" si="5"/>
        <v>36.340000000000003</v>
      </c>
      <c r="Q12" s="52">
        <f t="shared" si="6"/>
        <v>14</v>
      </c>
      <c r="R12" s="55">
        <f t="shared" si="1"/>
        <v>34.92</v>
      </c>
      <c r="S12" s="54">
        <f t="shared" si="0"/>
        <v>14</v>
      </c>
      <c r="T12" s="24">
        <f t="shared" si="7"/>
        <v>11.756458000000007</v>
      </c>
      <c r="W12" s="57"/>
      <c r="Y12" s="40">
        <f>SUM(AG$3:AG11)</f>
        <v>79</v>
      </c>
      <c r="Z12" s="43" t="s">
        <v>23</v>
      </c>
      <c r="AA12" s="44">
        <f t="shared" si="2"/>
        <v>333.33333333333331</v>
      </c>
      <c r="AB12" s="45">
        <f t="shared" si="15"/>
        <v>-1.4999999999999999E-2</v>
      </c>
      <c r="AC12" s="46">
        <f t="shared" si="8"/>
        <v>35.450000000000003</v>
      </c>
      <c r="AD12" s="46">
        <f t="shared" si="9"/>
        <v>36.340000000000003</v>
      </c>
      <c r="AE12" s="40">
        <f t="shared" si="10"/>
        <v>9</v>
      </c>
      <c r="AF12" s="47">
        <f t="shared" si="11"/>
        <v>34.92</v>
      </c>
      <c r="AG12" s="40">
        <f t="shared" si="12"/>
        <v>10</v>
      </c>
      <c r="AH12" s="41">
        <f t="shared" si="13"/>
        <v>7.5577230000000046</v>
      </c>
    </row>
    <row r="13" spans="3:34" ht="15.95" customHeight="1" x14ac:dyDescent="0.3">
      <c r="C13" s="28"/>
      <c r="D13" s="50">
        <v>40</v>
      </c>
      <c r="E13" s="26"/>
      <c r="F13" s="28"/>
      <c r="G13" s="26"/>
      <c r="H13" s="28"/>
      <c r="I13" s="28"/>
      <c r="K13" s="5" t="s">
        <v>24</v>
      </c>
      <c r="L13" s="6">
        <f>SUM(S$3:S12)</f>
        <v>129</v>
      </c>
      <c r="M13" s="15">
        <f t="shared" si="3"/>
        <v>480</v>
      </c>
      <c r="N13" s="19">
        <f t="shared" si="14"/>
        <v>-1.4999999999999999E-2</v>
      </c>
      <c r="O13" s="7">
        <f t="shared" si="4"/>
        <v>34.92</v>
      </c>
      <c r="P13" s="51">
        <f t="shared" si="5"/>
        <v>35.79</v>
      </c>
      <c r="Q13" s="52">
        <f t="shared" si="6"/>
        <v>14</v>
      </c>
      <c r="R13" s="55">
        <f t="shared" si="1"/>
        <v>34.4</v>
      </c>
      <c r="S13" s="54">
        <f t="shared" si="0"/>
        <v>14</v>
      </c>
      <c r="T13" s="24">
        <f t="shared" si="7"/>
        <v>11.487041999999963</v>
      </c>
      <c r="Y13" s="40">
        <f>SUM(AG$3:AG12)</f>
        <v>89</v>
      </c>
      <c r="Z13" s="43" t="s">
        <v>24</v>
      </c>
      <c r="AA13" s="44">
        <f t="shared" si="2"/>
        <v>333.33333333333331</v>
      </c>
      <c r="AB13" s="45">
        <f t="shared" si="15"/>
        <v>-1.4999999999999999E-2</v>
      </c>
      <c r="AC13" s="46">
        <f t="shared" si="8"/>
        <v>34.92</v>
      </c>
      <c r="AD13" s="46">
        <f t="shared" si="9"/>
        <v>35.79</v>
      </c>
      <c r="AE13" s="40">
        <f t="shared" si="10"/>
        <v>10</v>
      </c>
      <c r="AF13" s="47">
        <f t="shared" si="11"/>
        <v>34.4</v>
      </c>
      <c r="AG13" s="40">
        <f t="shared" si="12"/>
        <v>10</v>
      </c>
      <c r="AH13" s="41">
        <f t="shared" si="13"/>
        <v>8.2050299999999741</v>
      </c>
    </row>
    <row r="14" spans="3:34" ht="15.95" customHeight="1" x14ac:dyDescent="0.3">
      <c r="C14" s="28"/>
      <c r="D14" s="28"/>
      <c r="E14" s="28"/>
      <c r="F14" s="28"/>
      <c r="G14" s="28"/>
      <c r="H14" s="28"/>
      <c r="I14" s="28"/>
      <c r="K14" s="5" t="s">
        <v>25</v>
      </c>
      <c r="L14" s="6">
        <f>SUM(S$3:S13)</f>
        <v>143</v>
      </c>
      <c r="M14" s="15">
        <f t="shared" si="3"/>
        <v>480</v>
      </c>
      <c r="N14" s="19">
        <f t="shared" si="14"/>
        <v>-1.4999999999999999E-2</v>
      </c>
      <c r="O14" s="7">
        <f t="shared" si="4"/>
        <v>34.4</v>
      </c>
      <c r="P14" s="51">
        <f t="shared" si="5"/>
        <v>35.26</v>
      </c>
      <c r="Q14" s="52">
        <f t="shared" si="6"/>
        <v>14</v>
      </c>
      <c r="R14" s="55">
        <f t="shared" si="1"/>
        <v>33.880000000000003</v>
      </c>
      <c r="S14" s="54">
        <f t="shared" si="0"/>
        <v>14</v>
      </c>
      <c r="T14" s="24">
        <f t="shared" si="7"/>
        <v>11.357331999999992</v>
      </c>
      <c r="Y14" s="40">
        <f>SUM(AG$3:AG13)</f>
        <v>99</v>
      </c>
      <c r="Z14" s="43" t="s">
        <v>25</v>
      </c>
      <c r="AA14" s="44">
        <f t="shared" si="2"/>
        <v>333.33333333333331</v>
      </c>
      <c r="AB14" s="45">
        <f t="shared" si="15"/>
        <v>-1.4999999999999999E-2</v>
      </c>
      <c r="AC14" s="46">
        <f t="shared" si="8"/>
        <v>34.4</v>
      </c>
      <c r="AD14" s="46">
        <f t="shared" si="9"/>
        <v>35.26</v>
      </c>
      <c r="AE14" s="40">
        <f t="shared" si="10"/>
        <v>10</v>
      </c>
      <c r="AF14" s="47">
        <f t="shared" si="11"/>
        <v>33.880000000000003</v>
      </c>
      <c r="AG14" s="40">
        <f t="shared" si="12"/>
        <v>10</v>
      </c>
      <c r="AH14" s="41">
        <f t="shared" si="13"/>
        <v>8.1123799999999946</v>
      </c>
    </row>
    <row r="15" spans="3:34" ht="15.95" customHeight="1" x14ac:dyDescent="0.3">
      <c r="K15" s="5" t="s">
        <v>26</v>
      </c>
      <c r="L15" s="6">
        <f>SUM(S$3:S14)</f>
        <v>157</v>
      </c>
      <c r="M15" s="15">
        <f t="shared" si="3"/>
        <v>480</v>
      </c>
      <c r="N15" s="19">
        <f t="shared" si="14"/>
        <v>-1.4999999999999999E-2</v>
      </c>
      <c r="O15" s="7">
        <f t="shared" si="4"/>
        <v>33.880000000000003</v>
      </c>
      <c r="P15" s="51">
        <f t="shared" si="5"/>
        <v>34.729999999999997</v>
      </c>
      <c r="Q15" s="52">
        <f t="shared" si="6"/>
        <v>14</v>
      </c>
      <c r="R15" s="55">
        <f t="shared" si="1"/>
        <v>33.369999999999997</v>
      </c>
      <c r="S15" s="54">
        <f t="shared" si="0"/>
        <v>14</v>
      </c>
      <c r="T15" s="24">
        <f t="shared" si="7"/>
        <v>11.22762199999992</v>
      </c>
      <c r="Y15" s="40">
        <f>SUM(AG$3:AG14)</f>
        <v>109</v>
      </c>
      <c r="Z15" s="43" t="s">
        <v>26</v>
      </c>
      <c r="AA15" s="44">
        <f t="shared" si="2"/>
        <v>333.33333333333331</v>
      </c>
      <c r="AB15" s="45">
        <f t="shared" si="15"/>
        <v>-1.4999999999999999E-2</v>
      </c>
      <c r="AC15" s="46">
        <f t="shared" si="8"/>
        <v>33.880000000000003</v>
      </c>
      <c r="AD15" s="46">
        <f t="shared" si="9"/>
        <v>34.729999999999997</v>
      </c>
      <c r="AE15" s="40">
        <f t="shared" si="10"/>
        <v>10</v>
      </c>
      <c r="AF15" s="47">
        <f t="shared" si="11"/>
        <v>33.369999999999997</v>
      </c>
      <c r="AG15" s="40">
        <f t="shared" si="12"/>
        <v>10</v>
      </c>
      <c r="AH15" s="41">
        <f t="shared" si="13"/>
        <v>8.0197299999999423</v>
      </c>
    </row>
    <row r="16" spans="3:34" ht="15.95" customHeight="1" x14ac:dyDescent="0.3">
      <c r="K16" s="5" t="s">
        <v>27</v>
      </c>
      <c r="L16" s="6">
        <f>SUM(S$3:S15)</f>
        <v>171</v>
      </c>
      <c r="M16" s="15">
        <f t="shared" si="3"/>
        <v>480</v>
      </c>
      <c r="N16" s="19">
        <f t="shared" si="14"/>
        <v>-1.4999999999999999E-2</v>
      </c>
      <c r="O16" s="7">
        <f t="shared" si="4"/>
        <v>33.369999999999997</v>
      </c>
      <c r="P16" s="51">
        <f t="shared" si="5"/>
        <v>34.200000000000003</v>
      </c>
      <c r="Q16" s="52">
        <f t="shared" si="6"/>
        <v>14</v>
      </c>
      <c r="R16" s="55">
        <f t="shared" si="1"/>
        <v>32.869999999999997</v>
      </c>
      <c r="S16" s="54">
        <f t="shared" si="0"/>
        <v>15</v>
      </c>
      <c r="T16" s="24">
        <f t="shared" si="7"/>
        <v>10.957814000000075</v>
      </c>
      <c r="Y16" s="40">
        <f>SUM(AG$3:AG15)</f>
        <v>119</v>
      </c>
      <c r="Z16" s="43" t="s">
        <v>27</v>
      </c>
      <c r="AA16" s="44">
        <f t="shared" si="2"/>
        <v>333.33333333333331</v>
      </c>
      <c r="AB16" s="45">
        <f t="shared" si="15"/>
        <v>-1.4999999999999999E-2</v>
      </c>
      <c r="AC16" s="46">
        <f t="shared" si="8"/>
        <v>33.369999999999997</v>
      </c>
      <c r="AD16" s="46">
        <f t="shared" si="9"/>
        <v>34.200000000000003</v>
      </c>
      <c r="AE16" s="40">
        <f t="shared" si="10"/>
        <v>10</v>
      </c>
      <c r="AF16" s="47">
        <f t="shared" si="11"/>
        <v>32.869999999999997</v>
      </c>
      <c r="AG16" s="40">
        <f t="shared" si="12"/>
        <v>10</v>
      </c>
      <c r="AH16" s="41">
        <f t="shared" si="13"/>
        <v>7.8270100000000538</v>
      </c>
    </row>
    <row r="17" spans="3:34" ht="15.95" customHeight="1" x14ac:dyDescent="0.3">
      <c r="C17" s="59"/>
      <c r="D17" s="82" t="s">
        <v>80</v>
      </c>
      <c r="E17" s="82"/>
      <c r="F17" s="82"/>
      <c r="G17" s="33"/>
      <c r="H17" s="33"/>
      <c r="I17" s="33"/>
      <c r="K17" s="5" t="s">
        <v>28</v>
      </c>
      <c r="L17" s="6">
        <f>SUM(S$3:S16)</f>
        <v>186</v>
      </c>
      <c r="M17" s="15">
        <f t="shared" si="3"/>
        <v>480</v>
      </c>
      <c r="N17" s="19">
        <f t="shared" si="14"/>
        <v>-1.4999999999999999E-2</v>
      </c>
      <c r="O17" s="7">
        <f t="shared" si="4"/>
        <v>32.869999999999997</v>
      </c>
      <c r="P17" s="51">
        <f t="shared" si="5"/>
        <v>33.69</v>
      </c>
      <c r="Q17" s="52">
        <f t="shared" si="6"/>
        <v>15</v>
      </c>
      <c r="R17" s="55">
        <f t="shared" si="1"/>
        <v>32.380000000000003</v>
      </c>
      <c r="S17" s="54">
        <f t="shared" si="0"/>
        <v>15</v>
      </c>
      <c r="T17" s="24">
        <f t="shared" si="7"/>
        <v>11.601120000000003</v>
      </c>
      <c r="Y17" s="40">
        <f>SUM(AG$3:AG16)</f>
        <v>129</v>
      </c>
      <c r="Z17" s="43" t="s">
        <v>28</v>
      </c>
      <c r="AA17" s="44">
        <f t="shared" si="2"/>
        <v>333.33333333333331</v>
      </c>
      <c r="AB17" s="45">
        <f t="shared" si="15"/>
        <v>-1.4999999999999999E-2</v>
      </c>
      <c r="AC17" s="46">
        <f t="shared" si="8"/>
        <v>32.869999999999997</v>
      </c>
      <c r="AD17" s="46">
        <f t="shared" si="9"/>
        <v>33.69</v>
      </c>
      <c r="AE17" s="40">
        <f t="shared" si="10"/>
        <v>10</v>
      </c>
      <c r="AF17" s="47">
        <f t="shared" si="11"/>
        <v>32.380000000000003</v>
      </c>
      <c r="AG17" s="40">
        <f t="shared" si="12"/>
        <v>10</v>
      </c>
      <c r="AH17" s="41">
        <f t="shared" si="13"/>
        <v>7.7340800000000023</v>
      </c>
    </row>
    <row r="18" spans="3:34" ht="15.95" customHeight="1" x14ac:dyDescent="0.25">
      <c r="C18" s="60"/>
      <c r="D18" s="60"/>
      <c r="E18" s="28"/>
      <c r="F18" s="28"/>
      <c r="G18" s="28"/>
      <c r="H18" s="28"/>
      <c r="I18" s="28"/>
      <c r="K18" s="5" t="s">
        <v>29</v>
      </c>
      <c r="L18" s="6">
        <f>SUM(S$3:S17)</f>
        <v>201</v>
      </c>
      <c r="M18" s="15">
        <f t="shared" si="3"/>
        <v>480</v>
      </c>
      <c r="N18" s="19">
        <f t="shared" si="14"/>
        <v>-1.4999999999999999E-2</v>
      </c>
      <c r="O18" s="7">
        <f t="shared" si="4"/>
        <v>32.380000000000003</v>
      </c>
      <c r="P18" s="51">
        <f t="shared" si="5"/>
        <v>33.19</v>
      </c>
      <c r="Q18" s="52">
        <f t="shared" si="6"/>
        <v>15</v>
      </c>
      <c r="R18" s="55">
        <f t="shared" si="1"/>
        <v>31.89</v>
      </c>
      <c r="S18" s="54">
        <f t="shared" si="0"/>
        <v>15</v>
      </c>
      <c r="T18" s="24">
        <f t="shared" si="7"/>
        <v>11.461514999999928</v>
      </c>
      <c r="Y18" s="40">
        <f>SUM(AG$3:AG17)</f>
        <v>139</v>
      </c>
      <c r="Z18" s="43" t="s">
        <v>29</v>
      </c>
      <c r="AA18" s="44">
        <f t="shared" si="2"/>
        <v>333.33333333333331</v>
      </c>
      <c r="AB18" s="45">
        <f t="shared" si="15"/>
        <v>-1.4999999999999999E-2</v>
      </c>
      <c r="AC18" s="46">
        <f t="shared" si="8"/>
        <v>32.380000000000003</v>
      </c>
      <c r="AD18" s="46">
        <f t="shared" si="9"/>
        <v>33.19</v>
      </c>
      <c r="AE18" s="40">
        <f t="shared" si="10"/>
        <v>10</v>
      </c>
      <c r="AF18" s="47">
        <f t="shared" si="11"/>
        <v>31.89</v>
      </c>
      <c r="AG18" s="40">
        <f t="shared" si="12"/>
        <v>10</v>
      </c>
      <c r="AH18" s="41">
        <f t="shared" si="13"/>
        <v>7.6410099999999517</v>
      </c>
    </row>
    <row r="19" spans="3:34" ht="15.95" customHeight="1" x14ac:dyDescent="0.25">
      <c r="C19" s="60"/>
      <c r="D19" s="80" t="s">
        <v>11</v>
      </c>
      <c r="E19" s="80"/>
      <c r="F19" s="80"/>
      <c r="G19" s="80"/>
      <c r="H19" s="80"/>
      <c r="I19" s="28"/>
      <c r="K19" s="5" t="s">
        <v>30</v>
      </c>
      <c r="L19" s="6">
        <f>SUM(S$3:S18)</f>
        <v>216</v>
      </c>
      <c r="M19" s="15">
        <f t="shared" si="3"/>
        <v>480</v>
      </c>
      <c r="N19" s="19">
        <f t="shared" si="14"/>
        <v>-1.4999999999999999E-2</v>
      </c>
      <c r="O19" s="7">
        <f t="shared" si="4"/>
        <v>31.89</v>
      </c>
      <c r="P19" s="51">
        <f t="shared" si="5"/>
        <v>32.69</v>
      </c>
      <c r="Q19" s="52">
        <f t="shared" si="6"/>
        <v>15</v>
      </c>
      <c r="R19" s="55">
        <f t="shared" si="1"/>
        <v>31.41</v>
      </c>
      <c r="S19" s="54">
        <f t="shared" si="0"/>
        <v>15</v>
      </c>
      <c r="T19" s="24">
        <f t="shared" si="7"/>
        <v>11.321909999999956</v>
      </c>
      <c r="Y19" s="40">
        <f>SUM(AG$3:AG18)</f>
        <v>149</v>
      </c>
      <c r="Z19" s="43" t="s">
        <v>30</v>
      </c>
      <c r="AA19" s="44">
        <f t="shared" si="2"/>
        <v>333.33333333333331</v>
      </c>
      <c r="AB19" s="45">
        <f t="shared" si="15"/>
        <v>-1.4999999999999999E-2</v>
      </c>
      <c r="AC19" s="46">
        <f t="shared" si="8"/>
        <v>31.89</v>
      </c>
      <c r="AD19" s="46">
        <f t="shared" si="9"/>
        <v>32.69</v>
      </c>
      <c r="AE19" s="40">
        <f t="shared" si="10"/>
        <v>10</v>
      </c>
      <c r="AF19" s="47">
        <f t="shared" si="11"/>
        <v>31.41</v>
      </c>
      <c r="AG19" s="40">
        <f t="shared" si="12"/>
        <v>11</v>
      </c>
      <c r="AH19" s="41">
        <f t="shared" si="13"/>
        <v>7.5479399999999712</v>
      </c>
    </row>
    <row r="20" spans="3:34" ht="15.95" customHeight="1" x14ac:dyDescent="0.25">
      <c r="C20" s="61"/>
      <c r="D20" s="83" t="s">
        <v>12</v>
      </c>
      <c r="E20" s="83"/>
      <c r="F20" s="83"/>
      <c r="G20" s="83"/>
      <c r="H20" s="83"/>
      <c r="I20" s="28"/>
      <c r="K20" s="5" t="s">
        <v>31</v>
      </c>
      <c r="L20" s="6">
        <f>SUM(S$3:S19)</f>
        <v>231</v>
      </c>
      <c r="M20" s="15">
        <f t="shared" si="3"/>
        <v>480</v>
      </c>
      <c r="N20" s="19">
        <f t="shared" si="14"/>
        <v>-1.4999999999999999E-2</v>
      </c>
      <c r="O20" s="7">
        <f t="shared" si="4"/>
        <v>31.41</v>
      </c>
      <c r="P20" s="51">
        <f t="shared" si="5"/>
        <v>32.200000000000003</v>
      </c>
      <c r="Q20" s="52">
        <f t="shared" si="6"/>
        <v>15</v>
      </c>
      <c r="R20" s="55">
        <f t="shared" si="1"/>
        <v>30.94</v>
      </c>
      <c r="S20" s="54">
        <f t="shared" si="0"/>
        <v>16</v>
      </c>
      <c r="T20" s="24">
        <f t="shared" si="7"/>
        <v>11.182095000000039</v>
      </c>
      <c r="Y20" s="40">
        <f>SUM(AG$3:AG19)</f>
        <v>160</v>
      </c>
      <c r="Z20" s="43" t="s">
        <v>31</v>
      </c>
      <c r="AA20" s="44">
        <f t="shared" si="2"/>
        <v>333.33333333333331</v>
      </c>
      <c r="AB20" s="45">
        <f t="shared" si="15"/>
        <v>-1.4999999999999999E-2</v>
      </c>
      <c r="AC20" s="46">
        <f t="shared" si="8"/>
        <v>31.41</v>
      </c>
      <c r="AD20" s="46">
        <f t="shared" si="9"/>
        <v>32.200000000000003</v>
      </c>
      <c r="AE20" s="40">
        <f t="shared" si="10"/>
        <v>11</v>
      </c>
      <c r="AF20" s="47">
        <f t="shared" si="11"/>
        <v>30.94</v>
      </c>
      <c r="AG20" s="40">
        <f t="shared" si="12"/>
        <v>11</v>
      </c>
      <c r="AH20" s="41">
        <f t="shared" si="13"/>
        <v>8.2002030000000303</v>
      </c>
    </row>
    <row r="21" spans="3:34" ht="15.95" customHeight="1" x14ac:dyDescent="0.25">
      <c r="C21" s="60"/>
      <c r="D21" s="80" t="s">
        <v>66</v>
      </c>
      <c r="E21" s="80"/>
      <c r="F21" s="80"/>
      <c r="G21" s="80"/>
      <c r="H21" s="80"/>
      <c r="I21" s="28"/>
      <c r="K21" s="5" t="s">
        <v>32</v>
      </c>
      <c r="L21" s="6">
        <f>SUM(S$3:S20)</f>
        <v>247</v>
      </c>
      <c r="M21" s="15">
        <f t="shared" si="3"/>
        <v>480</v>
      </c>
      <c r="N21" s="19">
        <f t="shared" si="14"/>
        <v>-1.4999999999999999E-2</v>
      </c>
      <c r="O21" s="7">
        <f t="shared" si="4"/>
        <v>30.94</v>
      </c>
      <c r="P21" s="51">
        <f t="shared" si="5"/>
        <v>31.71</v>
      </c>
      <c r="Q21" s="52">
        <f t="shared" si="6"/>
        <v>16</v>
      </c>
      <c r="R21" s="55">
        <f t="shared" si="1"/>
        <v>30.48</v>
      </c>
      <c r="S21" s="54">
        <f t="shared" si="0"/>
        <v>16</v>
      </c>
      <c r="T21" s="24">
        <f t="shared" si="7"/>
        <v>11.618319999999994</v>
      </c>
      <c r="Y21" s="40">
        <f>SUM(AG$3:AG20)</f>
        <v>171</v>
      </c>
      <c r="Z21" s="43" t="s">
        <v>32</v>
      </c>
      <c r="AA21" s="44">
        <f t="shared" si="2"/>
        <v>333.33333333333331</v>
      </c>
      <c r="AB21" s="45">
        <f t="shared" si="15"/>
        <v>-1.4999999999999999E-2</v>
      </c>
      <c r="AC21" s="46">
        <f t="shared" si="8"/>
        <v>30.94</v>
      </c>
      <c r="AD21" s="46">
        <f t="shared" si="9"/>
        <v>31.71</v>
      </c>
      <c r="AE21" s="40">
        <f t="shared" si="10"/>
        <v>11</v>
      </c>
      <c r="AF21" s="47">
        <f t="shared" si="11"/>
        <v>30.48</v>
      </c>
      <c r="AG21" s="40">
        <f t="shared" si="12"/>
        <v>11</v>
      </c>
      <c r="AH21" s="41">
        <f t="shared" si="13"/>
        <v>7.9875949999999953</v>
      </c>
    </row>
    <row r="22" spans="3:34" ht="15.95" customHeight="1" x14ac:dyDescent="0.3">
      <c r="C22" s="28"/>
      <c r="D22" s="28"/>
      <c r="E22" s="28"/>
      <c r="F22" s="28"/>
      <c r="G22" s="28"/>
      <c r="H22" s="28"/>
      <c r="I22" s="28"/>
      <c r="K22" s="5" t="s">
        <v>33</v>
      </c>
      <c r="L22" s="6">
        <f>SUM(S$3:S21)</f>
        <v>263</v>
      </c>
      <c r="M22" s="15">
        <f t="shared" si="3"/>
        <v>480</v>
      </c>
      <c r="N22" s="19">
        <f t="shared" si="14"/>
        <v>-1.4999999999999999E-2</v>
      </c>
      <c r="O22" s="7">
        <f t="shared" si="4"/>
        <v>30.48</v>
      </c>
      <c r="P22" s="51">
        <f t="shared" si="5"/>
        <v>31.24</v>
      </c>
      <c r="Q22" s="52">
        <f t="shared" si="6"/>
        <v>16</v>
      </c>
      <c r="R22" s="55">
        <f t="shared" si="1"/>
        <v>30.02</v>
      </c>
      <c r="S22" s="54">
        <f t="shared" si="0"/>
        <v>16</v>
      </c>
      <c r="T22" s="24">
        <f t="shared" si="7"/>
        <v>11.468735999999968</v>
      </c>
      <c r="Y22" s="40">
        <f>SUM(AG$3:AG21)</f>
        <v>182</v>
      </c>
      <c r="Z22" s="43" t="s">
        <v>33</v>
      </c>
      <c r="AA22" s="44">
        <f t="shared" si="2"/>
        <v>333.33333333333331</v>
      </c>
      <c r="AB22" s="45">
        <f t="shared" si="15"/>
        <v>-1.4999999999999999E-2</v>
      </c>
      <c r="AC22" s="46">
        <f t="shared" si="8"/>
        <v>30.48</v>
      </c>
      <c r="AD22" s="46">
        <f t="shared" si="9"/>
        <v>31.24</v>
      </c>
      <c r="AE22" s="40">
        <f t="shared" si="10"/>
        <v>11</v>
      </c>
      <c r="AF22" s="47">
        <f t="shared" si="11"/>
        <v>30.02</v>
      </c>
      <c r="AG22" s="40">
        <f t="shared" si="12"/>
        <v>11</v>
      </c>
      <c r="AH22" s="41">
        <f t="shared" si="13"/>
        <v>7.8847559999999781</v>
      </c>
    </row>
    <row r="23" spans="3:34" ht="15.95" customHeight="1" x14ac:dyDescent="0.3">
      <c r="K23" s="5" t="s">
        <v>34</v>
      </c>
      <c r="L23" s="6">
        <f>SUM(S$3:S22)</f>
        <v>279</v>
      </c>
      <c r="M23" s="15">
        <f t="shared" si="3"/>
        <v>480</v>
      </c>
      <c r="N23" s="19">
        <f t="shared" si="14"/>
        <v>-1.4999999999999999E-2</v>
      </c>
      <c r="O23" s="7">
        <f t="shared" si="4"/>
        <v>30.02</v>
      </c>
      <c r="P23" s="51">
        <f t="shared" si="5"/>
        <v>30.77</v>
      </c>
      <c r="Q23" s="52">
        <f t="shared" si="6"/>
        <v>16</v>
      </c>
      <c r="R23" s="55">
        <f t="shared" si="1"/>
        <v>29.57</v>
      </c>
      <c r="S23" s="54">
        <f t="shared" si="0"/>
        <v>16</v>
      </c>
      <c r="T23" s="24">
        <f t="shared" si="7"/>
        <v>11.319151999999999</v>
      </c>
      <c r="Y23" s="40">
        <f>SUM(AG$3:AG22)</f>
        <v>193</v>
      </c>
      <c r="Z23" s="43" t="s">
        <v>34</v>
      </c>
      <c r="AA23" s="44">
        <f t="shared" si="2"/>
        <v>333.33333333333331</v>
      </c>
      <c r="AB23" s="45">
        <f t="shared" si="15"/>
        <v>-1.4999999999999999E-2</v>
      </c>
      <c r="AC23" s="46">
        <f t="shared" si="8"/>
        <v>30.02</v>
      </c>
      <c r="AD23" s="46">
        <f t="shared" si="9"/>
        <v>30.77</v>
      </c>
      <c r="AE23" s="40">
        <f t="shared" si="10"/>
        <v>11</v>
      </c>
      <c r="AF23" s="47">
        <f t="shared" si="11"/>
        <v>29.57</v>
      </c>
      <c r="AG23" s="40">
        <f t="shared" si="12"/>
        <v>11</v>
      </c>
      <c r="AH23" s="41">
        <f t="shared" si="13"/>
        <v>7.781917</v>
      </c>
    </row>
    <row r="24" spans="3:34" ht="15.95" customHeight="1" x14ac:dyDescent="0.3">
      <c r="K24" s="5" t="s">
        <v>35</v>
      </c>
      <c r="L24" s="6">
        <f>SUM(S$3:S23)</f>
        <v>295</v>
      </c>
      <c r="M24" s="15">
        <f t="shared" si="3"/>
        <v>480</v>
      </c>
      <c r="N24" s="19">
        <f t="shared" si="14"/>
        <v>-1.4999999999999999E-2</v>
      </c>
      <c r="O24" s="7">
        <f t="shared" si="4"/>
        <v>29.57</v>
      </c>
      <c r="P24" s="51">
        <f t="shared" si="5"/>
        <v>30.31</v>
      </c>
      <c r="Q24" s="52">
        <f t="shared" si="6"/>
        <v>16</v>
      </c>
      <c r="R24" s="55">
        <f t="shared" si="1"/>
        <v>29.13</v>
      </c>
      <c r="S24" s="54">
        <f t="shared" si="0"/>
        <v>16</v>
      </c>
      <c r="T24" s="24">
        <f t="shared" si="7"/>
        <v>11.169343999999974</v>
      </c>
      <c r="Y24" s="40">
        <f>SUM(AG$3:AG23)</f>
        <v>204</v>
      </c>
      <c r="Z24" s="43" t="s">
        <v>35</v>
      </c>
      <c r="AA24" s="44">
        <f t="shared" si="2"/>
        <v>333.33333333333331</v>
      </c>
      <c r="AB24" s="45">
        <f t="shared" si="15"/>
        <v>-1.4999999999999999E-2</v>
      </c>
      <c r="AC24" s="46">
        <f t="shared" si="8"/>
        <v>29.57</v>
      </c>
      <c r="AD24" s="46">
        <f t="shared" si="9"/>
        <v>30.31</v>
      </c>
      <c r="AE24" s="40">
        <f t="shared" si="10"/>
        <v>11</v>
      </c>
      <c r="AF24" s="47">
        <f t="shared" si="11"/>
        <v>29.13</v>
      </c>
      <c r="AG24" s="40">
        <f t="shared" si="12"/>
        <v>11</v>
      </c>
      <c r="AH24" s="41">
        <f t="shared" si="13"/>
        <v>7.6789239999999825</v>
      </c>
    </row>
    <row r="25" spans="3:34" ht="15.95" customHeight="1" x14ac:dyDescent="0.3">
      <c r="K25" s="5" t="s">
        <v>36</v>
      </c>
      <c r="L25" s="6">
        <f>SUM(S$3:S24)</f>
        <v>311</v>
      </c>
      <c r="M25" s="15">
        <f t="shared" si="3"/>
        <v>480</v>
      </c>
      <c r="N25" s="19">
        <f t="shared" si="14"/>
        <v>-1.4999999999999999E-2</v>
      </c>
      <c r="O25" s="7">
        <f t="shared" si="4"/>
        <v>29.13</v>
      </c>
      <c r="P25" s="51">
        <f t="shared" si="5"/>
        <v>29.86</v>
      </c>
      <c r="Q25" s="52">
        <f t="shared" si="6"/>
        <v>16</v>
      </c>
      <c r="R25" s="55">
        <f t="shared" si="1"/>
        <v>28.69</v>
      </c>
      <c r="S25" s="54">
        <f t="shared" si="0"/>
        <v>17</v>
      </c>
      <c r="T25" s="24">
        <f t="shared" si="7"/>
        <v>11.019312000000006</v>
      </c>
      <c r="Y25" s="40">
        <f>SUM(AG$3:AG24)</f>
        <v>215</v>
      </c>
      <c r="Z25" s="43" t="s">
        <v>36</v>
      </c>
      <c r="AA25" s="44">
        <f t="shared" si="2"/>
        <v>333.33333333333331</v>
      </c>
      <c r="AB25" s="45">
        <f t="shared" si="15"/>
        <v>-1.4999999999999999E-2</v>
      </c>
      <c r="AC25" s="46">
        <f t="shared" si="8"/>
        <v>29.13</v>
      </c>
      <c r="AD25" s="46">
        <f t="shared" si="9"/>
        <v>29.86</v>
      </c>
      <c r="AE25" s="40">
        <f t="shared" si="10"/>
        <v>11</v>
      </c>
      <c r="AF25" s="47">
        <f t="shared" si="11"/>
        <v>28.69</v>
      </c>
      <c r="AG25" s="40">
        <f t="shared" si="12"/>
        <v>12</v>
      </c>
      <c r="AH25" s="41">
        <f t="shared" si="13"/>
        <v>7.5757770000000049</v>
      </c>
    </row>
    <row r="26" spans="3:34" ht="15.95" customHeight="1" x14ac:dyDescent="0.3">
      <c r="K26" s="5" t="s">
        <v>37</v>
      </c>
      <c r="L26" s="6">
        <f>SUM(S$3:S25)</f>
        <v>328</v>
      </c>
      <c r="M26" s="15">
        <f t="shared" si="3"/>
        <v>480</v>
      </c>
      <c r="N26" s="19">
        <f t="shared" si="14"/>
        <v>-1.4999999999999999E-2</v>
      </c>
      <c r="O26" s="7">
        <f t="shared" si="4"/>
        <v>28.69</v>
      </c>
      <c r="P26" s="51">
        <f t="shared" si="5"/>
        <v>29.41</v>
      </c>
      <c r="Q26" s="52">
        <f t="shared" si="6"/>
        <v>17</v>
      </c>
      <c r="R26" s="55">
        <f t="shared" si="1"/>
        <v>28.26</v>
      </c>
      <c r="S26" s="54">
        <f t="shared" si="0"/>
        <v>17</v>
      </c>
      <c r="T26" s="24">
        <f t="shared" si="7"/>
        <v>11.548609999999981</v>
      </c>
      <c r="Y26" s="40">
        <f>SUM(AG$3:AG25)</f>
        <v>227</v>
      </c>
      <c r="Z26" s="43" t="s">
        <v>37</v>
      </c>
      <c r="AA26" s="44">
        <f t="shared" si="2"/>
        <v>333.33333333333331</v>
      </c>
      <c r="AB26" s="45">
        <f t="shared" si="15"/>
        <v>-1.4999999999999999E-2</v>
      </c>
      <c r="AC26" s="46">
        <f t="shared" si="8"/>
        <v>28.69</v>
      </c>
      <c r="AD26" s="46">
        <f t="shared" si="9"/>
        <v>29.41</v>
      </c>
      <c r="AE26" s="40">
        <f t="shared" si="10"/>
        <v>12</v>
      </c>
      <c r="AF26" s="47">
        <f t="shared" si="11"/>
        <v>28.26</v>
      </c>
      <c r="AG26" s="40">
        <f t="shared" si="12"/>
        <v>12</v>
      </c>
      <c r="AH26" s="41">
        <f t="shared" si="13"/>
        <v>8.1519599999999866</v>
      </c>
    </row>
    <row r="27" spans="3:34" ht="15.95" customHeight="1" x14ac:dyDescent="0.3">
      <c r="K27" s="5" t="s">
        <v>38</v>
      </c>
      <c r="L27" s="6">
        <f>SUM(S$3:S26)</f>
        <v>345</v>
      </c>
      <c r="M27" s="15">
        <f t="shared" si="3"/>
        <v>480</v>
      </c>
      <c r="N27" s="19">
        <f t="shared" si="14"/>
        <v>-1.4999999999999999E-2</v>
      </c>
      <c r="O27" s="7">
        <f t="shared" si="4"/>
        <v>28.26</v>
      </c>
      <c r="P27" s="51">
        <f t="shared" si="5"/>
        <v>28.97</v>
      </c>
      <c r="Q27" s="52">
        <f t="shared" si="6"/>
        <v>17</v>
      </c>
      <c r="R27" s="55">
        <f t="shared" si="1"/>
        <v>27.84</v>
      </c>
      <c r="S27" s="54">
        <f t="shared" si="0"/>
        <v>17</v>
      </c>
      <c r="T27" s="24">
        <f t="shared" si="7"/>
        <v>11.388962999999954</v>
      </c>
      <c r="Y27" s="40">
        <f>SUM(AG$3:AG26)</f>
        <v>239</v>
      </c>
      <c r="Z27" s="43" t="s">
        <v>38</v>
      </c>
      <c r="AA27" s="44">
        <f t="shared" si="2"/>
        <v>333.33333333333331</v>
      </c>
      <c r="AB27" s="45">
        <f t="shared" si="15"/>
        <v>-1.4999999999999999E-2</v>
      </c>
      <c r="AC27" s="46">
        <f t="shared" si="8"/>
        <v>28.26</v>
      </c>
      <c r="AD27" s="46">
        <f t="shared" si="9"/>
        <v>28.97</v>
      </c>
      <c r="AE27" s="40">
        <f t="shared" si="10"/>
        <v>12</v>
      </c>
      <c r="AF27" s="47">
        <f t="shared" si="11"/>
        <v>27.84</v>
      </c>
      <c r="AG27" s="40">
        <f t="shared" si="12"/>
        <v>12</v>
      </c>
      <c r="AH27" s="41">
        <f t="shared" si="13"/>
        <v>8.0392679999999679</v>
      </c>
    </row>
    <row r="28" spans="3:34" ht="15.95" customHeight="1" x14ac:dyDescent="0.3">
      <c r="K28" s="5" t="s">
        <v>39</v>
      </c>
      <c r="L28" s="6">
        <f>SUM(S$3:S27)</f>
        <v>362</v>
      </c>
      <c r="M28" s="15">
        <f t="shared" si="3"/>
        <v>480</v>
      </c>
      <c r="N28" s="19">
        <f t="shared" si="14"/>
        <v>-1.4999999999999999E-2</v>
      </c>
      <c r="O28" s="7">
        <f t="shared" si="4"/>
        <v>27.84</v>
      </c>
      <c r="P28" s="51">
        <f t="shared" si="5"/>
        <v>28.54</v>
      </c>
      <c r="Q28" s="52">
        <f t="shared" si="6"/>
        <v>17</v>
      </c>
      <c r="R28" s="55">
        <f t="shared" si="1"/>
        <v>27.42</v>
      </c>
      <c r="S28" s="54">
        <f t="shared" si="0"/>
        <v>18</v>
      </c>
      <c r="T28" s="24">
        <f t="shared" si="7"/>
        <v>11.229077999999987</v>
      </c>
      <c r="Y28" s="40">
        <f>SUM(AG$3:AG27)</f>
        <v>251</v>
      </c>
      <c r="Z28" s="43" t="s">
        <v>39</v>
      </c>
      <c r="AA28" s="44">
        <f t="shared" si="2"/>
        <v>333.33333333333331</v>
      </c>
      <c r="AB28" s="45">
        <f t="shared" si="15"/>
        <v>-1.4999999999999999E-2</v>
      </c>
      <c r="AC28" s="46">
        <f t="shared" si="8"/>
        <v>27.84</v>
      </c>
      <c r="AD28" s="46">
        <f t="shared" si="9"/>
        <v>28.54</v>
      </c>
      <c r="AE28" s="40">
        <f t="shared" si="10"/>
        <v>12</v>
      </c>
      <c r="AF28" s="47">
        <f t="shared" si="11"/>
        <v>27.42</v>
      </c>
      <c r="AG28" s="40">
        <f t="shared" si="12"/>
        <v>12</v>
      </c>
      <c r="AH28" s="41">
        <f t="shared" si="13"/>
        <v>7.9264079999999915</v>
      </c>
    </row>
    <row r="29" spans="3:34" ht="15.95" customHeight="1" x14ac:dyDescent="0.3">
      <c r="K29" s="5" t="s">
        <v>40</v>
      </c>
      <c r="L29" s="6">
        <f>SUM(S$3:S28)</f>
        <v>380</v>
      </c>
      <c r="M29" s="15">
        <f t="shared" si="3"/>
        <v>480</v>
      </c>
      <c r="N29" s="19">
        <f t="shared" si="14"/>
        <v>-1.4999999999999999E-2</v>
      </c>
      <c r="O29" s="7">
        <f t="shared" si="4"/>
        <v>27.42</v>
      </c>
      <c r="P29" s="51">
        <f t="shared" si="5"/>
        <v>28.11</v>
      </c>
      <c r="Q29" s="52">
        <f t="shared" si="6"/>
        <v>18</v>
      </c>
      <c r="R29" s="55">
        <f t="shared" si="1"/>
        <v>27.01</v>
      </c>
      <c r="S29" s="54">
        <f t="shared" si="0"/>
        <v>18</v>
      </c>
      <c r="T29" s="24">
        <f t="shared" si="7"/>
        <v>11.720321999999959</v>
      </c>
      <c r="Y29" s="40">
        <f>SUM(AG$3:AG28)</f>
        <v>263</v>
      </c>
      <c r="Z29" s="43" t="s">
        <v>40</v>
      </c>
      <c r="AA29" s="44">
        <f t="shared" si="2"/>
        <v>333.33333333333331</v>
      </c>
      <c r="AB29" s="45">
        <f t="shared" si="15"/>
        <v>-1.4999999999999999E-2</v>
      </c>
      <c r="AC29" s="46">
        <f t="shared" si="8"/>
        <v>27.42</v>
      </c>
      <c r="AD29" s="46">
        <f t="shared" si="9"/>
        <v>28.11</v>
      </c>
      <c r="AE29" s="40">
        <f t="shared" si="10"/>
        <v>12</v>
      </c>
      <c r="AF29" s="47">
        <f t="shared" si="11"/>
        <v>27.01</v>
      </c>
      <c r="AG29" s="40">
        <f t="shared" si="12"/>
        <v>12</v>
      </c>
      <c r="AH29" s="41">
        <f t="shared" si="13"/>
        <v>7.8135479999999724</v>
      </c>
    </row>
    <row r="30" spans="3:34" ht="15.95" customHeight="1" x14ac:dyDescent="0.3">
      <c r="K30" s="5" t="s">
        <v>41</v>
      </c>
      <c r="L30" s="6">
        <f>SUM(S$3:S29)</f>
        <v>398</v>
      </c>
      <c r="M30" s="15">
        <f t="shared" si="3"/>
        <v>480</v>
      </c>
      <c r="N30" s="19">
        <f t="shared" si="14"/>
        <v>-1.4999999999999999E-2</v>
      </c>
      <c r="O30" s="7">
        <f t="shared" si="4"/>
        <v>27.01</v>
      </c>
      <c r="P30" s="51">
        <f t="shared" si="5"/>
        <v>27.69</v>
      </c>
      <c r="Q30" s="52">
        <f t="shared" si="6"/>
        <v>18</v>
      </c>
      <c r="R30" s="55">
        <f t="shared" si="1"/>
        <v>26.6</v>
      </c>
      <c r="S30" s="54">
        <f t="shared" si="0"/>
        <v>18</v>
      </c>
      <c r="T30" s="24">
        <f t="shared" si="7"/>
        <v>11.550779999999994</v>
      </c>
      <c r="Y30" s="40">
        <f>SUM(AG$3:AG29)</f>
        <v>275</v>
      </c>
      <c r="Z30" s="43" t="s">
        <v>41</v>
      </c>
      <c r="AA30" s="44">
        <f t="shared" si="2"/>
        <v>333.33333333333331</v>
      </c>
      <c r="AB30" s="45">
        <f t="shared" si="15"/>
        <v>-1.4999999999999999E-2</v>
      </c>
      <c r="AC30" s="46">
        <f t="shared" si="8"/>
        <v>27.01</v>
      </c>
      <c r="AD30" s="46">
        <f t="shared" si="9"/>
        <v>27.69</v>
      </c>
      <c r="AE30" s="40">
        <f t="shared" si="10"/>
        <v>12</v>
      </c>
      <c r="AF30" s="47">
        <f t="shared" si="11"/>
        <v>26.6</v>
      </c>
      <c r="AG30" s="40">
        <f t="shared" si="12"/>
        <v>13</v>
      </c>
      <c r="AH30" s="41">
        <f t="shared" si="13"/>
        <v>7.7005199999999965</v>
      </c>
    </row>
    <row r="31" spans="3:34" ht="15.95" customHeight="1" x14ac:dyDescent="0.3">
      <c r="K31" s="5" t="s">
        <v>42</v>
      </c>
      <c r="L31" s="6">
        <f>SUM(S$3:S30)</f>
        <v>416</v>
      </c>
      <c r="M31" s="15">
        <f t="shared" si="3"/>
        <v>480</v>
      </c>
      <c r="N31" s="19">
        <f t="shared" si="14"/>
        <v>-1.4999999999999999E-2</v>
      </c>
      <c r="O31" s="7">
        <f t="shared" si="4"/>
        <v>26.6</v>
      </c>
      <c r="P31" s="51">
        <f t="shared" si="5"/>
        <v>27.27</v>
      </c>
      <c r="Q31" s="52">
        <f t="shared" si="6"/>
        <v>18</v>
      </c>
      <c r="R31" s="55">
        <f t="shared" si="1"/>
        <v>26.2</v>
      </c>
      <c r="S31" s="54">
        <f t="shared" si="0"/>
        <v>18</v>
      </c>
      <c r="T31" s="24">
        <f t="shared" si="7"/>
        <v>11.381237999999966</v>
      </c>
      <c r="Y31" s="40">
        <f>SUM(AG$3:AG30)</f>
        <v>288</v>
      </c>
      <c r="Z31" s="43" t="s">
        <v>42</v>
      </c>
      <c r="AA31" s="44">
        <f t="shared" si="2"/>
        <v>333.33333333333331</v>
      </c>
      <c r="AB31" s="45">
        <f t="shared" si="15"/>
        <v>-1.4999999999999999E-2</v>
      </c>
      <c r="AC31" s="46">
        <f t="shared" si="8"/>
        <v>26.6</v>
      </c>
      <c r="AD31" s="46">
        <f t="shared" si="9"/>
        <v>27.27</v>
      </c>
      <c r="AE31" s="40">
        <f t="shared" si="10"/>
        <v>13</v>
      </c>
      <c r="AF31" s="47">
        <f t="shared" si="11"/>
        <v>26.2</v>
      </c>
      <c r="AG31" s="40">
        <f t="shared" si="12"/>
        <v>13</v>
      </c>
      <c r="AH31" s="41">
        <f t="shared" si="13"/>
        <v>8.2197829999999765</v>
      </c>
    </row>
    <row r="32" spans="3:34" ht="15.95" customHeight="1" x14ac:dyDescent="0.3">
      <c r="K32" s="5" t="s">
        <v>43</v>
      </c>
      <c r="L32" s="6">
        <f>SUM(S$3:S31)</f>
        <v>434</v>
      </c>
      <c r="M32" s="15">
        <f t="shared" si="3"/>
        <v>480</v>
      </c>
      <c r="N32" s="19">
        <f t="shared" si="14"/>
        <v>-1.4999999999999999E-2</v>
      </c>
      <c r="O32" s="7">
        <f t="shared" si="4"/>
        <v>26.2</v>
      </c>
      <c r="P32" s="51">
        <f t="shared" si="5"/>
        <v>26.86</v>
      </c>
      <c r="Q32" s="52">
        <f t="shared" si="6"/>
        <v>18</v>
      </c>
      <c r="R32" s="55">
        <f t="shared" si="1"/>
        <v>25.81</v>
      </c>
      <c r="S32" s="54">
        <f t="shared" si="0"/>
        <v>19</v>
      </c>
      <c r="T32" s="24">
        <f t="shared" si="7"/>
        <v>11.211444000000002</v>
      </c>
      <c r="Y32" s="40">
        <f>SUM(AG$3:AG31)</f>
        <v>301</v>
      </c>
      <c r="Z32" s="43" t="s">
        <v>43</v>
      </c>
      <c r="AA32" s="44">
        <f t="shared" si="2"/>
        <v>333.33333333333331</v>
      </c>
      <c r="AB32" s="45">
        <f t="shared" si="15"/>
        <v>-1.4999999999999999E-2</v>
      </c>
      <c r="AC32" s="46">
        <f t="shared" si="8"/>
        <v>26.2</v>
      </c>
      <c r="AD32" s="46">
        <f t="shared" si="9"/>
        <v>26.86</v>
      </c>
      <c r="AE32" s="40">
        <f t="shared" si="10"/>
        <v>13</v>
      </c>
      <c r="AF32" s="47">
        <f t="shared" si="11"/>
        <v>25.81</v>
      </c>
      <c r="AG32" s="40">
        <f t="shared" si="12"/>
        <v>13</v>
      </c>
      <c r="AH32" s="41">
        <f t="shared" si="13"/>
        <v>8.0971540000000015</v>
      </c>
    </row>
    <row r="33" spans="11:34" ht="15.95" customHeight="1" x14ac:dyDescent="0.3">
      <c r="K33" s="5" t="s">
        <v>44</v>
      </c>
      <c r="L33" s="6">
        <f>SUM(S$3:S32)</f>
        <v>453</v>
      </c>
      <c r="M33" s="15">
        <f t="shared" si="3"/>
        <v>480</v>
      </c>
      <c r="N33" s="19">
        <f t="shared" si="14"/>
        <v>-1.4999999999999999E-2</v>
      </c>
      <c r="O33" s="7">
        <f t="shared" si="4"/>
        <v>25.81</v>
      </c>
      <c r="P33" s="51">
        <f t="shared" si="5"/>
        <v>26.46</v>
      </c>
      <c r="Q33" s="52">
        <f t="shared" si="6"/>
        <v>19</v>
      </c>
      <c r="R33" s="55">
        <f t="shared" si="1"/>
        <v>25.42</v>
      </c>
      <c r="S33" s="54">
        <f t="shared" si="0"/>
        <v>19</v>
      </c>
      <c r="T33" s="24">
        <f t="shared" si="7"/>
        <v>11.654809000000041</v>
      </c>
      <c r="Y33" s="40">
        <f>SUM(AG$3:AG32)</f>
        <v>314</v>
      </c>
      <c r="Z33" s="43" t="s">
        <v>44</v>
      </c>
      <c r="AA33" s="44">
        <f t="shared" si="2"/>
        <v>333.33333333333331</v>
      </c>
      <c r="AB33" s="45">
        <f t="shared" si="15"/>
        <v>-1.4999999999999999E-2</v>
      </c>
      <c r="AC33" s="46">
        <f t="shared" si="8"/>
        <v>25.81</v>
      </c>
      <c r="AD33" s="46">
        <f t="shared" si="9"/>
        <v>26.46</v>
      </c>
      <c r="AE33" s="40">
        <f t="shared" si="10"/>
        <v>13</v>
      </c>
      <c r="AF33" s="47">
        <f t="shared" si="11"/>
        <v>25.42</v>
      </c>
      <c r="AG33" s="40">
        <f t="shared" si="12"/>
        <v>13</v>
      </c>
      <c r="AH33" s="41">
        <f t="shared" si="13"/>
        <v>7.9743430000000277</v>
      </c>
    </row>
    <row r="34" spans="11:34" ht="15.95" customHeight="1" x14ac:dyDescent="0.3">
      <c r="K34" s="5" t="s">
        <v>45</v>
      </c>
      <c r="L34" s="6">
        <f>SUM(S$3:S33)</f>
        <v>472</v>
      </c>
      <c r="M34" s="15">
        <f t="shared" si="3"/>
        <v>480</v>
      </c>
      <c r="N34" s="19">
        <f t="shared" si="14"/>
        <v>-1.4999999999999999E-2</v>
      </c>
      <c r="O34" s="7">
        <f t="shared" si="4"/>
        <v>25.42</v>
      </c>
      <c r="P34" s="51">
        <f t="shared" si="5"/>
        <v>26.06</v>
      </c>
      <c r="Q34" s="52">
        <f t="shared" si="6"/>
        <v>19</v>
      </c>
      <c r="R34" s="55">
        <f t="shared" si="1"/>
        <v>25.04</v>
      </c>
      <c r="S34" s="54">
        <f t="shared" si="0"/>
        <v>19</v>
      </c>
      <c r="T34" s="24">
        <f t="shared" si="7"/>
        <v>11.475315999999943</v>
      </c>
      <c r="Y34" s="40">
        <f>SUM(AG$3:AG33)</f>
        <v>327</v>
      </c>
      <c r="Z34" s="43" t="s">
        <v>45</v>
      </c>
      <c r="AA34" s="44">
        <f t="shared" si="2"/>
        <v>333.33333333333331</v>
      </c>
      <c r="AB34" s="45">
        <f t="shared" si="15"/>
        <v>-1.4999999999999999E-2</v>
      </c>
      <c r="AC34" s="46">
        <f t="shared" si="8"/>
        <v>25.42</v>
      </c>
      <c r="AD34" s="46">
        <f t="shared" si="9"/>
        <v>26.06</v>
      </c>
      <c r="AE34" s="40">
        <f t="shared" si="10"/>
        <v>13</v>
      </c>
      <c r="AF34" s="47">
        <f t="shared" si="11"/>
        <v>25.04</v>
      </c>
      <c r="AG34" s="40">
        <f t="shared" si="12"/>
        <v>13</v>
      </c>
      <c r="AH34" s="41">
        <f t="shared" si="13"/>
        <v>7.8515319999999615</v>
      </c>
    </row>
    <row r="35" spans="11:34" ht="15.95" customHeight="1" x14ac:dyDescent="0.3">
      <c r="K35" s="5" t="s">
        <v>46</v>
      </c>
      <c r="L35" s="6">
        <f>SUM(S$3:S34)</f>
        <v>491</v>
      </c>
      <c r="M35" s="15">
        <f t="shared" si="3"/>
        <v>480</v>
      </c>
      <c r="N35" s="19">
        <f t="shared" si="14"/>
        <v>-1.4999999999999999E-2</v>
      </c>
      <c r="O35" s="7">
        <f t="shared" si="4"/>
        <v>25.04</v>
      </c>
      <c r="P35" s="51">
        <f t="shared" si="5"/>
        <v>25.67</v>
      </c>
      <c r="Q35" s="52">
        <f t="shared" si="6"/>
        <v>19</v>
      </c>
      <c r="R35" s="55">
        <f t="shared" si="1"/>
        <v>24.66</v>
      </c>
      <c r="S35" s="54">
        <f t="shared" si="0"/>
        <v>19</v>
      </c>
      <c r="T35" s="24">
        <f t="shared" si="7"/>
        <v>11.295557000000048</v>
      </c>
      <c r="Y35" s="40">
        <f>SUM(AG$3:AG34)</f>
        <v>340</v>
      </c>
      <c r="Z35" s="43" t="s">
        <v>46</v>
      </c>
      <c r="AA35" s="44">
        <f t="shared" si="2"/>
        <v>333.33333333333331</v>
      </c>
      <c r="AB35" s="45">
        <f t="shared" si="15"/>
        <v>-1.4999999999999999E-2</v>
      </c>
      <c r="AC35" s="46">
        <f t="shared" si="8"/>
        <v>25.04</v>
      </c>
      <c r="AD35" s="46">
        <f t="shared" si="9"/>
        <v>25.67</v>
      </c>
      <c r="AE35" s="40">
        <f t="shared" si="10"/>
        <v>13</v>
      </c>
      <c r="AF35" s="47">
        <f t="shared" si="11"/>
        <v>24.66</v>
      </c>
      <c r="AG35" s="40">
        <f t="shared" si="12"/>
        <v>14</v>
      </c>
      <c r="AH35" s="41">
        <f t="shared" si="13"/>
        <v>7.7285390000000334</v>
      </c>
    </row>
    <row r="36" spans="11:34" ht="15.95" customHeight="1" x14ac:dyDescent="0.3">
      <c r="K36" s="5" t="s">
        <v>47</v>
      </c>
      <c r="L36" s="6">
        <f>SUM(S$3:S35)</f>
        <v>510</v>
      </c>
      <c r="M36" s="15">
        <f t="shared" si="3"/>
        <v>480</v>
      </c>
      <c r="N36" s="19">
        <f t="shared" si="14"/>
        <v>-1.4999999999999999E-2</v>
      </c>
      <c r="O36" s="7">
        <f t="shared" si="4"/>
        <v>24.66</v>
      </c>
      <c r="P36" s="51">
        <f t="shared" si="5"/>
        <v>25.28</v>
      </c>
      <c r="Q36" s="52">
        <f t="shared" si="6"/>
        <v>19</v>
      </c>
      <c r="R36" s="55">
        <f t="shared" si="1"/>
        <v>24.29</v>
      </c>
      <c r="S36" s="54">
        <f t="shared" si="0"/>
        <v>20</v>
      </c>
      <c r="T36" s="24">
        <f t="shared" si="7"/>
        <v>11.115798000000019</v>
      </c>
      <c r="Y36" s="40">
        <f>SUM(AG$3:AG35)</f>
        <v>354</v>
      </c>
      <c r="Z36" s="43" t="s">
        <v>47</v>
      </c>
      <c r="AA36" s="44">
        <f t="shared" si="2"/>
        <v>333.33333333333331</v>
      </c>
      <c r="AB36" s="45">
        <f t="shared" si="15"/>
        <v>-1.4999999999999999E-2</v>
      </c>
      <c r="AC36" s="46">
        <f t="shared" si="8"/>
        <v>24.66</v>
      </c>
      <c r="AD36" s="46">
        <f t="shared" si="9"/>
        <v>25.28</v>
      </c>
      <c r="AE36" s="40">
        <f t="shared" si="10"/>
        <v>14</v>
      </c>
      <c r="AF36" s="47">
        <f t="shared" si="11"/>
        <v>24.29</v>
      </c>
      <c r="AG36" s="40">
        <f t="shared" si="12"/>
        <v>14</v>
      </c>
      <c r="AH36" s="41">
        <f t="shared" si="13"/>
        <v>8.1905880000000142</v>
      </c>
    </row>
    <row r="37" spans="11:34" ht="15.95" customHeight="1" x14ac:dyDescent="0.3">
      <c r="K37" s="5" t="s">
        <v>48</v>
      </c>
      <c r="L37" s="6">
        <f>SUM(S$3:S36)</f>
        <v>530</v>
      </c>
      <c r="M37" s="15">
        <f t="shared" si="3"/>
        <v>480</v>
      </c>
      <c r="N37" s="19">
        <f t="shared" si="14"/>
        <v>-1.4999999999999999E-2</v>
      </c>
      <c r="O37" s="7">
        <f t="shared" si="4"/>
        <v>24.29</v>
      </c>
      <c r="P37" s="51">
        <f t="shared" si="5"/>
        <v>24.9</v>
      </c>
      <c r="Q37" s="52">
        <f t="shared" si="6"/>
        <v>20</v>
      </c>
      <c r="R37" s="55">
        <f t="shared" si="1"/>
        <v>23.93</v>
      </c>
      <c r="S37" s="54">
        <f t="shared" si="0"/>
        <v>20</v>
      </c>
      <c r="T37" s="24">
        <f t="shared" si="7"/>
        <v>11.511339999999988</v>
      </c>
      <c r="Y37" s="40">
        <f>SUM(AG$3:AG36)</f>
        <v>368</v>
      </c>
      <c r="Z37" s="43" t="s">
        <v>48</v>
      </c>
      <c r="AA37" s="44">
        <f t="shared" si="2"/>
        <v>333.33333333333331</v>
      </c>
      <c r="AB37" s="45">
        <f t="shared" si="15"/>
        <v>-1.4999999999999999E-2</v>
      </c>
      <c r="AC37" s="46">
        <f t="shared" si="8"/>
        <v>24.29</v>
      </c>
      <c r="AD37" s="46">
        <f t="shared" si="9"/>
        <v>24.9</v>
      </c>
      <c r="AE37" s="40">
        <f t="shared" si="10"/>
        <v>14</v>
      </c>
      <c r="AF37" s="47">
        <f t="shared" si="11"/>
        <v>23.93</v>
      </c>
      <c r="AG37" s="40">
        <f t="shared" si="12"/>
        <v>14</v>
      </c>
      <c r="AH37" s="41">
        <f t="shared" si="13"/>
        <v>8.0579379999999912</v>
      </c>
    </row>
    <row r="38" spans="11:34" ht="15.95" customHeight="1" x14ac:dyDescent="0.3">
      <c r="K38" s="5" t="s">
        <v>49</v>
      </c>
      <c r="L38" s="6">
        <f>SUM(S$3:S37)</f>
        <v>550</v>
      </c>
      <c r="M38" s="15">
        <f t="shared" si="3"/>
        <v>480</v>
      </c>
      <c r="N38" s="19">
        <f t="shared" si="14"/>
        <v>-1.4999999999999999E-2</v>
      </c>
      <c r="O38" s="7">
        <f t="shared" si="4"/>
        <v>23.93</v>
      </c>
      <c r="P38" s="51">
        <f t="shared" si="5"/>
        <v>24.53</v>
      </c>
      <c r="Q38" s="52">
        <f t="shared" si="6"/>
        <v>20</v>
      </c>
      <c r="R38" s="55">
        <f t="shared" si="1"/>
        <v>23.57</v>
      </c>
      <c r="S38" s="54">
        <f t="shared" si="0"/>
        <v>20</v>
      </c>
      <c r="T38" s="24">
        <f t="shared" si="7"/>
        <v>11.321560000000028</v>
      </c>
      <c r="Y38" s="40">
        <f>SUM(AG$3:AG37)</f>
        <v>382</v>
      </c>
      <c r="Z38" s="43" t="s">
        <v>49</v>
      </c>
      <c r="AA38" s="44">
        <f t="shared" si="2"/>
        <v>333.33333333333331</v>
      </c>
      <c r="AB38" s="45">
        <f t="shared" si="15"/>
        <v>-1.4999999999999999E-2</v>
      </c>
      <c r="AC38" s="46">
        <f t="shared" si="8"/>
        <v>23.93</v>
      </c>
      <c r="AD38" s="46">
        <f t="shared" si="9"/>
        <v>24.53</v>
      </c>
      <c r="AE38" s="40">
        <f t="shared" si="10"/>
        <v>14</v>
      </c>
      <c r="AF38" s="47">
        <f t="shared" si="11"/>
        <v>23.57</v>
      </c>
      <c r="AG38" s="40">
        <f t="shared" si="12"/>
        <v>14</v>
      </c>
      <c r="AH38" s="41">
        <f t="shared" si="13"/>
        <v>7.9250920000000198</v>
      </c>
    </row>
    <row r="39" spans="11:34" ht="15.95" customHeight="1" x14ac:dyDescent="0.3">
      <c r="K39" s="5" t="s">
        <v>50</v>
      </c>
      <c r="L39" s="6">
        <f>SUM(S$3:S38)</f>
        <v>570</v>
      </c>
      <c r="M39" s="15">
        <f t="shared" si="3"/>
        <v>480</v>
      </c>
      <c r="N39" s="19">
        <f t="shared" si="14"/>
        <v>-1.4999999999999999E-2</v>
      </c>
      <c r="O39" s="7">
        <f t="shared" si="4"/>
        <v>23.57</v>
      </c>
      <c r="P39" s="51">
        <f t="shared" si="5"/>
        <v>24.16</v>
      </c>
      <c r="Q39" s="52">
        <f t="shared" si="6"/>
        <v>20</v>
      </c>
      <c r="R39" s="55">
        <f t="shared" si="1"/>
        <v>23.22</v>
      </c>
      <c r="S39" s="54">
        <f t="shared" si="0"/>
        <v>21</v>
      </c>
      <c r="T39" s="24">
        <f t="shared" si="7"/>
        <v>11.131779999999997</v>
      </c>
      <c r="Y39" s="40">
        <f>SUM(AG$3:AG38)</f>
        <v>396</v>
      </c>
      <c r="Z39" s="43" t="s">
        <v>50</v>
      </c>
      <c r="AA39" s="44">
        <f t="shared" si="2"/>
        <v>333.33333333333331</v>
      </c>
      <c r="AB39" s="45">
        <f t="shared" si="15"/>
        <v>-1.4999999999999999E-2</v>
      </c>
      <c r="AC39" s="46">
        <f t="shared" si="8"/>
        <v>23.57</v>
      </c>
      <c r="AD39" s="46">
        <f t="shared" si="9"/>
        <v>24.16</v>
      </c>
      <c r="AE39" s="40">
        <f t="shared" si="10"/>
        <v>14</v>
      </c>
      <c r="AF39" s="47">
        <f t="shared" si="11"/>
        <v>23.22</v>
      </c>
      <c r="AG39" s="40">
        <f t="shared" si="12"/>
        <v>14</v>
      </c>
      <c r="AH39" s="41">
        <f t="shared" si="13"/>
        <v>7.7922459999999978</v>
      </c>
    </row>
    <row r="40" spans="11:34" ht="15.95" customHeight="1" x14ac:dyDescent="0.3">
      <c r="K40" s="5" t="s">
        <v>51</v>
      </c>
      <c r="L40" s="6">
        <f>SUM(S$3:S39)</f>
        <v>591</v>
      </c>
      <c r="M40" s="15">
        <f t="shared" si="3"/>
        <v>480</v>
      </c>
      <c r="N40" s="19">
        <f t="shared" si="14"/>
        <v>-1.4999999999999999E-2</v>
      </c>
      <c r="O40" s="7">
        <f t="shared" si="4"/>
        <v>23.22</v>
      </c>
      <c r="P40" s="51">
        <f t="shared" si="5"/>
        <v>23.8</v>
      </c>
      <c r="Q40" s="52">
        <f t="shared" si="6"/>
        <v>21</v>
      </c>
      <c r="R40" s="55">
        <f t="shared" si="1"/>
        <v>22.87</v>
      </c>
      <c r="S40" s="54">
        <f t="shared" si="0"/>
        <v>21</v>
      </c>
      <c r="T40" s="24">
        <f t="shared" si="7"/>
        <v>11.488806000000039</v>
      </c>
      <c r="Y40" s="40">
        <f>SUM(AG$3:AG39)</f>
        <v>410</v>
      </c>
      <c r="Z40" s="43" t="s">
        <v>51</v>
      </c>
      <c r="AA40" s="44">
        <f t="shared" si="2"/>
        <v>333.33333333333331</v>
      </c>
      <c r="AB40" s="45">
        <f t="shared" si="15"/>
        <v>-1.4999999999999999E-2</v>
      </c>
      <c r="AC40" s="46">
        <f t="shared" si="8"/>
        <v>23.22</v>
      </c>
      <c r="AD40" s="46">
        <f t="shared" si="9"/>
        <v>23.8</v>
      </c>
      <c r="AE40" s="40">
        <f t="shared" si="10"/>
        <v>14</v>
      </c>
      <c r="AF40" s="47">
        <f t="shared" si="11"/>
        <v>22.87</v>
      </c>
      <c r="AG40" s="40">
        <f t="shared" si="12"/>
        <v>15</v>
      </c>
      <c r="AH40" s="41">
        <f t="shared" si="13"/>
        <v>7.6592040000000257</v>
      </c>
    </row>
    <row r="41" spans="11:34" ht="15.95" customHeight="1" x14ac:dyDescent="0.3">
      <c r="K41" s="5" t="s">
        <v>52</v>
      </c>
      <c r="L41" s="6">
        <f>SUM(S$3:S40)</f>
        <v>612</v>
      </c>
      <c r="M41" s="15">
        <f t="shared" si="3"/>
        <v>480</v>
      </c>
      <c r="N41" s="19">
        <f t="shared" si="14"/>
        <v>-1.4999999999999999E-2</v>
      </c>
      <c r="O41" s="7">
        <f t="shared" si="4"/>
        <v>22.87</v>
      </c>
      <c r="P41" s="51">
        <f t="shared" si="5"/>
        <v>23.44</v>
      </c>
      <c r="Q41" s="52">
        <f t="shared" si="6"/>
        <v>21</v>
      </c>
      <c r="R41" s="55">
        <f t="shared" si="1"/>
        <v>22.53</v>
      </c>
      <c r="S41" s="54">
        <f t="shared" si="0"/>
        <v>21</v>
      </c>
      <c r="T41" s="24">
        <f t="shared" si="7"/>
        <v>11.289243000000006</v>
      </c>
      <c r="Y41" s="40">
        <f>SUM(AG$3:AG40)</f>
        <v>425</v>
      </c>
      <c r="Z41" s="43" t="s">
        <v>52</v>
      </c>
      <c r="AA41" s="44">
        <f t="shared" si="2"/>
        <v>333.33333333333331</v>
      </c>
      <c r="AB41" s="45">
        <f t="shared" si="15"/>
        <v>-1.4999999999999999E-2</v>
      </c>
      <c r="AC41" s="46">
        <f t="shared" si="8"/>
        <v>22.87</v>
      </c>
      <c r="AD41" s="46">
        <f t="shared" si="9"/>
        <v>23.44</v>
      </c>
      <c r="AE41" s="40">
        <f t="shared" si="10"/>
        <v>15</v>
      </c>
      <c r="AF41" s="47">
        <f t="shared" si="11"/>
        <v>22.53</v>
      </c>
      <c r="AG41" s="40">
        <f t="shared" si="12"/>
        <v>15</v>
      </c>
      <c r="AH41" s="41">
        <f t="shared" si="13"/>
        <v>8.0637450000000044</v>
      </c>
    </row>
    <row r="42" spans="11:34" ht="15.95" customHeight="1" x14ac:dyDescent="0.3">
      <c r="K42" s="5" t="s">
        <v>53</v>
      </c>
      <c r="L42" s="6">
        <f>SUM(S$3:S41)</f>
        <v>633</v>
      </c>
      <c r="M42" s="15">
        <f t="shared" si="3"/>
        <v>480</v>
      </c>
      <c r="N42" s="19">
        <f t="shared" si="14"/>
        <v>-1.4999999999999999E-2</v>
      </c>
      <c r="O42" s="7">
        <f t="shared" si="4"/>
        <v>22.53</v>
      </c>
      <c r="P42" s="51">
        <f t="shared" si="5"/>
        <v>23.09</v>
      </c>
      <c r="Q42" s="52">
        <f t="shared" si="6"/>
        <v>21</v>
      </c>
      <c r="R42" s="55">
        <f t="shared" si="1"/>
        <v>22.19</v>
      </c>
      <c r="S42" s="54">
        <f t="shared" si="0"/>
        <v>22</v>
      </c>
      <c r="T42" s="24">
        <f t="shared" si="7"/>
        <v>11.089385999999973</v>
      </c>
      <c r="Y42" s="40">
        <f>SUM(AG$3:AG41)</f>
        <v>440</v>
      </c>
      <c r="Z42" s="43" t="s">
        <v>53</v>
      </c>
      <c r="AA42" s="44">
        <f t="shared" si="2"/>
        <v>333.33333333333331</v>
      </c>
      <c r="AB42" s="45">
        <f t="shared" si="15"/>
        <v>-1.4999999999999999E-2</v>
      </c>
      <c r="AC42" s="46">
        <f t="shared" si="8"/>
        <v>22.53</v>
      </c>
      <c r="AD42" s="46">
        <f t="shared" si="9"/>
        <v>23.09</v>
      </c>
      <c r="AE42" s="40">
        <f t="shared" si="10"/>
        <v>15</v>
      </c>
      <c r="AF42" s="47">
        <f t="shared" si="11"/>
        <v>22.19</v>
      </c>
      <c r="AG42" s="40">
        <f t="shared" si="12"/>
        <v>15</v>
      </c>
      <c r="AH42" s="41">
        <f t="shared" si="13"/>
        <v>7.9209899999999811</v>
      </c>
    </row>
    <row r="43" spans="11:34" ht="15.95" customHeight="1" x14ac:dyDescent="0.3">
      <c r="K43" s="5" t="s">
        <v>54</v>
      </c>
      <c r="L43" s="6">
        <f>SUM(S$3:S42)</f>
        <v>655</v>
      </c>
      <c r="M43" s="15">
        <f t="shared" si="3"/>
        <v>480</v>
      </c>
      <c r="N43" s="19">
        <f t="shared" si="14"/>
        <v>-1.4999999999999999E-2</v>
      </c>
      <c r="O43" s="7">
        <f t="shared" si="4"/>
        <v>22.19</v>
      </c>
      <c r="P43" s="51">
        <f t="shared" si="5"/>
        <v>22.74</v>
      </c>
      <c r="Q43" s="52">
        <f t="shared" si="6"/>
        <v>22</v>
      </c>
      <c r="R43" s="55">
        <f t="shared" si="1"/>
        <v>21.86</v>
      </c>
      <c r="S43" s="54">
        <f t="shared" si="0"/>
        <v>22</v>
      </c>
      <c r="T43" s="24">
        <f t="shared" si="7"/>
        <v>11.408077999999938</v>
      </c>
      <c r="Y43" s="40">
        <f>SUM(AG$3:AG42)</f>
        <v>455</v>
      </c>
      <c r="Z43" s="43" t="s">
        <v>54</v>
      </c>
      <c r="AA43" s="44">
        <f t="shared" si="2"/>
        <v>333.33333333333331</v>
      </c>
      <c r="AB43" s="45">
        <f t="shared" si="15"/>
        <v>-1.4999999999999999E-2</v>
      </c>
      <c r="AC43" s="46">
        <f t="shared" si="8"/>
        <v>22.19</v>
      </c>
      <c r="AD43" s="46">
        <f t="shared" si="9"/>
        <v>22.74</v>
      </c>
      <c r="AE43" s="40">
        <f t="shared" si="10"/>
        <v>15</v>
      </c>
      <c r="AF43" s="47">
        <f t="shared" si="11"/>
        <v>21.86</v>
      </c>
      <c r="AG43" s="40">
        <f t="shared" si="12"/>
        <v>15</v>
      </c>
      <c r="AH43" s="41">
        <f t="shared" si="13"/>
        <v>7.7782349999999569</v>
      </c>
    </row>
    <row r="44" spans="11:34" ht="15.95" customHeight="1" x14ac:dyDescent="0.3">
      <c r="K44" s="5" t="s">
        <v>55</v>
      </c>
      <c r="L44" s="6">
        <f>SUM(S$3:S43)</f>
        <v>677</v>
      </c>
      <c r="M44" s="15">
        <f t="shared" si="3"/>
        <v>480</v>
      </c>
      <c r="N44" s="19">
        <f t="shared" si="14"/>
        <v>-1.4999999999999999E-2</v>
      </c>
      <c r="O44" s="7">
        <f t="shared" si="4"/>
        <v>21.86</v>
      </c>
      <c r="P44" s="51">
        <f t="shared" si="5"/>
        <v>22.41</v>
      </c>
      <c r="Q44" s="52">
        <f t="shared" si="6"/>
        <v>22</v>
      </c>
      <c r="R44" s="55">
        <f t="shared" si="1"/>
        <v>21.53</v>
      </c>
      <c r="S44" s="54">
        <f t="shared" si="0"/>
        <v>22</v>
      </c>
      <c r="T44" s="24">
        <f t="shared" si="7"/>
        <v>11.418242000000015</v>
      </c>
      <c r="Y44" s="40">
        <f>SUM(AG$3:AG43)</f>
        <v>470</v>
      </c>
      <c r="Z44" s="43" t="s">
        <v>55</v>
      </c>
      <c r="AA44" s="44">
        <f t="shared" si="2"/>
        <v>333.33333333333331</v>
      </c>
      <c r="AB44" s="45">
        <f t="shared" si="15"/>
        <v>-1.4999999999999999E-2</v>
      </c>
      <c r="AC44" s="46">
        <f t="shared" si="8"/>
        <v>21.86</v>
      </c>
      <c r="AD44" s="46">
        <f t="shared" si="9"/>
        <v>22.41</v>
      </c>
      <c r="AE44" s="40">
        <f t="shared" si="10"/>
        <v>15</v>
      </c>
      <c r="AF44" s="47">
        <f t="shared" si="11"/>
        <v>21.53</v>
      </c>
      <c r="AG44" s="40">
        <f t="shared" si="12"/>
        <v>15</v>
      </c>
      <c r="AH44" s="41">
        <f t="shared" si="13"/>
        <v>7.7851650000000108</v>
      </c>
    </row>
    <row r="45" spans="11:34" ht="15.95" customHeight="1" x14ac:dyDescent="0.3">
      <c r="K45" s="5" t="s">
        <v>56</v>
      </c>
      <c r="L45" s="6">
        <f>SUM(S$3:S44)</f>
        <v>699</v>
      </c>
      <c r="M45" s="15">
        <f t="shared" si="3"/>
        <v>480</v>
      </c>
      <c r="N45" s="19">
        <f t="shared" si="14"/>
        <v>-1.4999999999999999E-2</v>
      </c>
      <c r="O45" s="7">
        <f t="shared" si="4"/>
        <v>21.53</v>
      </c>
      <c r="P45" s="51">
        <f t="shared" si="5"/>
        <v>22.07</v>
      </c>
      <c r="Q45" s="52">
        <f t="shared" si="6"/>
        <v>22</v>
      </c>
      <c r="R45" s="55">
        <f t="shared" si="1"/>
        <v>21.21</v>
      </c>
      <c r="S45" s="54">
        <f t="shared" si="0"/>
        <v>23</v>
      </c>
      <c r="T45" s="24">
        <f t="shared" si="7"/>
        <v>11.208559999999981</v>
      </c>
      <c r="Y45" s="40">
        <f>SUM(AG$3:AG44)</f>
        <v>485</v>
      </c>
      <c r="Z45" s="43" t="s">
        <v>56</v>
      </c>
      <c r="AA45" s="44">
        <f t="shared" si="2"/>
        <v>333.33333333333331</v>
      </c>
      <c r="AB45" s="45">
        <f t="shared" si="15"/>
        <v>-1.4999999999999999E-2</v>
      </c>
      <c r="AC45" s="46">
        <f t="shared" si="8"/>
        <v>21.53</v>
      </c>
      <c r="AD45" s="46">
        <f t="shared" si="9"/>
        <v>22.07</v>
      </c>
      <c r="AE45" s="40">
        <f t="shared" si="10"/>
        <v>15</v>
      </c>
      <c r="AF45" s="47">
        <f t="shared" si="11"/>
        <v>21.21</v>
      </c>
      <c r="AG45" s="40">
        <f t="shared" si="12"/>
        <v>16</v>
      </c>
      <c r="AH45" s="41">
        <f t="shared" si="13"/>
        <v>7.6421999999999874</v>
      </c>
    </row>
    <row r="46" spans="11:34" ht="15.95" customHeight="1" x14ac:dyDescent="0.3">
      <c r="K46" s="5" t="s">
        <v>57</v>
      </c>
      <c r="L46" s="6">
        <f>SUM(S$3:S45)</f>
        <v>722</v>
      </c>
      <c r="M46" s="15">
        <f t="shared" si="3"/>
        <v>480</v>
      </c>
      <c r="N46" s="19">
        <f t="shared" si="14"/>
        <v>-1.4999999999999999E-2</v>
      </c>
      <c r="O46" s="7">
        <f t="shared" si="4"/>
        <v>21.21</v>
      </c>
      <c r="P46" s="51">
        <f t="shared" si="5"/>
        <v>21.74</v>
      </c>
      <c r="Q46" s="52">
        <f t="shared" si="6"/>
        <v>23</v>
      </c>
      <c r="R46" s="55">
        <f t="shared" si="1"/>
        <v>20.89</v>
      </c>
      <c r="S46" s="54">
        <f t="shared" si="0"/>
        <v>23</v>
      </c>
      <c r="T46" s="24">
        <f t="shared" si="7"/>
        <v>11.498504999999945</v>
      </c>
      <c r="Y46" s="40">
        <f>SUM(AG$3:AG45)</f>
        <v>501</v>
      </c>
      <c r="Z46" s="43" t="s">
        <v>57</v>
      </c>
      <c r="AA46" s="44">
        <f t="shared" si="2"/>
        <v>333.33333333333331</v>
      </c>
      <c r="AB46" s="45">
        <f t="shared" si="15"/>
        <v>-1.4999999999999999E-2</v>
      </c>
      <c r="AC46" s="46">
        <f t="shared" si="8"/>
        <v>21.21</v>
      </c>
      <c r="AD46" s="46">
        <f t="shared" si="9"/>
        <v>21.74</v>
      </c>
      <c r="AE46" s="40">
        <f t="shared" si="10"/>
        <v>16</v>
      </c>
      <c r="AF46" s="47">
        <f t="shared" si="11"/>
        <v>20.89</v>
      </c>
      <c r="AG46" s="40">
        <f t="shared" si="12"/>
        <v>16</v>
      </c>
      <c r="AH46" s="41">
        <f t="shared" si="13"/>
        <v>7.9989599999999612</v>
      </c>
    </row>
    <row r="47" spans="11:34" ht="15.95" customHeight="1" x14ac:dyDescent="0.3">
      <c r="K47" s="5" t="s">
        <v>58</v>
      </c>
      <c r="L47" s="6">
        <f>SUM(S$3:S46)</f>
        <v>745</v>
      </c>
      <c r="M47" s="15">
        <f t="shared" si="3"/>
        <v>480</v>
      </c>
      <c r="N47" s="19">
        <f t="shared" si="14"/>
        <v>-1.4999999999999999E-2</v>
      </c>
      <c r="O47" s="7">
        <f t="shared" si="4"/>
        <v>20.89</v>
      </c>
      <c r="P47" s="51">
        <f t="shared" si="5"/>
        <v>21.41</v>
      </c>
      <c r="Q47" s="52">
        <f t="shared" si="6"/>
        <v>23</v>
      </c>
      <c r="R47" s="55">
        <f t="shared" si="1"/>
        <v>20.58</v>
      </c>
      <c r="S47" s="54">
        <f t="shared" si="0"/>
        <v>23</v>
      </c>
      <c r="T47" s="24">
        <f t="shared" si="7"/>
        <v>11.27896999999999</v>
      </c>
      <c r="Y47" s="40">
        <f>SUM(AG$3:AG46)</f>
        <v>517</v>
      </c>
      <c r="Z47" s="43" t="s">
        <v>58</v>
      </c>
      <c r="AA47" s="44">
        <f t="shared" si="2"/>
        <v>333.33333333333331</v>
      </c>
      <c r="AB47" s="45">
        <f t="shared" si="15"/>
        <v>-1.4999999999999999E-2</v>
      </c>
      <c r="AC47" s="46">
        <f t="shared" si="8"/>
        <v>20.89</v>
      </c>
      <c r="AD47" s="46">
        <f t="shared" si="9"/>
        <v>21.41</v>
      </c>
      <c r="AE47" s="40">
        <f t="shared" si="10"/>
        <v>16</v>
      </c>
      <c r="AF47" s="47">
        <f t="shared" si="11"/>
        <v>20.58</v>
      </c>
      <c r="AG47" s="40">
        <f t="shared" si="12"/>
        <v>16</v>
      </c>
      <c r="AH47" s="41">
        <f t="shared" si="13"/>
        <v>7.8462399999999928</v>
      </c>
    </row>
    <row r="48" spans="11:34" ht="15.95" customHeight="1" x14ac:dyDescent="0.3">
      <c r="K48" s="5" t="s">
        <v>59</v>
      </c>
      <c r="L48" s="6">
        <f>SUM(S$3:S47)</f>
        <v>768</v>
      </c>
      <c r="M48" s="15">
        <f t="shared" si="3"/>
        <v>480</v>
      </c>
      <c r="N48" s="19">
        <f t="shared" si="14"/>
        <v>-1.4999999999999999E-2</v>
      </c>
      <c r="O48" s="7">
        <f t="shared" si="4"/>
        <v>20.58</v>
      </c>
      <c r="P48" s="51">
        <f t="shared" si="5"/>
        <v>21.09</v>
      </c>
      <c r="Q48" s="52">
        <f t="shared" si="6"/>
        <v>23</v>
      </c>
      <c r="R48" s="55">
        <f t="shared" si="1"/>
        <v>20.27</v>
      </c>
      <c r="S48" s="54">
        <f t="shared" si="0"/>
        <v>24</v>
      </c>
      <c r="T48" s="24">
        <f t="shared" si="7"/>
        <v>11.059113000000035</v>
      </c>
      <c r="Y48" s="40">
        <f>SUM(AG$3:AG47)</f>
        <v>533</v>
      </c>
      <c r="Z48" s="43" t="s">
        <v>59</v>
      </c>
      <c r="AA48" s="44">
        <f t="shared" si="2"/>
        <v>333.33333333333331</v>
      </c>
      <c r="AB48" s="45">
        <f t="shared" si="15"/>
        <v>-1.4999999999999999E-2</v>
      </c>
      <c r="AC48" s="46">
        <f t="shared" si="8"/>
        <v>20.58</v>
      </c>
      <c r="AD48" s="46">
        <f t="shared" si="9"/>
        <v>21.09</v>
      </c>
      <c r="AE48" s="40">
        <f t="shared" si="10"/>
        <v>16</v>
      </c>
      <c r="AF48" s="47">
        <f t="shared" si="11"/>
        <v>20.27</v>
      </c>
      <c r="AG48" s="40">
        <f t="shared" si="12"/>
        <v>16</v>
      </c>
      <c r="AH48" s="41">
        <f t="shared" si="13"/>
        <v>7.693296000000025</v>
      </c>
    </row>
    <row r="49" spans="11:34" ht="15.95" customHeight="1" x14ac:dyDescent="0.3">
      <c r="K49" s="5" t="s">
        <v>60</v>
      </c>
      <c r="L49" s="6">
        <f>SUM(S$3:S48)</f>
        <v>792</v>
      </c>
      <c r="M49" s="15">
        <f t="shared" si="3"/>
        <v>480</v>
      </c>
      <c r="N49" s="19">
        <f t="shared" si="14"/>
        <v>-1.4999999999999999E-2</v>
      </c>
      <c r="O49" s="7">
        <f t="shared" si="4"/>
        <v>20.27</v>
      </c>
      <c r="P49" s="51">
        <f t="shared" si="5"/>
        <v>20.78</v>
      </c>
      <c r="Q49" s="52">
        <f t="shared" si="6"/>
        <v>24</v>
      </c>
      <c r="R49" s="55">
        <f t="shared" si="1"/>
        <v>19.97</v>
      </c>
      <c r="S49" s="54">
        <f t="shared" si="0"/>
        <v>24</v>
      </c>
      <c r="T49" s="24">
        <f t="shared" si="7"/>
        <v>11.550360000000037</v>
      </c>
      <c r="Y49" s="40">
        <f>SUM(AG$3:AG48)</f>
        <v>549</v>
      </c>
      <c r="Z49" s="43" t="s">
        <v>60</v>
      </c>
      <c r="AA49" s="44">
        <f t="shared" si="2"/>
        <v>333.33333333333331</v>
      </c>
      <c r="AB49" s="45">
        <f t="shared" si="15"/>
        <v>-1.4999999999999999E-2</v>
      </c>
      <c r="AC49" s="46">
        <f t="shared" si="8"/>
        <v>20.27</v>
      </c>
      <c r="AD49" s="46">
        <f t="shared" si="9"/>
        <v>20.78</v>
      </c>
      <c r="AE49" s="40">
        <f t="shared" si="10"/>
        <v>16</v>
      </c>
      <c r="AF49" s="47">
        <f t="shared" si="11"/>
        <v>19.97</v>
      </c>
      <c r="AG49" s="40">
        <f t="shared" si="12"/>
        <v>17</v>
      </c>
      <c r="AH49" s="41">
        <f t="shared" si="13"/>
        <v>7.7002400000000248</v>
      </c>
    </row>
    <row r="50" spans="11:34" ht="15.95" customHeight="1" x14ac:dyDescent="0.3">
      <c r="K50" s="5" t="s">
        <v>61</v>
      </c>
      <c r="L50" s="6">
        <f>SUM(S$3:S49)</f>
        <v>816</v>
      </c>
      <c r="M50" s="15">
        <f t="shared" si="3"/>
        <v>480</v>
      </c>
      <c r="N50" s="19">
        <f t="shared" si="14"/>
        <v>-1.4999999999999999E-2</v>
      </c>
      <c r="O50" s="7">
        <f t="shared" si="4"/>
        <v>19.97</v>
      </c>
      <c r="P50" s="51">
        <f t="shared" si="5"/>
        <v>20.47</v>
      </c>
      <c r="Q50" s="52">
        <f t="shared" si="6"/>
        <v>24</v>
      </c>
      <c r="R50" s="55">
        <f t="shared" si="1"/>
        <v>19.670000000000002</v>
      </c>
      <c r="S50" s="54">
        <f t="shared" si="0"/>
        <v>24</v>
      </c>
      <c r="T50" s="24">
        <f t="shared" si="7"/>
        <v>11.320608</v>
      </c>
      <c r="Y50" s="40">
        <f>SUM(AG$3:AG49)</f>
        <v>566</v>
      </c>
      <c r="Z50" s="43" t="s">
        <v>61</v>
      </c>
      <c r="AA50" s="44">
        <f t="shared" si="2"/>
        <v>333.33333333333331</v>
      </c>
      <c r="AB50" s="45">
        <f t="shared" si="15"/>
        <v>-1.4999999999999999E-2</v>
      </c>
      <c r="AC50" s="46">
        <f t="shared" si="8"/>
        <v>19.97</v>
      </c>
      <c r="AD50" s="46">
        <f t="shared" si="9"/>
        <v>20.47</v>
      </c>
      <c r="AE50" s="40">
        <f t="shared" si="10"/>
        <v>17</v>
      </c>
      <c r="AF50" s="47">
        <f t="shared" si="11"/>
        <v>19.670000000000002</v>
      </c>
      <c r="AG50" s="40">
        <f t="shared" si="12"/>
        <v>17</v>
      </c>
      <c r="AH50" s="41">
        <f t="shared" si="13"/>
        <v>8.0187639999999991</v>
      </c>
    </row>
    <row r="51" spans="11:34" ht="15.95" customHeight="1" x14ac:dyDescent="0.3">
      <c r="K51" s="5" t="s">
        <v>62</v>
      </c>
      <c r="L51" s="6">
        <f>SUM(S$3:S50)</f>
        <v>840</v>
      </c>
      <c r="M51" s="15">
        <f t="shared" si="3"/>
        <v>480</v>
      </c>
      <c r="N51" s="19">
        <f t="shared" si="14"/>
        <v>-1.4999999999999999E-2</v>
      </c>
      <c r="O51" s="7">
        <f t="shared" si="4"/>
        <v>19.670000000000002</v>
      </c>
      <c r="P51" s="51">
        <f t="shared" si="5"/>
        <v>20.16</v>
      </c>
      <c r="Q51" s="52">
        <f t="shared" si="6"/>
        <v>24</v>
      </c>
      <c r="R51" s="55">
        <f t="shared" si="1"/>
        <v>19.37</v>
      </c>
      <c r="S51" s="54">
        <f t="shared" si="0"/>
        <v>25</v>
      </c>
      <c r="T51" s="24">
        <f t="shared" si="7"/>
        <v>11.090855999999963</v>
      </c>
      <c r="Y51" s="40">
        <f>SUM(AG$3:AG50)</f>
        <v>583</v>
      </c>
      <c r="Z51" s="43" t="s">
        <v>62</v>
      </c>
      <c r="AA51" s="44">
        <f t="shared" si="2"/>
        <v>333.33333333333331</v>
      </c>
      <c r="AB51" s="45">
        <f t="shared" si="15"/>
        <v>-1.4999999999999999E-2</v>
      </c>
      <c r="AC51" s="46">
        <f t="shared" si="8"/>
        <v>19.670000000000002</v>
      </c>
      <c r="AD51" s="46">
        <f t="shared" si="9"/>
        <v>20.16</v>
      </c>
      <c r="AE51" s="40">
        <f t="shared" si="10"/>
        <v>17</v>
      </c>
      <c r="AF51" s="47">
        <f t="shared" si="11"/>
        <v>19.37</v>
      </c>
      <c r="AG51" s="40">
        <f t="shared" si="12"/>
        <v>17</v>
      </c>
      <c r="AH51" s="41">
        <f t="shared" si="13"/>
        <v>7.8560229999999738</v>
      </c>
    </row>
    <row r="52" spans="11:34" ht="15.95" customHeight="1" x14ac:dyDescent="0.3">
      <c r="K52" s="5" t="s">
        <v>63</v>
      </c>
      <c r="L52" s="6">
        <f>SUM(S$3:S51)</f>
        <v>865</v>
      </c>
      <c r="M52" s="15">
        <f t="shared" si="3"/>
        <v>480</v>
      </c>
      <c r="N52" s="19">
        <f t="shared" si="14"/>
        <v>-1.4999999999999999E-2</v>
      </c>
      <c r="O52" s="7">
        <f t="shared" si="4"/>
        <v>19.37</v>
      </c>
      <c r="P52" s="51">
        <f t="shared" si="5"/>
        <v>19.850000000000001</v>
      </c>
      <c r="Q52" s="52">
        <f t="shared" si="6"/>
        <v>25</v>
      </c>
      <c r="R52" s="55">
        <f t="shared" si="1"/>
        <v>19.079999999999998</v>
      </c>
      <c r="S52" s="54">
        <f t="shared" si="0"/>
        <v>25</v>
      </c>
      <c r="T52" s="24">
        <f t="shared" si="7"/>
        <v>11.31365000000001</v>
      </c>
      <c r="Y52" s="40">
        <f>SUM(AG$3:AG51)</f>
        <v>600</v>
      </c>
      <c r="Z52" s="43" t="s">
        <v>63</v>
      </c>
      <c r="AA52" s="44">
        <f t="shared" si="2"/>
        <v>333.33333333333331</v>
      </c>
      <c r="AB52" s="45">
        <f t="shared" si="15"/>
        <v>-1.4999999999999999E-2</v>
      </c>
      <c r="AC52" s="46">
        <f t="shared" si="8"/>
        <v>19.37</v>
      </c>
      <c r="AD52" s="46">
        <f t="shared" si="9"/>
        <v>19.850000000000001</v>
      </c>
      <c r="AE52" s="40">
        <f t="shared" si="10"/>
        <v>17</v>
      </c>
      <c r="AF52" s="47">
        <f t="shared" si="11"/>
        <v>19.079999999999998</v>
      </c>
      <c r="AG52" s="40">
        <f t="shared" si="12"/>
        <v>17</v>
      </c>
      <c r="AH52" s="41">
        <f t="shared" si="13"/>
        <v>7.6932820000000071</v>
      </c>
    </row>
    <row r="53" spans="11:34" ht="15.95" customHeight="1" x14ac:dyDescent="0.3">
      <c r="K53" s="5" t="s">
        <v>64</v>
      </c>
      <c r="L53" s="6">
        <f>SUM(S$3:S52)</f>
        <v>890</v>
      </c>
      <c r="M53" s="15">
        <f t="shared" si="3"/>
        <v>480</v>
      </c>
      <c r="N53" s="19">
        <f t="shared" si="14"/>
        <v>-1.4999999999999999E-2</v>
      </c>
      <c r="O53" s="7">
        <f t="shared" si="4"/>
        <v>19.079999999999998</v>
      </c>
      <c r="P53" s="51">
        <f t="shared" si="5"/>
        <v>19.559999999999999</v>
      </c>
      <c r="Q53" s="52">
        <f t="shared" si="6"/>
        <v>25</v>
      </c>
      <c r="R53" s="55">
        <f>ROUND(O53*(N54+1),2)</f>
        <v>19.079999999999998</v>
      </c>
      <c r="S53" s="54">
        <f>ROUND(M54/R53,0)</f>
        <v>0</v>
      </c>
      <c r="T53" s="24">
        <f t="shared" si="7"/>
        <v>11.323800000000011</v>
      </c>
      <c r="Y53" s="40">
        <f>SUM(AG$3:AG52)</f>
        <v>617</v>
      </c>
      <c r="Z53" s="43" t="s">
        <v>64</v>
      </c>
      <c r="AA53" s="44">
        <f t="shared" si="2"/>
        <v>333.33333333333331</v>
      </c>
      <c r="AB53" s="45">
        <f t="shared" si="15"/>
        <v>-1.4999999999999999E-2</v>
      </c>
      <c r="AC53" s="46">
        <f t="shared" si="8"/>
        <v>19.079999999999998</v>
      </c>
      <c r="AD53" s="46">
        <f t="shared" si="9"/>
        <v>19.559999999999999</v>
      </c>
      <c r="AE53" s="40">
        <f t="shared" si="10"/>
        <v>17</v>
      </c>
      <c r="AF53" s="47">
        <f>ROUND(AC53*(AB54+1),2)</f>
        <v>19.079999999999998</v>
      </c>
      <c r="AG53" s="40">
        <f>ROUND(AA54/AF53,0)</f>
        <v>0</v>
      </c>
      <c r="AH53" s="41">
        <f t="shared" si="13"/>
        <v>7.7001840000000072</v>
      </c>
    </row>
    <row r="54" spans="11:34" ht="15.95" customHeight="1" x14ac:dyDescent="0.3">
      <c r="K54" s="62"/>
      <c r="L54" s="63"/>
      <c r="M54" s="64"/>
      <c r="N54" s="65"/>
      <c r="O54" s="14"/>
      <c r="P54" s="66"/>
      <c r="Q54" s="67"/>
      <c r="R54" s="68"/>
      <c r="S54" s="69"/>
      <c r="T54" s="70"/>
      <c r="Y54" s="71"/>
      <c r="Z54" s="72"/>
      <c r="AA54" s="73"/>
      <c r="AB54" s="74"/>
      <c r="AC54" s="75"/>
      <c r="AD54" s="75"/>
      <c r="AE54" s="71"/>
      <c r="AF54" s="76"/>
      <c r="AG54" s="71"/>
      <c r="AH54" s="77"/>
    </row>
    <row r="55" spans="11:34" ht="15.95" customHeight="1" x14ac:dyDescent="0.3">
      <c r="K55" s="62"/>
      <c r="L55" s="63"/>
      <c r="M55" s="64"/>
      <c r="N55" s="65"/>
      <c r="O55" s="14"/>
      <c r="P55" s="66"/>
      <c r="Q55" s="67"/>
      <c r="R55" s="68"/>
      <c r="S55" s="69"/>
      <c r="T55" s="70"/>
      <c r="Y55" s="71"/>
      <c r="Z55" s="72"/>
      <c r="AA55" s="73"/>
      <c r="AB55" s="74"/>
      <c r="AC55" s="75"/>
      <c r="AD55" s="75"/>
      <c r="AE55" s="71"/>
      <c r="AF55" s="76"/>
      <c r="AG55" s="71"/>
      <c r="AH55" s="77"/>
    </row>
    <row r="56" spans="11:34" ht="15.95" customHeight="1" x14ac:dyDescent="0.3">
      <c r="K56" s="62"/>
      <c r="L56" s="63"/>
      <c r="M56" s="64"/>
      <c r="N56" s="65"/>
      <c r="O56" s="14"/>
      <c r="P56" s="66"/>
      <c r="Q56" s="67"/>
      <c r="R56" s="68"/>
      <c r="S56" s="69"/>
      <c r="T56" s="70"/>
      <c r="Y56" s="71"/>
      <c r="Z56" s="72"/>
      <c r="AA56" s="73"/>
      <c r="AB56" s="74"/>
      <c r="AC56" s="75"/>
      <c r="AD56" s="75"/>
      <c r="AE56" s="71"/>
      <c r="AF56" s="76"/>
      <c r="AG56" s="71"/>
      <c r="AH56" s="77"/>
    </row>
    <row r="57" spans="11:34" ht="15.95" customHeight="1" x14ac:dyDescent="0.3">
      <c r="K57" s="62"/>
      <c r="L57" s="63"/>
      <c r="M57" s="64"/>
      <c r="N57" s="65"/>
      <c r="O57" s="14"/>
      <c r="P57" s="66"/>
      <c r="Q57" s="67"/>
      <c r="R57" s="68"/>
      <c r="S57" s="69"/>
      <c r="T57" s="70"/>
      <c r="Y57" s="71"/>
      <c r="Z57" s="72"/>
      <c r="AA57" s="73"/>
      <c r="AB57" s="74"/>
      <c r="AC57" s="75"/>
      <c r="AD57" s="75"/>
      <c r="AE57" s="71"/>
      <c r="AF57" s="76"/>
      <c r="AG57" s="71"/>
      <c r="AH57" s="77"/>
    </row>
    <row r="58" spans="11:34" ht="15.95" customHeight="1" x14ac:dyDescent="0.3">
      <c r="K58" s="62"/>
      <c r="L58" s="63"/>
      <c r="M58" s="64"/>
      <c r="N58" s="65"/>
      <c r="O58" s="14"/>
      <c r="P58" s="66"/>
      <c r="Q58" s="67"/>
      <c r="R58" s="68"/>
      <c r="S58" s="69"/>
      <c r="T58" s="70"/>
      <c r="Y58" s="71"/>
      <c r="Z58" s="72"/>
      <c r="AA58" s="73"/>
      <c r="AB58" s="74"/>
      <c r="AC58" s="75"/>
      <c r="AD58" s="75"/>
      <c r="AE58" s="71"/>
      <c r="AF58" s="76"/>
      <c r="AG58" s="71"/>
      <c r="AH58" s="77"/>
    </row>
    <row r="59" spans="11:34" ht="15.95" customHeight="1" x14ac:dyDescent="0.3">
      <c r="K59" s="62"/>
      <c r="L59" s="63"/>
      <c r="M59" s="64"/>
      <c r="N59" s="65"/>
      <c r="O59" s="14"/>
      <c r="P59" s="66"/>
      <c r="Q59" s="67"/>
      <c r="R59" s="68"/>
      <c r="S59" s="69"/>
      <c r="T59" s="70"/>
      <c r="Y59" s="71"/>
      <c r="Z59" s="72"/>
      <c r="AA59" s="73"/>
      <c r="AB59" s="74"/>
      <c r="AC59" s="75"/>
      <c r="AD59" s="75"/>
      <c r="AE59" s="71"/>
      <c r="AF59" s="76"/>
      <c r="AG59" s="71"/>
      <c r="AH59" s="77"/>
    </row>
    <row r="60" spans="11:34" ht="15.95" customHeight="1" x14ac:dyDescent="0.3">
      <c r="K60" s="62"/>
      <c r="L60" s="63"/>
      <c r="M60" s="64"/>
      <c r="N60" s="65"/>
      <c r="O60" s="14"/>
      <c r="P60" s="66"/>
      <c r="Q60" s="67"/>
      <c r="R60" s="68"/>
      <c r="S60" s="69"/>
      <c r="T60" s="70"/>
      <c r="Y60" s="71"/>
      <c r="Z60" s="72"/>
      <c r="AA60" s="73"/>
      <c r="AB60" s="74"/>
      <c r="AC60" s="75"/>
      <c r="AD60" s="75"/>
      <c r="AE60" s="71"/>
      <c r="AF60" s="76"/>
      <c r="AG60" s="71"/>
      <c r="AH60" s="77"/>
    </row>
    <row r="61" spans="11:34" ht="15.95" customHeight="1" x14ac:dyDescent="0.3">
      <c r="K61" s="62"/>
      <c r="L61" s="63"/>
      <c r="M61" s="64"/>
      <c r="N61" s="65"/>
      <c r="O61" s="14"/>
      <c r="P61" s="66"/>
      <c r="Q61" s="67"/>
      <c r="R61" s="68"/>
      <c r="S61" s="69"/>
      <c r="T61" s="70"/>
      <c r="Y61" s="71"/>
      <c r="Z61" s="72"/>
      <c r="AA61" s="73"/>
      <c r="AB61" s="74"/>
      <c r="AC61" s="75"/>
      <c r="AD61" s="75"/>
      <c r="AE61" s="71"/>
      <c r="AF61" s="76"/>
      <c r="AG61" s="71"/>
      <c r="AH61" s="77"/>
    </row>
    <row r="62" spans="11:34" ht="15.95" customHeight="1" x14ac:dyDescent="0.3">
      <c r="K62" s="62"/>
      <c r="L62" s="63"/>
      <c r="M62" s="64"/>
      <c r="N62" s="65"/>
      <c r="O62" s="14"/>
      <c r="P62" s="66"/>
      <c r="Q62" s="67"/>
      <c r="R62" s="68"/>
      <c r="S62" s="69"/>
      <c r="T62" s="70"/>
      <c r="Y62" s="71"/>
      <c r="Z62" s="72"/>
      <c r="AA62" s="73"/>
      <c r="AB62" s="74"/>
      <c r="AC62" s="75"/>
      <c r="AD62" s="75"/>
      <c r="AE62" s="71"/>
      <c r="AF62" s="76"/>
      <c r="AG62" s="71"/>
      <c r="AH62" s="77"/>
    </row>
    <row r="63" spans="11:34" ht="15.95" customHeight="1" x14ac:dyDescent="0.3">
      <c r="K63" s="62"/>
      <c r="L63" s="63"/>
      <c r="M63" s="64"/>
      <c r="N63" s="65"/>
      <c r="O63" s="14"/>
      <c r="P63" s="66"/>
      <c r="Q63" s="67"/>
      <c r="R63" s="68"/>
      <c r="S63" s="69"/>
      <c r="T63" s="70"/>
      <c r="Y63" s="71"/>
      <c r="Z63" s="72"/>
      <c r="AA63" s="73"/>
      <c r="AB63" s="74"/>
      <c r="AC63" s="75"/>
      <c r="AD63" s="75"/>
      <c r="AE63" s="71"/>
      <c r="AF63" s="76"/>
      <c r="AG63" s="71"/>
      <c r="AH63" s="77"/>
    </row>
    <row r="64" spans="11:34" ht="15.95" customHeight="1" x14ac:dyDescent="0.3">
      <c r="K64" s="62"/>
      <c r="L64" s="63"/>
      <c r="M64" s="64"/>
      <c r="N64" s="65"/>
      <c r="O64" s="14"/>
      <c r="P64" s="66"/>
      <c r="Q64" s="67"/>
      <c r="R64" s="68"/>
      <c r="S64" s="69"/>
      <c r="T64" s="70"/>
      <c r="Y64" s="71"/>
      <c r="Z64" s="72"/>
      <c r="AA64" s="73"/>
      <c r="AB64" s="74"/>
      <c r="AC64" s="75"/>
      <c r="AD64" s="75"/>
      <c r="AE64" s="71"/>
      <c r="AF64" s="76"/>
      <c r="AG64" s="71"/>
      <c r="AH64" s="77"/>
    </row>
    <row r="65" spans="11:34" ht="15.95" customHeight="1" x14ac:dyDescent="0.3">
      <c r="K65" s="62"/>
      <c r="L65" s="63"/>
      <c r="M65" s="64"/>
      <c r="N65" s="65"/>
      <c r="O65" s="14"/>
      <c r="P65" s="66"/>
      <c r="Q65" s="67"/>
      <c r="R65" s="68"/>
      <c r="S65" s="69"/>
      <c r="T65" s="70"/>
      <c r="Y65" s="71"/>
      <c r="Z65" s="72"/>
      <c r="AA65" s="73"/>
      <c r="AB65" s="74"/>
      <c r="AC65" s="75"/>
      <c r="AD65" s="75"/>
      <c r="AE65" s="71"/>
      <c r="AF65" s="76"/>
      <c r="AG65" s="71"/>
      <c r="AH65" s="77"/>
    </row>
    <row r="66" spans="11:34" ht="15.95" customHeight="1" x14ac:dyDescent="0.3">
      <c r="K66" s="62"/>
      <c r="L66" s="63"/>
      <c r="M66" s="64"/>
      <c r="N66" s="65"/>
      <c r="O66" s="14"/>
      <c r="P66" s="66"/>
      <c r="Q66" s="67"/>
      <c r="R66" s="68"/>
      <c r="S66" s="69"/>
      <c r="T66" s="70"/>
      <c r="Y66" s="71"/>
      <c r="Z66" s="72"/>
      <c r="AA66" s="73"/>
      <c r="AB66" s="74"/>
      <c r="AC66" s="75"/>
      <c r="AD66" s="75"/>
      <c r="AE66" s="71"/>
      <c r="AF66" s="76"/>
      <c r="AG66" s="71"/>
      <c r="AH66" s="77"/>
    </row>
    <row r="67" spans="11:34" ht="15.95" customHeight="1" x14ac:dyDescent="0.3">
      <c r="K67" s="62"/>
      <c r="L67" s="63"/>
      <c r="M67" s="64"/>
      <c r="N67" s="65"/>
      <c r="O67" s="14"/>
      <c r="P67" s="66"/>
      <c r="Q67" s="67"/>
      <c r="R67" s="68"/>
      <c r="S67" s="69"/>
      <c r="T67" s="70"/>
      <c r="Y67" s="71"/>
      <c r="Z67" s="72"/>
      <c r="AA67" s="73"/>
      <c r="AB67" s="74"/>
      <c r="AC67" s="75"/>
      <c r="AD67" s="75"/>
      <c r="AE67" s="71"/>
      <c r="AF67" s="76"/>
      <c r="AG67" s="71"/>
      <c r="AH67" s="77"/>
    </row>
    <row r="68" spans="11:34" ht="15.95" customHeight="1" x14ac:dyDescent="0.3">
      <c r="K68" s="62"/>
      <c r="L68" s="63"/>
      <c r="M68" s="64"/>
      <c r="N68" s="65"/>
      <c r="O68" s="14"/>
      <c r="P68" s="66"/>
      <c r="Q68" s="67"/>
      <c r="R68" s="68"/>
      <c r="S68" s="69"/>
      <c r="T68" s="70"/>
      <c r="Y68" s="71"/>
      <c r="Z68" s="72"/>
      <c r="AA68" s="73"/>
      <c r="AB68" s="74"/>
      <c r="AC68" s="75"/>
      <c r="AD68" s="75"/>
      <c r="AE68" s="71"/>
      <c r="AF68" s="76"/>
      <c r="AG68" s="71"/>
      <c r="AH68" s="77"/>
    </row>
    <row r="69" spans="11:34" ht="15.95" customHeight="1" x14ac:dyDescent="0.3">
      <c r="K69" s="62"/>
      <c r="L69" s="63"/>
      <c r="M69" s="64"/>
      <c r="N69" s="65"/>
      <c r="O69" s="14"/>
      <c r="P69" s="66"/>
      <c r="Q69" s="67"/>
      <c r="R69" s="68"/>
      <c r="S69" s="69"/>
      <c r="T69" s="70"/>
      <c r="Y69" s="71"/>
      <c r="Z69" s="72"/>
      <c r="AA69" s="73"/>
      <c r="AB69" s="74"/>
      <c r="AC69" s="75"/>
      <c r="AD69" s="75"/>
      <c r="AE69" s="71"/>
      <c r="AF69" s="76"/>
      <c r="AG69" s="71"/>
      <c r="AH69" s="77"/>
    </row>
    <row r="70" spans="11:34" ht="15.95" customHeight="1" x14ac:dyDescent="0.3">
      <c r="K70" s="62"/>
      <c r="L70" s="63"/>
      <c r="M70" s="64"/>
      <c r="N70" s="65"/>
      <c r="O70" s="14"/>
      <c r="P70" s="66"/>
      <c r="Q70" s="67"/>
      <c r="R70" s="68"/>
      <c r="S70" s="69"/>
      <c r="T70" s="70"/>
      <c r="Y70" s="71"/>
      <c r="Z70" s="72"/>
      <c r="AA70" s="73"/>
      <c r="AB70" s="74"/>
      <c r="AC70" s="75"/>
      <c r="AD70" s="75"/>
      <c r="AE70" s="71"/>
      <c r="AF70" s="76"/>
      <c r="AG70" s="71"/>
      <c r="AH70" s="77"/>
    </row>
    <row r="71" spans="11:34" ht="15.95" customHeight="1" x14ac:dyDescent="0.3">
      <c r="K71" s="62"/>
      <c r="L71" s="63"/>
      <c r="M71" s="64"/>
      <c r="N71" s="65"/>
      <c r="O71" s="14"/>
      <c r="P71" s="66"/>
      <c r="Q71" s="67"/>
      <c r="R71" s="68"/>
      <c r="S71" s="69"/>
      <c r="T71" s="70"/>
      <c r="Y71" s="71"/>
      <c r="Z71" s="72"/>
      <c r="AA71" s="73"/>
      <c r="AB71" s="74"/>
      <c r="AC71" s="75"/>
      <c r="AD71" s="75"/>
      <c r="AE71" s="71"/>
      <c r="AF71" s="76"/>
      <c r="AG71" s="71"/>
      <c r="AH71" s="77"/>
    </row>
    <row r="72" spans="11:34" ht="15.95" customHeight="1" x14ac:dyDescent="0.3">
      <c r="K72" s="62"/>
      <c r="L72" s="63"/>
      <c r="M72" s="64"/>
      <c r="N72" s="65"/>
      <c r="O72" s="14"/>
      <c r="P72" s="66"/>
      <c r="Q72" s="67"/>
      <c r="R72" s="68"/>
      <c r="S72" s="69"/>
      <c r="T72" s="70"/>
      <c r="Y72" s="71"/>
      <c r="Z72" s="72"/>
      <c r="AA72" s="73"/>
      <c r="AB72" s="74"/>
      <c r="AC72" s="75"/>
      <c r="AD72" s="75"/>
      <c r="AE72" s="71"/>
      <c r="AF72" s="76"/>
      <c r="AG72" s="71"/>
      <c r="AH72" s="77"/>
    </row>
    <row r="73" spans="11:34" ht="15.95" customHeight="1" x14ac:dyDescent="0.3">
      <c r="K73" s="62"/>
      <c r="L73" s="63"/>
      <c r="M73" s="64"/>
      <c r="N73" s="65"/>
      <c r="O73" s="14"/>
      <c r="P73" s="66"/>
      <c r="Q73" s="67"/>
      <c r="R73" s="68"/>
      <c r="S73" s="69"/>
      <c r="T73" s="70"/>
      <c r="Y73" s="71"/>
      <c r="Z73" s="72"/>
      <c r="AA73" s="73"/>
      <c r="AB73" s="74"/>
      <c r="AC73" s="75"/>
      <c r="AD73" s="75"/>
      <c r="AE73" s="71"/>
      <c r="AF73" s="76"/>
      <c r="AG73" s="71"/>
      <c r="AH73" s="77"/>
    </row>
    <row r="74" spans="11:34" ht="15.95" customHeight="1" x14ac:dyDescent="0.3">
      <c r="K74" s="62"/>
      <c r="L74" s="63"/>
      <c r="M74" s="64"/>
      <c r="N74" s="65"/>
      <c r="O74" s="14"/>
      <c r="P74" s="66"/>
      <c r="Q74" s="67"/>
      <c r="R74" s="68"/>
      <c r="S74" s="69"/>
      <c r="T74" s="70"/>
      <c r="Y74" s="71"/>
      <c r="Z74" s="72"/>
      <c r="AA74" s="73"/>
      <c r="AB74" s="74"/>
      <c r="AC74" s="75"/>
      <c r="AD74" s="75"/>
      <c r="AE74" s="71"/>
      <c r="AF74" s="76"/>
      <c r="AG74" s="71"/>
      <c r="AH74" s="77"/>
    </row>
    <row r="75" spans="11:34" ht="15.95" customHeight="1" x14ac:dyDescent="0.3">
      <c r="K75" s="62"/>
      <c r="L75" s="63"/>
      <c r="M75" s="64"/>
      <c r="N75" s="65"/>
      <c r="O75" s="14"/>
      <c r="P75" s="66"/>
      <c r="Q75" s="67"/>
      <c r="R75" s="68"/>
      <c r="S75" s="69"/>
      <c r="T75" s="70"/>
      <c r="Y75" s="71"/>
      <c r="Z75" s="72"/>
      <c r="AA75" s="73"/>
      <c r="AB75" s="74"/>
      <c r="AC75" s="75"/>
      <c r="AD75" s="75"/>
      <c r="AE75" s="71"/>
      <c r="AF75" s="76"/>
      <c r="AG75" s="71"/>
      <c r="AH75" s="77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count="1">
    <dataValidation type="list" allowBlank="1" showInputMessage="1" showErrorMessage="1" sqref="D10" xr:uid="{0DFA0319-682F-4ACB-9EA5-E3BE69FAA607}">
      <formula1>$Z$4:$Z$13</formula1>
    </dataValidation>
  </dataValidations>
  <hyperlinks>
    <hyperlink ref="D24" r:id="rId1" display="https://blog.naver.com/eliase" xr:uid="{39605077-5A6E-4884-814B-87091DAC83F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7티어</vt:lpstr>
      <vt:lpstr>13티어</vt:lpstr>
      <vt:lpstr>50티어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2021-05-29T04:57:17Z</dcterms:created>
  <dcterms:modified xsi:type="dcterms:W3CDTF">2021-06-28T16:20:12Z</dcterms:modified>
</cp:coreProperties>
</file>