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0490" windowHeight="7455" firstSheet="5" activeTab="5"/>
  </bookViews>
  <sheets>
    <sheet name="PA GA" sheetId="20" r:id="rId1"/>
    <sheet name="Data" sheetId="4" r:id="rId2"/>
    <sheet name="PR vs Gen" sheetId="15" r:id="rId3"/>
    <sheet name="INV graph month" sheetId="16" r:id="rId4"/>
    <sheet name="Monthwise Gen data" sheetId="3" r:id="rId5"/>
    <sheet name="Dashboard formate" sheetId="7" r:id="rId6"/>
    <sheet name="Import" sheetId="23" r:id="rId7"/>
    <sheet name="Specific Yield" sheetId="24" r:id="rId8"/>
    <sheet name="Inverter wise PR " sheetId="25" r:id="rId9"/>
  </sheets>
  <definedNames>
    <definedName name="_xlnm._FilterDatabase" localSheetId="1" hidden="1">Data!$A$1:$A$366</definedName>
  </definedNames>
  <calcPr calcId="152511"/>
  <pivotCaches>
    <pivotCache cacheId="0" r:id="rId10"/>
    <pivotCache cacheId="1" r:id="rId11"/>
    <pivotCache cacheId="2" r:id="rId12"/>
    <pivotCache cacheId="3" r:id="rId13"/>
    <pivotCache cacheId="4" r:id="rId14"/>
  </pivotCaches>
</workbook>
</file>

<file path=xl/calcChain.xml><?xml version="1.0" encoding="utf-8"?>
<calcChain xmlns="http://schemas.openxmlformats.org/spreadsheetml/2006/main">
  <c r="R4" i="25" l="1"/>
  <c r="R5" i="25"/>
  <c r="R6" i="25"/>
  <c r="R7" i="25"/>
  <c r="R8" i="25"/>
  <c r="R9" i="25"/>
  <c r="R10" i="25"/>
  <c r="R11" i="25"/>
  <c r="R12" i="25"/>
  <c r="R13" i="25"/>
  <c r="R14" i="25"/>
  <c r="Q4" i="25"/>
  <c r="Q5" i="25"/>
  <c r="Q6" i="25"/>
  <c r="Q7" i="25"/>
  <c r="Q8" i="25"/>
  <c r="Q9" i="25"/>
  <c r="Q10" i="25"/>
  <c r="Q11" i="25"/>
  <c r="Q12" i="25"/>
  <c r="Q13" i="25"/>
  <c r="Q14" i="25"/>
  <c r="P4" i="25"/>
  <c r="P5" i="25"/>
  <c r="P6" i="25"/>
  <c r="P7" i="25"/>
  <c r="P8" i="25"/>
  <c r="P9" i="25"/>
  <c r="P10" i="25"/>
  <c r="P11" i="25"/>
  <c r="P12" i="25"/>
  <c r="P13" i="25"/>
  <c r="P14" i="25"/>
  <c r="O4" i="25"/>
  <c r="O5" i="25"/>
  <c r="O6" i="25"/>
  <c r="O7" i="25"/>
  <c r="O8" i="25"/>
  <c r="O9" i="25"/>
  <c r="O10" i="25"/>
  <c r="O11" i="25"/>
  <c r="O12" i="25"/>
  <c r="O13" i="25"/>
  <c r="O14" i="25"/>
  <c r="Q3" i="25"/>
  <c r="P3" i="25"/>
  <c r="R3" i="25"/>
  <c r="O3" i="25"/>
  <c r="N4" i="25"/>
  <c r="N5" i="25"/>
  <c r="N6" i="25"/>
  <c r="N7" i="25"/>
  <c r="N8" i="25"/>
  <c r="N9" i="25"/>
  <c r="N10" i="25"/>
  <c r="N11" i="25"/>
  <c r="N12" i="25"/>
  <c r="N13" i="25"/>
  <c r="N14" i="25"/>
  <c r="M4" i="25"/>
  <c r="M5" i="25"/>
  <c r="M6" i="25"/>
  <c r="M7" i="25"/>
  <c r="M8" i="25"/>
  <c r="M9" i="25"/>
  <c r="M10" i="25"/>
  <c r="M11" i="25"/>
  <c r="M12" i="25"/>
  <c r="M13" i="25"/>
  <c r="M14" i="25"/>
  <c r="N3" i="25"/>
  <c r="M3" i="25"/>
  <c r="L4" i="25"/>
  <c r="L5" i="25"/>
  <c r="L6" i="25"/>
  <c r="L7" i="25"/>
  <c r="L8" i="25"/>
  <c r="L9" i="25"/>
  <c r="L10" i="25"/>
  <c r="L11" i="25"/>
  <c r="L12" i="25"/>
  <c r="L13" i="25"/>
  <c r="L14" i="25"/>
  <c r="K4" i="25"/>
  <c r="K5" i="25"/>
  <c r="K6" i="25"/>
  <c r="K7" i="25"/>
  <c r="K8" i="25"/>
  <c r="K9" i="25"/>
  <c r="K10" i="25"/>
  <c r="K11" i="25"/>
  <c r="K12" i="25"/>
  <c r="K13" i="25"/>
  <c r="K14" i="25"/>
  <c r="L3" i="25"/>
  <c r="K3" i="25"/>
  <c r="Q3" i="24"/>
  <c r="Q4" i="24"/>
  <c r="Q5" i="24"/>
  <c r="Q6" i="24"/>
  <c r="Q7" i="24"/>
  <c r="Q8" i="24"/>
  <c r="Q9" i="24"/>
  <c r="Q10" i="24"/>
  <c r="Q11" i="24"/>
  <c r="Q12" i="24"/>
  <c r="Q13" i="24"/>
  <c r="P3" i="24"/>
  <c r="P4" i="24"/>
  <c r="P5" i="24"/>
  <c r="P6" i="24"/>
  <c r="P7" i="24"/>
  <c r="P8" i="24"/>
  <c r="P9" i="24"/>
  <c r="P10" i="24"/>
  <c r="P11" i="24"/>
  <c r="P12" i="24"/>
  <c r="P13" i="24"/>
  <c r="O3" i="24"/>
  <c r="O4" i="24"/>
  <c r="O5" i="24"/>
  <c r="O6" i="24"/>
  <c r="O7" i="24"/>
  <c r="O8" i="24"/>
  <c r="O9" i="24"/>
  <c r="O10" i="24"/>
  <c r="O11" i="24"/>
  <c r="O12" i="24"/>
  <c r="O13" i="24"/>
  <c r="N3" i="24"/>
  <c r="N4" i="24"/>
  <c r="N5" i="24"/>
  <c r="N6" i="24"/>
  <c r="N7" i="24"/>
  <c r="N8" i="24"/>
  <c r="N9" i="24"/>
  <c r="N10" i="24"/>
  <c r="N11" i="24"/>
  <c r="N12" i="24"/>
  <c r="N13" i="24"/>
  <c r="Q2" i="24"/>
  <c r="P2" i="24"/>
  <c r="O2" i="24"/>
  <c r="N2" i="24"/>
  <c r="M3" i="24"/>
  <c r="M4" i="24"/>
  <c r="M5" i="24"/>
  <c r="M6" i="24"/>
  <c r="M7" i="24"/>
  <c r="M8" i="24"/>
  <c r="M9" i="24"/>
  <c r="M10" i="24"/>
  <c r="M11" i="24"/>
  <c r="M12" i="24"/>
  <c r="M13" i="24"/>
  <c r="M2" i="24"/>
  <c r="L3" i="24"/>
  <c r="L4" i="24"/>
  <c r="L5" i="24"/>
  <c r="L6" i="24"/>
  <c r="L7" i="24"/>
  <c r="L8" i="24"/>
  <c r="L9" i="24"/>
  <c r="L10" i="24"/>
  <c r="L11" i="24"/>
  <c r="L12" i="24"/>
  <c r="L13" i="24"/>
  <c r="L2" i="24"/>
  <c r="K3" i="24"/>
  <c r="K4" i="24"/>
  <c r="K5" i="24"/>
  <c r="K6" i="24"/>
  <c r="K7" i="24"/>
  <c r="K8" i="24"/>
  <c r="K9" i="24"/>
  <c r="K10" i="24"/>
  <c r="K11" i="24"/>
  <c r="K12" i="24"/>
  <c r="K13" i="24"/>
  <c r="K2" i="24"/>
  <c r="J3" i="24"/>
  <c r="J4" i="24"/>
  <c r="J5" i="24"/>
  <c r="J6" i="24"/>
  <c r="J7" i="24"/>
  <c r="J8" i="24"/>
  <c r="J9" i="24"/>
  <c r="J10" i="24"/>
  <c r="J11" i="24"/>
  <c r="J12" i="24"/>
  <c r="J13" i="24"/>
  <c r="J2" i="24"/>
  <c r="P4" i="3" l="1"/>
  <c r="P5" i="3"/>
  <c r="P6" i="3"/>
  <c r="P7" i="3"/>
  <c r="P8" i="3"/>
  <c r="P9" i="3"/>
  <c r="P10" i="3"/>
  <c r="P11" i="3"/>
  <c r="P12" i="3"/>
  <c r="P13" i="3"/>
  <c r="P14" i="3"/>
  <c r="P15" i="3"/>
  <c r="G4" i="3"/>
  <c r="G5" i="3"/>
  <c r="G6" i="3"/>
  <c r="G7" i="3"/>
  <c r="G8" i="3"/>
  <c r="G9" i="3"/>
  <c r="G10" i="3"/>
  <c r="G11" i="3"/>
  <c r="G12" i="3"/>
  <c r="G13" i="3"/>
  <c r="G14" i="3"/>
  <c r="G15" i="3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2" i="4"/>
</calcChain>
</file>

<file path=xl/sharedStrings.xml><?xml version="1.0" encoding="utf-8"?>
<sst xmlns="http://schemas.openxmlformats.org/spreadsheetml/2006/main" count="480" uniqueCount="87">
  <si>
    <t>Gen INV</t>
  </si>
  <si>
    <t xml:space="preserve">Gen Plant </t>
  </si>
  <si>
    <t>Gen GSS</t>
  </si>
  <si>
    <t>Irradiation</t>
  </si>
  <si>
    <t>Month</t>
  </si>
  <si>
    <t>Plant Gen</t>
  </si>
  <si>
    <t>GSS Gen</t>
  </si>
  <si>
    <t>PR</t>
  </si>
  <si>
    <t>Inv Gen MWh</t>
  </si>
  <si>
    <t>PA</t>
  </si>
  <si>
    <t>GA</t>
  </si>
  <si>
    <t>CUF</t>
  </si>
  <si>
    <t>Row Labels</t>
  </si>
  <si>
    <t>Grand Total</t>
  </si>
  <si>
    <t>Date</t>
  </si>
  <si>
    <t>INV 1</t>
  </si>
  <si>
    <t xml:space="preserve">INV 2 </t>
  </si>
  <si>
    <t>INV 3</t>
  </si>
  <si>
    <t>INV 4</t>
  </si>
  <si>
    <t>INV 5</t>
  </si>
  <si>
    <t>INV 6</t>
  </si>
  <si>
    <t>INV 7</t>
  </si>
  <si>
    <t>INV 8</t>
  </si>
  <si>
    <t>(All)</t>
  </si>
  <si>
    <t>Jan</t>
  </si>
  <si>
    <t>Feb</t>
  </si>
  <si>
    <t>May</t>
  </si>
  <si>
    <t>Jun</t>
  </si>
  <si>
    <t>Aug</t>
  </si>
  <si>
    <t>Oct</t>
  </si>
  <si>
    <t>Nov</t>
  </si>
  <si>
    <t>Dec</t>
  </si>
  <si>
    <t>Sum of Inv Gen MWh</t>
  </si>
  <si>
    <t>Sum of Plant Gen</t>
  </si>
  <si>
    <t>Sum of GSS Gen</t>
  </si>
  <si>
    <t>Sum of PR</t>
  </si>
  <si>
    <t>INV 2</t>
  </si>
  <si>
    <t>Sum of INV 1</t>
  </si>
  <si>
    <t>Sum of INV 7</t>
  </si>
  <si>
    <t>Sum of INV 8</t>
  </si>
  <si>
    <t>Sum of INV 3</t>
  </si>
  <si>
    <t>Sum of INV 6</t>
  </si>
  <si>
    <t>Sum of INV 5</t>
  </si>
  <si>
    <t>Sum of INV 4</t>
  </si>
  <si>
    <t>March</t>
  </si>
  <si>
    <t>April</t>
  </si>
  <si>
    <t>July</t>
  </si>
  <si>
    <t>Sept</t>
  </si>
  <si>
    <t>Sum of INV 2</t>
  </si>
  <si>
    <t>Average of PA</t>
  </si>
  <si>
    <t>Average of GA</t>
  </si>
  <si>
    <t xml:space="preserve">CUF </t>
  </si>
  <si>
    <t>Day</t>
  </si>
  <si>
    <t>Import kVAh</t>
  </si>
  <si>
    <t>Sum of Import kVAh</t>
  </si>
  <si>
    <t>SPY_INV 1</t>
  </si>
  <si>
    <t>SPY_INV 2</t>
  </si>
  <si>
    <t>SPY_INV 3</t>
  </si>
  <si>
    <t>SPY_INV 4</t>
  </si>
  <si>
    <t>SPY_INV 5</t>
  </si>
  <si>
    <t>SPY_INV 6</t>
  </si>
  <si>
    <t>SPY_INV 7</t>
  </si>
  <si>
    <t>SPY_INV 8</t>
  </si>
  <si>
    <t>Sum of SPY_INV 1</t>
  </si>
  <si>
    <t>Sum of SPY_INV 2</t>
  </si>
  <si>
    <t>Sum of SPY_INV 3</t>
  </si>
  <si>
    <t>Sum of SPY_INV 4</t>
  </si>
  <si>
    <t>Sum of SPY_INV 5</t>
  </si>
  <si>
    <t>Sum of SPY_INV 6</t>
  </si>
  <si>
    <t>Sum of SPY_INV 7</t>
  </si>
  <si>
    <t>Sum of SPY_INV 8</t>
  </si>
  <si>
    <t>INV 1_PR</t>
  </si>
  <si>
    <t>INV 2_PR</t>
  </si>
  <si>
    <t>INV 3_PR</t>
  </si>
  <si>
    <t>INV 4_PR</t>
  </si>
  <si>
    <t>INV 5_PR</t>
  </si>
  <si>
    <t>INV 6_PR</t>
  </si>
  <si>
    <t>INV 7_PR</t>
  </si>
  <si>
    <t>INV 8_PR</t>
  </si>
  <si>
    <t>INV_2_PR</t>
  </si>
  <si>
    <t xml:space="preserve"> INV_1_PR</t>
  </si>
  <si>
    <t>INV_3_PR</t>
  </si>
  <si>
    <t>INV_4_PR</t>
  </si>
  <si>
    <t>INV_5_PR</t>
  </si>
  <si>
    <t>INV_8_PR</t>
  </si>
  <si>
    <t>INV_7_PR</t>
  </si>
  <si>
    <t>INV_6_PR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</si>
</sst>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0\ &quot;%&quot;"/>
    <numFmt numFmtId="167" formatCode="0.00\ &quot;MWh&quot;"/>
    <numFmt numFmtId="168" formatCode="0\ &quot;kWh&quot;"/>
    <numFmt numFmtId="169" formatCode="0.00\ &quot;kWh&quot;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5" tint="0.59999389629810485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EDF67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17" fontId="0" fillId="0" borderId="0" xfId="0" applyNumberFormat="1"/>
    <xf numFmtId="0" fontId="2" fillId="7" borderId="1" xfId="0" applyFont="1" applyFill="1" applyBorder="1"/>
    <xf numFmtId="0" fontId="2" fillId="11" borderId="1" xfId="0" applyFont="1" applyFill="1" applyBorder="1"/>
    <xf numFmtId="0" fontId="2" fillId="10" borderId="1" xfId="0" applyFont="1" applyFill="1" applyBorder="1"/>
    <xf numFmtId="14" fontId="2" fillId="5" borderId="7" xfId="0" applyNumberFormat="1" applyFont="1" applyFill="1" applyBorder="1"/>
    <xf numFmtId="0" fontId="2" fillId="7" borderId="8" xfId="0" applyFont="1" applyFill="1" applyBorder="1"/>
    <xf numFmtId="0" fontId="2" fillId="11" borderId="8" xfId="0" applyFont="1" applyFill="1" applyBorder="1"/>
    <xf numFmtId="0" fontId="2" fillId="10" borderId="8" xfId="0" applyFont="1" applyFill="1" applyBorder="1"/>
    <xf numFmtId="14" fontId="2" fillId="5" borderId="2" xfId="0" applyNumberFormat="1" applyFont="1" applyFill="1" applyBorder="1"/>
    <xf numFmtId="0" fontId="2" fillId="7" borderId="1" xfId="0" applyFont="1" applyFill="1" applyBorder="1" applyAlignment="1"/>
    <xf numFmtId="0" fontId="2" fillId="11" borderId="1" xfId="0" applyFont="1" applyFill="1" applyBorder="1" applyAlignment="1"/>
    <xf numFmtId="0" fontId="2" fillId="10" borderId="1" xfId="0" applyFont="1" applyFill="1" applyBorder="1" applyAlignment="1"/>
    <xf numFmtId="14" fontId="2" fillId="5" borderId="3" xfId="0" applyNumberFormat="1" applyFont="1" applyFill="1" applyBorder="1"/>
    <xf numFmtId="0" fontId="2" fillId="7" borderId="4" xfId="0" applyFont="1" applyFill="1" applyBorder="1"/>
    <xf numFmtId="0" fontId="2" fillId="11" borderId="4" xfId="0" applyFont="1" applyFill="1" applyBorder="1"/>
    <xf numFmtId="0" fontId="2" fillId="10" borderId="4" xfId="0" applyFont="1" applyFill="1" applyBorder="1"/>
    <xf numFmtId="14" fontId="2" fillId="5" borderId="9" xfId="0" applyNumberFormat="1" applyFont="1" applyFill="1" applyBorder="1"/>
    <xf numFmtId="14" fontId="2" fillId="5" borderId="5" xfId="0" applyNumberFormat="1" applyFont="1" applyFill="1" applyBorder="1"/>
    <xf numFmtId="0" fontId="0" fillId="0" borderId="1" xfId="0" applyBorder="1" applyAlignment="1">
      <alignment horizontal="center"/>
    </xf>
    <xf numFmtId="165" fontId="1" fillId="14" borderId="1" xfId="1" applyNumberFormat="1" applyFont="1" applyFill="1" applyBorder="1" applyAlignment="1">
      <alignment horizontal="right" vertical="center" wrapText="1"/>
    </xf>
    <xf numFmtId="164" fontId="1" fillId="12" borderId="10" xfId="1" applyNumberFormat="1" applyFont="1" applyFill="1" applyBorder="1" applyAlignment="1">
      <alignment horizontal="center" vertical="center"/>
    </xf>
    <xf numFmtId="164" fontId="1" fillId="12" borderId="6" xfId="1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64" fontId="1" fillId="12" borderId="11" xfId="1" applyNumberFormat="1" applyFont="1" applyFill="1" applyBorder="1" applyAlignment="1">
      <alignment horizontal="center" vertical="center"/>
    </xf>
    <xf numFmtId="164" fontId="1" fillId="13" borderId="10" xfId="1" applyNumberFormat="1" applyFont="1" applyFill="1" applyBorder="1" applyAlignment="1">
      <alignment horizontal="center" vertical="center"/>
    </xf>
    <xf numFmtId="164" fontId="1" fillId="13" borderId="6" xfId="1" applyNumberFormat="1" applyFont="1" applyFill="1" applyBorder="1" applyAlignment="1">
      <alignment horizontal="center" vertical="center"/>
    </xf>
    <xf numFmtId="2" fontId="0" fillId="16" borderId="8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2" fontId="0" fillId="20" borderId="1" xfId="0" applyNumberFormat="1" applyFill="1" applyBorder="1" applyAlignment="1">
      <alignment horizontal="center"/>
    </xf>
    <xf numFmtId="2" fontId="0" fillId="21" borderId="1" xfId="0" applyNumberFormat="1" applyFill="1" applyBorder="1" applyAlignment="1">
      <alignment horizontal="center"/>
    </xf>
    <xf numFmtId="2" fontId="0" fillId="19" borderId="8" xfId="0" applyNumberFormat="1" applyFill="1" applyBorder="1" applyAlignment="1">
      <alignment horizontal="center"/>
    </xf>
    <xf numFmtId="2" fontId="0" fillId="20" borderId="8" xfId="0" applyNumberFormat="1" applyFill="1" applyBorder="1" applyAlignment="1">
      <alignment horizontal="center"/>
    </xf>
    <xf numFmtId="2" fontId="0" fillId="21" borderId="8" xfId="0" applyNumberFormat="1" applyFill="1" applyBorder="1" applyAlignment="1">
      <alignment horizontal="center"/>
    </xf>
    <xf numFmtId="17" fontId="3" fillId="4" borderId="12" xfId="0" applyNumberFormat="1" applyFont="1" applyFill="1" applyBorder="1" applyAlignment="1">
      <alignment horizontal="center"/>
    </xf>
    <xf numFmtId="0" fontId="3" fillId="3" borderId="13" xfId="0" applyFont="1" applyFill="1" applyBorder="1"/>
    <xf numFmtId="0" fontId="3" fillId="6" borderId="13" xfId="0" applyFont="1" applyFill="1" applyBorder="1"/>
    <xf numFmtId="0" fontId="3" fillId="9" borderId="13" xfId="0" applyFont="1" applyFill="1" applyBorder="1"/>
    <xf numFmtId="0" fontId="3" fillId="0" borderId="14" xfId="0" applyFont="1" applyFill="1" applyBorder="1"/>
    <xf numFmtId="0" fontId="3" fillId="8" borderId="15" xfId="0" applyFont="1" applyFill="1" applyBorder="1" applyAlignment="1">
      <alignment horizontal="center"/>
    </xf>
    <xf numFmtId="0" fontId="5" fillId="17" borderId="16" xfId="0" applyFont="1" applyFill="1" applyBorder="1" applyAlignment="1">
      <alignment horizontal="center"/>
    </xf>
    <xf numFmtId="0" fontId="5" fillId="18" borderId="15" xfId="0" applyFont="1" applyFill="1" applyBorder="1" applyAlignment="1">
      <alignment horizontal="center"/>
    </xf>
    <xf numFmtId="14" fontId="2" fillId="5" borderId="17" xfId="0" applyNumberFormat="1" applyFont="1" applyFill="1" applyBorder="1"/>
    <xf numFmtId="0" fontId="2" fillId="7" borderId="18" xfId="0" applyFont="1" applyFill="1" applyBorder="1"/>
    <xf numFmtId="0" fontId="2" fillId="11" borderId="18" xfId="0" applyFont="1" applyFill="1" applyBorder="1"/>
    <xf numFmtId="0" fontId="2" fillId="10" borderId="18" xfId="0" applyFont="1" applyFill="1" applyBorder="1"/>
    <xf numFmtId="164" fontId="1" fillId="13" borderId="19" xfId="1" applyNumberFormat="1" applyFont="1" applyFill="1" applyBorder="1" applyAlignment="1">
      <alignment horizontal="center" vertical="center"/>
    </xf>
    <xf numFmtId="2" fontId="0" fillId="16" borderId="18" xfId="0" applyNumberFormat="1" applyFill="1" applyBorder="1" applyAlignment="1">
      <alignment horizontal="center"/>
    </xf>
    <xf numFmtId="2" fontId="0" fillId="21" borderId="18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15" borderId="15" xfId="0" applyFont="1" applyFill="1" applyBorder="1" applyAlignment="1">
      <alignment horizontal="center"/>
    </xf>
    <xf numFmtId="14" fontId="2" fillId="5" borderId="7" xfId="0" applyNumberFormat="1" applyFont="1" applyFill="1" applyBorder="1" applyAlignment="1">
      <alignment horizontal="center"/>
    </xf>
    <xf numFmtId="17" fontId="0" fillId="0" borderId="2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" fontId="0" fillId="0" borderId="2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7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6" fillId="0" borderId="8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0" xfId="0" applyNumberFormat="1"/>
    <xf numFmtId="0" fontId="0" fillId="2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17" fontId="0" fillId="23" borderId="1" xfId="0" applyNumberFormat="1" applyFont="1" applyFill="1" applyBorder="1" applyAlignment="1">
      <alignment horizontal="center"/>
    </xf>
    <xf numFmtId="17" fontId="0" fillId="0" borderId="1" xfId="0" applyNumberFormat="1" applyFont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23" borderId="23" xfId="0" applyNumberFormat="1" applyFont="1" applyFill="1" applyBorder="1" applyAlignment="1">
      <alignment horizontal="center"/>
    </xf>
    <xf numFmtId="167" fontId="0" fillId="23" borderId="1" xfId="0" applyNumberFormat="1" applyFont="1" applyFill="1" applyBorder="1" applyAlignment="1">
      <alignment horizontal="center"/>
    </xf>
    <xf numFmtId="169" fontId="0" fillId="0" borderId="1" xfId="0" applyNumberFormat="1" applyBorder="1"/>
    <xf numFmtId="169" fontId="0" fillId="0" borderId="6" xfId="0" applyNumberFormat="1" applyBorder="1"/>
    <xf numFmtId="0" fontId="7" fillId="22" borderId="21" xfId="0" applyFont="1" applyFill="1" applyBorder="1" applyAlignment="1">
      <alignment horizontal="center"/>
    </xf>
    <xf numFmtId="0" fontId="7" fillId="22" borderId="8" xfId="0" applyFont="1" applyFill="1" applyBorder="1" applyAlignment="1">
      <alignment horizontal="center"/>
    </xf>
    <xf numFmtId="0" fontId="7" fillId="22" borderId="10" xfId="0" applyFont="1" applyFill="1" applyBorder="1" applyAlignment="1">
      <alignment horizontal="center"/>
    </xf>
    <xf numFmtId="167" fontId="0" fillId="0" borderId="18" xfId="0" applyNumberFormat="1" applyFont="1" applyBorder="1" applyAlignment="1">
      <alignment horizontal="center"/>
    </xf>
    <xf numFmtId="169" fontId="0" fillId="0" borderId="18" xfId="0" applyNumberFormat="1" applyBorder="1"/>
    <xf numFmtId="169" fontId="0" fillId="0" borderId="19" xfId="0" applyNumberFormat="1" applyBorder="1"/>
    <xf numFmtId="17" fontId="0" fillId="23" borderId="20" xfId="0" applyNumberFormat="1" applyFont="1" applyFill="1" applyBorder="1" applyAlignment="1">
      <alignment horizontal="center"/>
    </xf>
    <xf numFmtId="17" fontId="0" fillId="0" borderId="20" xfId="0" applyNumberFormat="1" applyFont="1" applyBorder="1" applyAlignment="1">
      <alignment horizontal="center"/>
    </xf>
    <xf numFmtId="17" fontId="0" fillId="0" borderId="2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Excel Built-in Normal 1" xfId="1"/>
    <cellStyle name="Normal" xfId="0" builtinId="0"/>
  </cellStyles>
  <dxfs count="113">
    <dxf>
      <numFmt numFmtId="167" formatCode="0.00\ &quot;MWh&quot;"/>
    </dxf>
    <dxf>
      <numFmt numFmtId="167" formatCode="0.00\ &quot;MWh&quot;"/>
    </dxf>
    <dxf>
      <numFmt numFmtId="168" formatCode="0\ &quot;kWh&quot;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\ &quot;kWh&quot;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numFmt numFmtId="169" formatCode="0.00\ &quot;kWh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\ &quot;kWh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\ &quot;kWh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\ &quot;kWh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\ &quot;kWh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\ &quot;kWh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\ &quot;kWh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\ &quot;kWh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8" formatCode="0\ &quot;kWh&quot;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\ &quot;MWh&quot;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0\ &quot;MWh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0.00\ &quot;MWh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996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66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EDF67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0"/>
      <fill>
        <patternFill patternType="solid">
          <fgColor indexed="26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0" formatCode="dd/mm/yy"/>
      <fill>
        <patternFill patternType="solid">
          <fgColor indexed="64"/>
          <bgColor theme="3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readingOrder="0"/>
    </dxf>
    <dxf>
      <numFmt numFmtId="166" formatCode="0.00\ &quot;%&quot;"/>
    </dxf>
  </dxfs>
  <tableStyles count="0" defaultTableStyle="TableStyleMedium2" defaultPivotStyle="PivotStyleMedium9"/>
  <colors>
    <mruColors>
      <color rgb="FFFF66FF"/>
      <color rgb="FFCB3ECE"/>
      <color rgb="FFFF00FF"/>
      <color rgb="FFFF9966"/>
      <color rgb="FF808080"/>
      <color rgb="FFFF6600"/>
      <color rgb="FFEDF6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Report.xlsx]PA GA!PivotTable6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C0504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'PA GA'!$A$3</c:f>
              <c:strCache>
                <c:ptCount val="1"/>
                <c:pt idx="0">
                  <c:v>Average of PA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 GA'!$A$4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'PA GA'!$A$4</c:f>
              <c:numCache>
                <c:formatCode>0.00\ "%"</c:formatCode>
                <c:ptCount val="1"/>
                <c:pt idx="0">
                  <c:v>99.237704725356565</c:v>
                </c:pt>
              </c:numCache>
            </c:numRef>
          </c:val>
        </c:ser>
        <c:ser>
          <c:idx val="1"/>
          <c:order val="1"/>
          <c:tx>
            <c:strRef>
              <c:f>'PA GA'!$B$3</c:f>
              <c:strCache>
                <c:ptCount val="1"/>
                <c:pt idx="0">
                  <c:v>Average of GA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C0504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 GA'!$A$4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'PA GA'!$B$4</c:f>
              <c:numCache>
                <c:formatCode>0.00\ "%"</c:formatCode>
                <c:ptCount val="1"/>
                <c:pt idx="0">
                  <c:v>99.06370636606141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31114936"/>
        <c:axId val="331115320"/>
        <c:axId val="0"/>
      </c:bar3DChart>
      <c:catAx>
        <c:axId val="33111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15320"/>
        <c:crosses val="autoZero"/>
        <c:auto val="1"/>
        <c:lblAlgn val="ctr"/>
        <c:lblOffset val="100"/>
        <c:noMultiLvlLbl val="0"/>
      </c:catAx>
      <c:valAx>
        <c:axId val="331115320"/>
        <c:scaling>
          <c:orientation val="minMax"/>
        </c:scaling>
        <c:delete val="1"/>
        <c:axPos val="l"/>
        <c:numFmt formatCode="0.00\ &quot;%&quot;" sourceLinked="1"/>
        <c:majorTickMark val="out"/>
        <c:minorTickMark val="none"/>
        <c:tickLblPos val="nextTo"/>
        <c:crossAx val="33111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201120208811118E-3"/>
          <c:y val="0.8368048264800233"/>
          <c:w val="0.6340227820359664"/>
          <c:h val="0.15870261009040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Report.xlsx]Inverter wise PR 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'Inverter wise PR '!$T$3</c:f>
              <c:strCache>
                <c:ptCount val="1"/>
                <c:pt idx="0">
                  <c:v> INV_1_PR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'!$T$4</c:f>
              <c:numCache>
                <c:formatCode>0.00%</c:formatCode>
                <c:ptCount val="1"/>
                <c:pt idx="0">
                  <c:v>0.77779937149269751</c:v>
                </c:pt>
              </c:numCache>
            </c:numRef>
          </c:val>
        </c:ser>
        <c:ser>
          <c:idx val="1"/>
          <c:order val="1"/>
          <c:tx>
            <c:strRef>
              <c:f>'Inverter wise PR '!$U$3</c:f>
              <c:strCache>
                <c:ptCount val="1"/>
                <c:pt idx="0">
                  <c:v>INV_2_PR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'!$U$4</c:f>
              <c:numCache>
                <c:formatCode>0.00%</c:formatCode>
                <c:ptCount val="1"/>
                <c:pt idx="0">
                  <c:v>0.78266432891932725</c:v>
                </c:pt>
              </c:numCache>
            </c:numRef>
          </c:val>
        </c:ser>
        <c:ser>
          <c:idx val="2"/>
          <c:order val="2"/>
          <c:tx>
            <c:strRef>
              <c:f>'Inverter wise PR '!$V$3</c:f>
              <c:strCache>
                <c:ptCount val="1"/>
                <c:pt idx="0">
                  <c:v>INV_3_PR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'!$V$4</c:f>
              <c:numCache>
                <c:formatCode>0.00%</c:formatCode>
                <c:ptCount val="1"/>
                <c:pt idx="0">
                  <c:v>0.76304206264254759</c:v>
                </c:pt>
              </c:numCache>
            </c:numRef>
          </c:val>
        </c:ser>
        <c:ser>
          <c:idx val="3"/>
          <c:order val="3"/>
          <c:tx>
            <c:strRef>
              <c:f>'Inverter wise PR '!$W$3</c:f>
              <c:strCache>
                <c:ptCount val="1"/>
                <c:pt idx="0">
                  <c:v>INV_4_PR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'!$W$4</c:f>
              <c:numCache>
                <c:formatCode>0.00%</c:formatCode>
                <c:ptCount val="1"/>
                <c:pt idx="0">
                  <c:v>0.8076692087941989</c:v>
                </c:pt>
              </c:numCache>
            </c:numRef>
          </c:val>
        </c:ser>
        <c:ser>
          <c:idx val="4"/>
          <c:order val="4"/>
          <c:tx>
            <c:strRef>
              <c:f>'Inverter wise PR '!$X$3</c:f>
              <c:strCache>
                <c:ptCount val="1"/>
                <c:pt idx="0">
                  <c:v>INV_5_PR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'!$X$4</c:f>
              <c:numCache>
                <c:formatCode>0.00%</c:formatCode>
                <c:ptCount val="1"/>
                <c:pt idx="0">
                  <c:v>0.79261490075373853</c:v>
                </c:pt>
              </c:numCache>
            </c:numRef>
          </c:val>
        </c:ser>
        <c:ser>
          <c:idx val="5"/>
          <c:order val="5"/>
          <c:tx>
            <c:strRef>
              <c:f>'Inverter wise PR '!$Y$3</c:f>
              <c:strCache>
                <c:ptCount val="1"/>
                <c:pt idx="0">
                  <c:v>INV_6_PR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'!$Y$4</c:f>
              <c:numCache>
                <c:formatCode>0.00%</c:formatCode>
                <c:ptCount val="1"/>
                <c:pt idx="0">
                  <c:v>0.72768014797485459</c:v>
                </c:pt>
              </c:numCache>
            </c:numRef>
          </c:val>
        </c:ser>
        <c:ser>
          <c:idx val="6"/>
          <c:order val="6"/>
          <c:tx>
            <c:strRef>
              <c:f>'Inverter wise PR '!$Z$3</c:f>
              <c:strCache>
                <c:ptCount val="1"/>
                <c:pt idx="0">
                  <c:v>INV_7_PR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'!$Z$4</c:f>
              <c:numCache>
                <c:formatCode>0.00%</c:formatCode>
                <c:ptCount val="1"/>
                <c:pt idx="0">
                  <c:v>0.80613757572856526</c:v>
                </c:pt>
              </c:numCache>
            </c:numRef>
          </c:val>
        </c:ser>
        <c:ser>
          <c:idx val="7"/>
          <c:order val="7"/>
          <c:tx>
            <c:strRef>
              <c:f>'Inverter wise PR '!$AA$3</c:f>
              <c:strCache>
                <c:ptCount val="1"/>
                <c:pt idx="0">
                  <c:v>INV_8_PR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'!$AA$4</c:f>
              <c:numCache>
                <c:formatCode>0.00%</c:formatCode>
                <c:ptCount val="1"/>
                <c:pt idx="0">
                  <c:v>0.81277722551246046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352328"/>
        <c:axId val="352347624"/>
        <c:axId val="0"/>
      </c:bar3DChart>
      <c:catAx>
        <c:axId val="352352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347624"/>
        <c:crosses val="autoZero"/>
        <c:auto val="1"/>
        <c:lblAlgn val="ctr"/>
        <c:lblOffset val="100"/>
        <c:noMultiLvlLbl val="0"/>
      </c:catAx>
      <c:valAx>
        <c:axId val="3523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Report.xlsx]Import!PivotTable2</c:name>
    <c:fmtId val="0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Import!$E$3:$E$15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Import!$F$3:$F$15</c:f>
              <c:numCache>
                <c:formatCode>0\ "kWh"</c:formatCode>
                <c:ptCount val="12"/>
                <c:pt idx="0">
                  <c:v>8076</c:v>
                </c:pt>
                <c:pt idx="1">
                  <c:v>6987</c:v>
                </c:pt>
                <c:pt idx="2">
                  <c:v>6839</c:v>
                </c:pt>
                <c:pt idx="3">
                  <c:v>6569</c:v>
                </c:pt>
                <c:pt idx="4">
                  <c:v>6447</c:v>
                </c:pt>
                <c:pt idx="5">
                  <c:v>6736</c:v>
                </c:pt>
                <c:pt idx="6">
                  <c:v>11516</c:v>
                </c:pt>
                <c:pt idx="7">
                  <c:v>15311</c:v>
                </c:pt>
                <c:pt idx="8">
                  <c:v>14518</c:v>
                </c:pt>
                <c:pt idx="9">
                  <c:v>10543</c:v>
                </c:pt>
                <c:pt idx="10">
                  <c:v>8210</c:v>
                </c:pt>
                <c:pt idx="11">
                  <c:v>9084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348408"/>
        <c:axId val="352353504"/>
      </c:barChart>
      <c:catAx>
        <c:axId val="3523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3504"/>
        <c:crosses val="autoZero"/>
        <c:auto val="1"/>
        <c:lblAlgn val="ctr"/>
        <c:lblOffset val="100"/>
        <c:noMultiLvlLbl val="0"/>
      </c:catAx>
      <c:valAx>
        <c:axId val="352353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 &quot;k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Report.xlsx]Specific Yield!PivotTable1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'Specific Yield'!$S$3</c:f>
              <c:strCache>
                <c:ptCount val="1"/>
                <c:pt idx="0">
                  <c:v>Sum of SPY_INV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Yield'!$S$4</c:f>
              <c:numCache>
                <c:formatCode>General</c:formatCode>
                <c:ptCount val="1"/>
                <c:pt idx="0">
                  <c:v>1471.352564102564</c:v>
                </c:pt>
              </c:numCache>
            </c:numRef>
          </c:val>
        </c:ser>
        <c:ser>
          <c:idx val="1"/>
          <c:order val="1"/>
          <c:tx>
            <c:strRef>
              <c:f>'Specific Yield'!$T$3</c:f>
              <c:strCache>
                <c:ptCount val="1"/>
                <c:pt idx="0">
                  <c:v>Sum of SPY_INV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Yield'!$T$4</c:f>
              <c:numCache>
                <c:formatCode>General</c:formatCode>
                <c:ptCount val="1"/>
                <c:pt idx="0">
                  <c:v>1480.0312921830891</c:v>
                </c:pt>
              </c:numCache>
            </c:numRef>
          </c:val>
        </c:ser>
        <c:ser>
          <c:idx val="2"/>
          <c:order val="2"/>
          <c:tx>
            <c:strRef>
              <c:f>'Specific Yield'!$U$3</c:f>
              <c:strCache>
                <c:ptCount val="1"/>
                <c:pt idx="0">
                  <c:v>Sum of SPY_INV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Yield'!$U$4</c:f>
              <c:numCache>
                <c:formatCode>General</c:formatCode>
                <c:ptCount val="1"/>
                <c:pt idx="0">
                  <c:v>1445.1890871445107</c:v>
                </c:pt>
              </c:numCache>
            </c:numRef>
          </c:val>
        </c:ser>
        <c:ser>
          <c:idx val="3"/>
          <c:order val="3"/>
          <c:tx>
            <c:strRef>
              <c:f>'Specific Yield'!$V$3</c:f>
              <c:strCache>
                <c:ptCount val="1"/>
                <c:pt idx="0">
                  <c:v>Sum of SPY_INV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Yield'!$V$4</c:f>
              <c:numCache>
                <c:formatCode>General</c:formatCode>
                <c:ptCount val="1"/>
                <c:pt idx="0">
                  <c:v>1525.7650993760851</c:v>
                </c:pt>
              </c:numCache>
            </c:numRef>
          </c:val>
        </c:ser>
        <c:ser>
          <c:idx val="4"/>
          <c:order val="4"/>
          <c:tx>
            <c:strRef>
              <c:f>'Specific Yield'!$W$3</c:f>
              <c:strCache>
                <c:ptCount val="1"/>
                <c:pt idx="0">
                  <c:v>Sum of SPY_INV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Yield'!$W$4</c:f>
              <c:numCache>
                <c:formatCode>General</c:formatCode>
                <c:ptCount val="1"/>
                <c:pt idx="0">
                  <c:v>1496.7871794871794</c:v>
                </c:pt>
              </c:numCache>
            </c:numRef>
          </c:val>
        </c:ser>
        <c:ser>
          <c:idx val="5"/>
          <c:order val="5"/>
          <c:tx>
            <c:strRef>
              <c:f>'Specific Yield'!$X$3</c:f>
              <c:strCache>
                <c:ptCount val="1"/>
                <c:pt idx="0">
                  <c:v>Sum of SPY_INV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Yield'!$X$4</c:f>
              <c:numCache>
                <c:formatCode>General</c:formatCode>
                <c:ptCount val="1"/>
                <c:pt idx="0">
                  <c:v>1379.8732322588862</c:v>
                </c:pt>
              </c:numCache>
            </c:numRef>
          </c:val>
        </c:ser>
        <c:ser>
          <c:idx val="6"/>
          <c:order val="6"/>
          <c:tx>
            <c:strRef>
              <c:f>'Specific Yield'!$Y$3</c:f>
              <c:strCache>
                <c:ptCount val="1"/>
                <c:pt idx="0">
                  <c:v>Sum of SPY_INV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Yield'!$Y$4</c:f>
              <c:numCache>
                <c:formatCode>General</c:formatCode>
                <c:ptCount val="1"/>
                <c:pt idx="0">
                  <c:v>1525.3650129262589</c:v>
                </c:pt>
              </c:numCache>
            </c:numRef>
          </c:val>
        </c:ser>
        <c:ser>
          <c:idx val="7"/>
          <c:order val="7"/>
          <c:tx>
            <c:strRef>
              <c:f>'Specific Yield'!$Z$3</c:f>
              <c:strCache>
                <c:ptCount val="1"/>
                <c:pt idx="0">
                  <c:v>Sum of SPY_INV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Yield'!$Z$4</c:f>
              <c:numCache>
                <c:formatCode>General</c:formatCode>
                <c:ptCount val="1"/>
                <c:pt idx="0">
                  <c:v>1535.4192307692306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358016"/>
        <c:axId val="329357232"/>
      </c:barChart>
      <c:catAx>
        <c:axId val="329358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9357232"/>
        <c:crosses val="autoZero"/>
        <c:auto val="1"/>
        <c:lblAlgn val="ctr"/>
        <c:lblOffset val="100"/>
        <c:noMultiLvlLbl val="0"/>
      </c:catAx>
      <c:valAx>
        <c:axId val="3293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Report.xlsx]Inverter wise PR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'Inverter wise PR '!$T$3</c:f>
              <c:strCache>
                <c:ptCount val="1"/>
                <c:pt idx="0">
                  <c:v> INV_1_PR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'!$T$4</c:f>
              <c:numCache>
                <c:formatCode>0.00%</c:formatCode>
                <c:ptCount val="1"/>
                <c:pt idx="0">
                  <c:v>0.77779937149269751</c:v>
                </c:pt>
              </c:numCache>
            </c:numRef>
          </c:val>
        </c:ser>
        <c:ser>
          <c:idx val="1"/>
          <c:order val="1"/>
          <c:tx>
            <c:strRef>
              <c:f>'Inverter wise PR '!$U$3</c:f>
              <c:strCache>
                <c:ptCount val="1"/>
                <c:pt idx="0">
                  <c:v>INV_2_PR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'!$U$4</c:f>
              <c:numCache>
                <c:formatCode>0.00%</c:formatCode>
                <c:ptCount val="1"/>
                <c:pt idx="0">
                  <c:v>0.78266432891932725</c:v>
                </c:pt>
              </c:numCache>
            </c:numRef>
          </c:val>
        </c:ser>
        <c:ser>
          <c:idx val="2"/>
          <c:order val="2"/>
          <c:tx>
            <c:strRef>
              <c:f>'Inverter wise PR '!$V$3</c:f>
              <c:strCache>
                <c:ptCount val="1"/>
                <c:pt idx="0">
                  <c:v>INV_3_PR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'!$V$4</c:f>
              <c:numCache>
                <c:formatCode>0.00%</c:formatCode>
                <c:ptCount val="1"/>
                <c:pt idx="0">
                  <c:v>0.76304206264254759</c:v>
                </c:pt>
              </c:numCache>
            </c:numRef>
          </c:val>
        </c:ser>
        <c:ser>
          <c:idx val="3"/>
          <c:order val="3"/>
          <c:tx>
            <c:strRef>
              <c:f>'Inverter wise PR '!$W$3</c:f>
              <c:strCache>
                <c:ptCount val="1"/>
                <c:pt idx="0">
                  <c:v>INV_4_PR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'!$W$4</c:f>
              <c:numCache>
                <c:formatCode>0.00%</c:formatCode>
                <c:ptCount val="1"/>
                <c:pt idx="0">
                  <c:v>0.8076692087941989</c:v>
                </c:pt>
              </c:numCache>
            </c:numRef>
          </c:val>
        </c:ser>
        <c:ser>
          <c:idx val="4"/>
          <c:order val="4"/>
          <c:tx>
            <c:strRef>
              <c:f>'Inverter wise PR '!$X$3</c:f>
              <c:strCache>
                <c:ptCount val="1"/>
                <c:pt idx="0">
                  <c:v>INV_5_PR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'!$X$4</c:f>
              <c:numCache>
                <c:formatCode>0.00%</c:formatCode>
                <c:ptCount val="1"/>
                <c:pt idx="0">
                  <c:v>0.79261490075373853</c:v>
                </c:pt>
              </c:numCache>
            </c:numRef>
          </c:val>
        </c:ser>
        <c:ser>
          <c:idx val="5"/>
          <c:order val="5"/>
          <c:tx>
            <c:strRef>
              <c:f>'Inverter wise PR '!$Y$3</c:f>
              <c:strCache>
                <c:ptCount val="1"/>
                <c:pt idx="0">
                  <c:v>INV_6_PR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'!$Y$4</c:f>
              <c:numCache>
                <c:formatCode>0.00%</c:formatCode>
                <c:ptCount val="1"/>
                <c:pt idx="0">
                  <c:v>0.72768014797485459</c:v>
                </c:pt>
              </c:numCache>
            </c:numRef>
          </c:val>
        </c:ser>
        <c:ser>
          <c:idx val="6"/>
          <c:order val="6"/>
          <c:tx>
            <c:strRef>
              <c:f>'Inverter wise PR '!$Z$3</c:f>
              <c:strCache>
                <c:ptCount val="1"/>
                <c:pt idx="0">
                  <c:v>INV_7_PR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'!$Z$4</c:f>
              <c:numCache>
                <c:formatCode>0.00%</c:formatCode>
                <c:ptCount val="1"/>
                <c:pt idx="0">
                  <c:v>0.80613757572856526</c:v>
                </c:pt>
              </c:numCache>
            </c:numRef>
          </c:val>
        </c:ser>
        <c:ser>
          <c:idx val="7"/>
          <c:order val="7"/>
          <c:tx>
            <c:strRef>
              <c:f>'Inverter wise PR '!$AA$3</c:f>
              <c:strCache>
                <c:ptCount val="1"/>
                <c:pt idx="0">
                  <c:v>INV_8_PR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'Inverter wise PR '!$T$4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'Inverter wise PR '!$AA$4</c:f>
              <c:numCache>
                <c:formatCode>0.00%</c:formatCode>
                <c:ptCount val="1"/>
                <c:pt idx="0">
                  <c:v>0.81277722551246046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3460096"/>
        <c:axId val="353461272"/>
        <c:axId val="0"/>
      </c:bar3DChart>
      <c:catAx>
        <c:axId val="353460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3461272"/>
        <c:crosses val="autoZero"/>
        <c:auto val="1"/>
        <c:lblAlgn val="ctr"/>
        <c:lblOffset val="100"/>
        <c:noMultiLvlLbl val="0"/>
      </c:catAx>
      <c:valAx>
        <c:axId val="3534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Report.xlsx]PR vs Gen!PivotTable1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 vs Gen'!$B$3</c:f>
              <c:strCache>
                <c:ptCount val="1"/>
                <c:pt idx="0">
                  <c:v>Sum of GSS 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 vs Gen'!$A$4:$A$16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'PR vs Gen'!$B$4:$B$16</c:f>
              <c:numCache>
                <c:formatCode>General</c:formatCode>
                <c:ptCount val="12"/>
                <c:pt idx="0">
                  <c:v>1708.4961999999971</c:v>
                </c:pt>
                <c:pt idx="1">
                  <c:v>1824.9860000000044</c:v>
                </c:pt>
                <c:pt idx="2">
                  <c:v>1780.0429999999906</c:v>
                </c:pt>
                <c:pt idx="3">
                  <c:v>1734.7930000000051</c:v>
                </c:pt>
                <c:pt idx="4">
                  <c:v>1780.0494999999937</c:v>
                </c:pt>
                <c:pt idx="5">
                  <c:v>1498.2203000000009</c:v>
                </c:pt>
                <c:pt idx="6">
                  <c:v>891.45219999999972</c:v>
                </c:pt>
                <c:pt idx="7">
                  <c:v>1224.1828999999998</c:v>
                </c:pt>
                <c:pt idx="8">
                  <c:v>1195.8121000000101</c:v>
                </c:pt>
                <c:pt idx="9">
                  <c:v>1602.5799999999872</c:v>
                </c:pt>
                <c:pt idx="10">
                  <c:v>1400.1553000000131</c:v>
                </c:pt>
                <c:pt idx="11">
                  <c:v>1478.1909000000001</c:v>
                </c:pt>
              </c:numCache>
            </c:numRef>
          </c:val>
        </c:ser>
        <c:ser>
          <c:idx val="2"/>
          <c:order val="2"/>
          <c:tx>
            <c:strRef>
              <c:f>'PR vs Gen'!$D$3</c:f>
              <c:strCache>
                <c:ptCount val="1"/>
                <c:pt idx="0">
                  <c:v>Sum of Plant 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 vs Gen'!$A$4:$A$16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'PR vs Gen'!$D$4:$D$16</c:f>
              <c:numCache>
                <c:formatCode>General</c:formatCode>
                <c:ptCount val="12"/>
                <c:pt idx="0">
                  <c:v>1734.1000000000058</c:v>
                </c:pt>
                <c:pt idx="1">
                  <c:v>1855.6999999999971</c:v>
                </c:pt>
                <c:pt idx="2">
                  <c:v>1808</c:v>
                </c:pt>
                <c:pt idx="3">
                  <c:v>1761.8999999999942</c:v>
                </c:pt>
                <c:pt idx="4">
                  <c:v>1806.5</c:v>
                </c:pt>
                <c:pt idx="5">
                  <c:v>1518.4000000000087</c:v>
                </c:pt>
                <c:pt idx="6">
                  <c:v>899.69999999999709</c:v>
                </c:pt>
                <c:pt idx="7">
                  <c:v>1239.3000000000029</c:v>
                </c:pt>
                <c:pt idx="8">
                  <c:v>1211.1999999999971</c:v>
                </c:pt>
                <c:pt idx="9">
                  <c:v>1626.3000000000029</c:v>
                </c:pt>
                <c:pt idx="10">
                  <c:v>1418.1999999999971</c:v>
                </c:pt>
                <c:pt idx="11">
                  <c:v>1498.7</c:v>
                </c:pt>
              </c:numCache>
            </c:numRef>
          </c:val>
        </c:ser>
        <c:ser>
          <c:idx val="3"/>
          <c:order val="3"/>
          <c:tx>
            <c:strRef>
              <c:f>'PR vs Gen'!$E$3</c:f>
              <c:strCache>
                <c:ptCount val="1"/>
                <c:pt idx="0">
                  <c:v>Sum of Inv Gen MWh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 vs Gen'!$A$4:$A$16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'PR vs Gen'!$E$4:$E$16</c:f>
              <c:numCache>
                <c:formatCode>General</c:formatCode>
                <c:ptCount val="12"/>
                <c:pt idx="0">
                  <c:v>1773.0830000000003</c:v>
                </c:pt>
                <c:pt idx="1">
                  <c:v>1898.98</c:v>
                </c:pt>
                <c:pt idx="2">
                  <c:v>1848.3269999999998</c:v>
                </c:pt>
                <c:pt idx="3">
                  <c:v>1803.2100000000005</c:v>
                </c:pt>
                <c:pt idx="4">
                  <c:v>1846.9740000000002</c:v>
                </c:pt>
                <c:pt idx="5">
                  <c:v>1546.9829999999988</c:v>
                </c:pt>
                <c:pt idx="6">
                  <c:v>912.10900000000129</c:v>
                </c:pt>
                <c:pt idx="7">
                  <c:v>1262.4039999999986</c:v>
                </c:pt>
                <c:pt idx="8">
                  <c:v>1233.5550000000021</c:v>
                </c:pt>
                <c:pt idx="9">
                  <c:v>1663.8999999999983</c:v>
                </c:pt>
                <c:pt idx="10">
                  <c:v>1449.6579999999999</c:v>
                </c:pt>
                <c:pt idx="11">
                  <c:v>1529.5450000000001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1312488"/>
        <c:axId val="331183304"/>
      </c:barChart>
      <c:lineChart>
        <c:grouping val="standard"/>
        <c:varyColors val="0"/>
        <c:ser>
          <c:idx val="1"/>
          <c:order val="1"/>
          <c:tx>
            <c:strRef>
              <c:f>'PR vs Gen'!$C$3</c:f>
              <c:strCache>
                <c:ptCount val="1"/>
                <c:pt idx="0">
                  <c:v>Sum of 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 vs Gen'!$A$4:$A$16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'PR vs Gen'!$C$4:$C$16</c:f>
              <c:numCache>
                <c:formatCode>General</c:formatCode>
                <c:ptCount val="12"/>
                <c:pt idx="0">
                  <c:v>0.7838594263265467</c:v>
                </c:pt>
                <c:pt idx="1">
                  <c:v>0.7792784548000119</c:v>
                </c:pt>
                <c:pt idx="2">
                  <c:v>0.75115810506097147</c:v>
                </c:pt>
                <c:pt idx="3">
                  <c:v>0.74128871674088948</c:v>
                </c:pt>
                <c:pt idx="4">
                  <c:v>0.74798752720890072</c:v>
                </c:pt>
                <c:pt idx="5">
                  <c:v>0.75691684628110523</c:v>
                </c:pt>
                <c:pt idx="6">
                  <c:v>0.78618263190628368</c:v>
                </c:pt>
                <c:pt idx="7">
                  <c:v>0.76584367679513832</c:v>
                </c:pt>
                <c:pt idx="8">
                  <c:v>0.78428906290334954</c:v>
                </c:pt>
                <c:pt idx="9">
                  <c:v>0.76728808619337907</c:v>
                </c:pt>
                <c:pt idx="10">
                  <c:v>0.75691770046972084</c:v>
                </c:pt>
                <c:pt idx="11">
                  <c:v>0.76307070315712511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184072"/>
        <c:axId val="331183688"/>
      </c:lineChart>
      <c:catAx>
        <c:axId val="3313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83304"/>
        <c:crosses val="autoZero"/>
        <c:auto val="1"/>
        <c:lblAlgn val="ctr"/>
        <c:lblOffset val="100"/>
        <c:noMultiLvlLbl val="0"/>
      </c:catAx>
      <c:valAx>
        <c:axId val="33118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12488"/>
        <c:crosses val="autoZero"/>
        <c:crossBetween val="between"/>
      </c:valAx>
      <c:valAx>
        <c:axId val="331183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84072"/>
        <c:crosses val="max"/>
        <c:crossBetween val="between"/>
      </c:valAx>
      <c:catAx>
        <c:axId val="331184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183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Report.xlsx]INV graph month!PivotTable2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'INV graph month'!$A$3</c:f>
              <c:strCache>
                <c:ptCount val="1"/>
                <c:pt idx="0">
                  <c:v>Sum of INV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month'!$A$4</c:f>
              <c:numCache>
                <c:formatCode>0.00\ "MWh"</c:formatCode>
                <c:ptCount val="1"/>
                <c:pt idx="0">
                  <c:v>2295.31</c:v>
                </c:pt>
              </c:numCache>
            </c:numRef>
          </c:val>
        </c:ser>
        <c:ser>
          <c:idx val="1"/>
          <c:order val="1"/>
          <c:tx>
            <c:strRef>
              <c:f>'INV graph month'!$B$3</c:f>
              <c:strCache>
                <c:ptCount val="1"/>
                <c:pt idx="0">
                  <c:v>Sum of INV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month'!$B$4</c:f>
              <c:numCache>
                <c:formatCode>0.00\ "MWh"</c:formatCode>
                <c:ptCount val="1"/>
                <c:pt idx="0">
                  <c:v>2412.1549999999993</c:v>
                </c:pt>
              </c:numCache>
            </c:numRef>
          </c:val>
        </c:ser>
        <c:ser>
          <c:idx val="2"/>
          <c:order val="2"/>
          <c:tx>
            <c:strRef>
              <c:f>'INV graph month'!$C$3</c:f>
              <c:strCache>
                <c:ptCount val="1"/>
                <c:pt idx="0">
                  <c:v>Sum of INV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month'!$C$4</c:f>
              <c:numCache>
                <c:formatCode>0.00\ "MWh"</c:formatCode>
                <c:ptCount val="1"/>
                <c:pt idx="0">
                  <c:v>2373.1450000000009</c:v>
                </c:pt>
              </c:numCache>
            </c:numRef>
          </c:val>
        </c:ser>
        <c:ser>
          <c:idx val="3"/>
          <c:order val="3"/>
          <c:tx>
            <c:strRef>
              <c:f>'INV graph month'!$D$3</c:f>
              <c:strCache>
                <c:ptCount val="1"/>
                <c:pt idx="0">
                  <c:v>Sum of INV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month'!$D$4</c:f>
              <c:numCache>
                <c:formatCode>0.00\ "MWh"</c:formatCode>
                <c:ptCount val="1"/>
                <c:pt idx="0">
                  <c:v>2372.107</c:v>
                </c:pt>
              </c:numCache>
            </c:numRef>
          </c:val>
        </c:ser>
        <c:ser>
          <c:idx val="4"/>
          <c:order val="4"/>
          <c:tx>
            <c:strRef>
              <c:f>'INV graph month'!$E$3</c:f>
              <c:strCache>
                <c:ptCount val="1"/>
                <c:pt idx="0">
                  <c:v>Sum of INV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month'!$E$4</c:f>
              <c:numCache>
                <c:formatCode>0.00\ "MWh"</c:formatCode>
                <c:ptCount val="1"/>
                <c:pt idx="0">
                  <c:v>2334.9879999999998</c:v>
                </c:pt>
              </c:numCache>
            </c:numRef>
          </c:val>
        </c:ser>
        <c:ser>
          <c:idx val="5"/>
          <c:order val="5"/>
          <c:tx>
            <c:strRef>
              <c:f>'INV graph month'!$F$3</c:f>
              <c:strCache>
                <c:ptCount val="1"/>
                <c:pt idx="0">
                  <c:v>Sum of INV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month'!$F$4</c:f>
              <c:numCache>
                <c:formatCode>0.00\ "MWh"</c:formatCode>
                <c:ptCount val="1"/>
                <c:pt idx="0">
                  <c:v>2166.1249999999995</c:v>
                </c:pt>
              </c:numCache>
            </c:numRef>
          </c:val>
        </c:ser>
        <c:ser>
          <c:idx val="6"/>
          <c:order val="6"/>
          <c:tx>
            <c:strRef>
              <c:f>'INV graph month'!$G$3</c:f>
              <c:strCache>
                <c:ptCount val="1"/>
                <c:pt idx="0">
                  <c:v>Sum of INV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month'!$G$4</c:f>
              <c:numCache>
                <c:formatCode>0.00\ "MWh"</c:formatCode>
                <c:ptCount val="1"/>
                <c:pt idx="0">
                  <c:v>2478.1080000000002</c:v>
                </c:pt>
              </c:numCache>
            </c:numRef>
          </c:val>
        </c:ser>
        <c:ser>
          <c:idx val="7"/>
          <c:order val="7"/>
          <c:tx>
            <c:strRef>
              <c:f>'INV graph month'!$H$3</c:f>
              <c:strCache>
                <c:ptCount val="1"/>
                <c:pt idx="0">
                  <c:v>Sum of INV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month'!$H$4</c:f>
              <c:numCache>
                <c:formatCode>0.00\ "MWh"</c:formatCode>
                <c:ptCount val="1"/>
                <c:pt idx="0">
                  <c:v>2395.2539999999995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127168"/>
        <c:axId val="332127552"/>
        <c:axId val="0"/>
      </c:bar3DChart>
      <c:catAx>
        <c:axId val="3321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27552"/>
        <c:crosses val="autoZero"/>
        <c:auto val="1"/>
        <c:lblAlgn val="ctr"/>
        <c:lblOffset val="100"/>
        <c:noMultiLvlLbl val="0"/>
      </c:catAx>
      <c:valAx>
        <c:axId val="3321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M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88707945597709"/>
          <c:y val="0.2126078136033929"/>
          <c:w val="0.24538564781675018"/>
          <c:h val="0.68768975806484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Monthwise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84405623891572E-2"/>
          <c:y val="0.1792824627896521"/>
          <c:w val="0.89471258529248265"/>
          <c:h val="0.61857926260041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'Monthwise Gen data'!$C$3</c:f>
              <c:strCache>
                <c:ptCount val="1"/>
                <c:pt idx="0">
                  <c:v>Inv Gen MWh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'Monthwise Gen data'!$B$4:$B$15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'Monthwise Gen data'!$C$4:$C$15</c:f>
              <c:numCache>
                <c:formatCode>General</c:formatCode>
                <c:ptCount val="12"/>
                <c:pt idx="0">
                  <c:v>1773.0830000000003</c:v>
                </c:pt>
                <c:pt idx="1">
                  <c:v>1898.98</c:v>
                </c:pt>
                <c:pt idx="2">
                  <c:v>1848.3269999999998</c:v>
                </c:pt>
                <c:pt idx="3">
                  <c:v>1803.2100000000005</c:v>
                </c:pt>
                <c:pt idx="4">
                  <c:v>1846.9740000000002</c:v>
                </c:pt>
                <c:pt idx="5">
                  <c:v>1546.9829999999988</c:v>
                </c:pt>
                <c:pt idx="6">
                  <c:v>912.10900000000129</c:v>
                </c:pt>
                <c:pt idx="7">
                  <c:v>1262.4039999999986</c:v>
                </c:pt>
                <c:pt idx="8">
                  <c:v>1233.5550000000021</c:v>
                </c:pt>
                <c:pt idx="9">
                  <c:v>1663.8999999999983</c:v>
                </c:pt>
                <c:pt idx="10">
                  <c:v>1449.6579999999999</c:v>
                </c:pt>
                <c:pt idx="11">
                  <c:v>1529.5450000000001</c:v>
                </c:pt>
              </c:numCache>
            </c:numRef>
          </c:val>
        </c:ser>
        <c:ser>
          <c:idx val="1"/>
          <c:order val="1"/>
          <c:tx>
            <c:strRef>
              <c:f>'Monthwise Gen data'!$D$3</c:f>
              <c:strCache>
                <c:ptCount val="1"/>
                <c:pt idx="0">
                  <c:v>Plant Gen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'Monthwise Gen data'!$B$4:$B$15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'Monthwise Gen data'!$D$4:$D$15</c:f>
              <c:numCache>
                <c:formatCode>General</c:formatCode>
                <c:ptCount val="12"/>
                <c:pt idx="0">
                  <c:v>1734.1000000000058</c:v>
                </c:pt>
                <c:pt idx="1">
                  <c:v>1855.6999999999971</c:v>
                </c:pt>
                <c:pt idx="2">
                  <c:v>1808</c:v>
                </c:pt>
                <c:pt idx="3">
                  <c:v>1761.8999999999942</c:v>
                </c:pt>
                <c:pt idx="4">
                  <c:v>1806.5</c:v>
                </c:pt>
                <c:pt idx="5">
                  <c:v>1518.4000000000087</c:v>
                </c:pt>
                <c:pt idx="6">
                  <c:v>899.69999999999709</c:v>
                </c:pt>
                <c:pt idx="7">
                  <c:v>1239.3000000000029</c:v>
                </c:pt>
                <c:pt idx="8">
                  <c:v>1211.1999999999971</c:v>
                </c:pt>
                <c:pt idx="9">
                  <c:v>1626.3000000000029</c:v>
                </c:pt>
                <c:pt idx="10">
                  <c:v>1418.1999999999971</c:v>
                </c:pt>
                <c:pt idx="11">
                  <c:v>1498.7</c:v>
                </c:pt>
              </c:numCache>
            </c:numRef>
          </c:val>
        </c:ser>
        <c:ser>
          <c:idx val="2"/>
          <c:order val="2"/>
          <c:tx>
            <c:strRef>
              <c:f>'Monthwise Gen data'!$E$3</c:f>
              <c:strCache>
                <c:ptCount val="1"/>
                <c:pt idx="0">
                  <c:v>GSS 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'Monthwise Gen data'!$B$4:$B$15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'Monthwise Gen data'!$E$4:$E$15</c:f>
              <c:numCache>
                <c:formatCode>General</c:formatCode>
                <c:ptCount val="12"/>
                <c:pt idx="0">
                  <c:v>1708.4961999999971</c:v>
                </c:pt>
                <c:pt idx="1">
                  <c:v>1824.9860000000044</c:v>
                </c:pt>
                <c:pt idx="2">
                  <c:v>1780.0429999999906</c:v>
                </c:pt>
                <c:pt idx="3">
                  <c:v>1734.7930000000051</c:v>
                </c:pt>
                <c:pt idx="4">
                  <c:v>1780.0494999999937</c:v>
                </c:pt>
                <c:pt idx="5">
                  <c:v>1498.2203000000009</c:v>
                </c:pt>
                <c:pt idx="6">
                  <c:v>891.45219999999972</c:v>
                </c:pt>
                <c:pt idx="7">
                  <c:v>1224.1828999999998</c:v>
                </c:pt>
                <c:pt idx="8">
                  <c:v>1195.8121000000101</c:v>
                </c:pt>
                <c:pt idx="9">
                  <c:v>1602.5799999999872</c:v>
                </c:pt>
                <c:pt idx="10">
                  <c:v>1400.1553000000131</c:v>
                </c:pt>
                <c:pt idx="11">
                  <c:v>1478.1909000000001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102128"/>
        <c:axId val="332044928"/>
      </c:barChart>
      <c:lineChart>
        <c:grouping val="standard"/>
        <c:varyColors val="0"/>
        <c:ser>
          <c:idx val="4"/>
          <c:order val="3"/>
          <c:tx>
            <c:strRef>
              <c:f>'Monthwise Gen data'!$G$3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FF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rgbClr val="FFFF0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flat">
                <a:solidFill>
                  <a:srgbClr val="FF0000"/>
                </a:solidFill>
                <a:miter lim="800000"/>
              </a:ln>
              <a:effectLst/>
            </c:spPr>
          </c:dPt>
          <c:cat>
            <c:numRef>
              <c:f>'Monthwise Gen data'!$B$4:$B$15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'Monthwise Gen data'!$G$4:$G$15</c:f>
              <c:numCache>
                <c:formatCode>General</c:formatCode>
                <c:ptCount val="12"/>
                <c:pt idx="0">
                  <c:v>0.7838594263265467</c:v>
                </c:pt>
                <c:pt idx="1">
                  <c:v>0.7792784548000119</c:v>
                </c:pt>
                <c:pt idx="2">
                  <c:v>0.75115810506097147</c:v>
                </c:pt>
                <c:pt idx="3">
                  <c:v>0.74128871674088948</c:v>
                </c:pt>
                <c:pt idx="4">
                  <c:v>0.74798752720890072</c:v>
                </c:pt>
                <c:pt idx="5">
                  <c:v>0.75691684628110523</c:v>
                </c:pt>
                <c:pt idx="6">
                  <c:v>0.78618263190628368</c:v>
                </c:pt>
                <c:pt idx="7">
                  <c:v>0.76584367679513832</c:v>
                </c:pt>
                <c:pt idx="8">
                  <c:v>0.78428906290334954</c:v>
                </c:pt>
                <c:pt idx="9">
                  <c:v>0.76728808619337907</c:v>
                </c:pt>
                <c:pt idx="10">
                  <c:v>0.75691770046972084</c:v>
                </c:pt>
                <c:pt idx="11">
                  <c:v>0.76307070315712511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56840"/>
        <c:axId val="329356448"/>
      </c:lineChart>
      <c:dateAx>
        <c:axId val="3321021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44928"/>
        <c:crosses val="autoZero"/>
        <c:auto val="1"/>
        <c:lblOffset val="100"/>
        <c:baseTimeUnit val="months"/>
      </c:dateAx>
      <c:valAx>
        <c:axId val="332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02128"/>
        <c:crosses val="autoZero"/>
        <c:crossBetween val="between"/>
      </c:valAx>
      <c:valAx>
        <c:axId val="329356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6840"/>
        <c:crosses val="max"/>
        <c:crossBetween val="between"/>
      </c:valAx>
      <c:dateAx>
        <c:axId val="329356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29356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179935936013888E-2"/>
          <c:y val="0.92079463932641281"/>
          <c:w val="0.85876181310264221"/>
          <c:h val="6.1813619451414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Report.xlsx]PA GA!PivotTable6</c:name>
    <c:fmtId val="5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dLbl>
          <c:idx val="0"/>
          <c:layout>
            <c:manualLayout>
              <c:x val="0.1126460081959024"/>
              <c:y val="-7.7032022879117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dLbl>
          <c:idx val="0"/>
          <c:layout>
            <c:manualLayout>
              <c:x val="-6.4896789831746134E-3"/>
              <c:y val="-4.81450142994483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'PA GA'!$A$3</c:f>
              <c:strCache>
                <c:ptCount val="1"/>
                <c:pt idx="0">
                  <c:v>Average of 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6.4896789831746134E-3"/>
                  <c:y val="-4.8145014299448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 GA'!$A$4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'PA GA'!$A$4</c:f>
              <c:numCache>
                <c:formatCode>0.00\ "%"</c:formatCode>
                <c:ptCount val="1"/>
                <c:pt idx="0">
                  <c:v>99.237704725356565</c:v>
                </c:pt>
              </c:numCache>
            </c:numRef>
          </c:val>
        </c:ser>
        <c:ser>
          <c:idx val="1"/>
          <c:order val="1"/>
          <c:tx>
            <c:strRef>
              <c:f>'PA GA'!$B$3</c:f>
              <c:strCache>
                <c:ptCount val="1"/>
                <c:pt idx="0">
                  <c:v>Average of GA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0.1126460081959024"/>
                  <c:y val="-7.703202287911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 GA'!$A$4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'PA GA'!$B$4</c:f>
              <c:numCache>
                <c:formatCode>0.00\ "%"</c:formatCode>
                <c:ptCount val="1"/>
                <c:pt idx="0">
                  <c:v>99.06370636606141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9358800"/>
        <c:axId val="329359192"/>
        <c:axId val="0"/>
      </c:bar3DChart>
      <c:catAx>
        <c:axId val="329358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9359192"/>
        <c:crosses val="autoZero"/>
        <c:auto val="1"/>
        <c:lblAlgn val="ctr"/>
        <c:lblOffset val="100"/>
        <c:noMultiLvlLbl val="0"/>
      </c:catAx>
      <c:valAx>
        <c:axId val="329359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\ 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95098071896913E-3"/>
          <c:y val="0.83680480600159779"/>
          <c:w val="0.94883732459796621"/>
          <c:h val="0.15870261009040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Report.xlsx]PR vs Gen!PivotTable1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044838145231841"/>
          <c:y val="0.10897437634411516"/>
          <c:w val="0.47674103237095372"/>
          <c:h val="0.59548964404714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 vs Gen'!$B$3</c:f>
              <c:strCache>
                <c:ptCount val="1"/>
                <c:pt idx="0">
                  <c:v>Sum of GSS 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 vs Gen'!$A$4:$A$16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'PR vs Gen'!$B$4:$B$16</c:f>
              <c:numCache>
                <c:formatCode>General</c:formatCode>
                <c:ptCount val="12"/>
                <c:pt idx="0">
                  <c:v>1708.4961999999971</c:v>
                </c:pt>
                <c:pt idx="1">
                  <c:v>1824.9860000000044</c:v>
                </c:pt>
                <c:pt idx="2">
                  <c:v>1780.0429999999906</c:v>
                </c:pt>
                <c:pt idx="3">
                  <c:v>1734.7930000000051</c:v>
                </c:pt>
                <c:pt idx="4">
                  <c:v>1780.0494999999937</c:v>
                </c:pt>
                <c:pt idx="5">
                  <c:v>1498.2203000000009</c:v>
                </c:pt>
                <c:pt idx="6">
                  <c:v>891.45219999999972</c:v>
                </c:pt>
                <c:pt idx="7">
                  <c:v>1224.1828999999998</c:v>
                </c:pt>
                <c:pt idx="8">
                  <c:v>1195.8121000000101</c:v>
                </c:pt>
                <c:pt idx="9">
                  <c:v>1602.5799999999872</c:v>
                </c:pt>
                <c:pt idx="10">
                  <c:v>1400.1553000000131</c:v>
                </c:pt>
                <c:pt idx="11">
                  <c:v>1478.1909000000001</c:v>
                </c:pt>
              </c:numCache>
            </c:numRef>
          </c:val>
        </c:ser>
        <c:ser>
          <c:idx val="2"/>
          <c:order val="2"/>
          <c:tx>
            <c:strRef>
              <c:f>'PR vs Gen'!$D$3</c:f>
              <c:strCache>
                <c:ptCount val="1"/>
                <c:pt idx="0">
                  <c:v>Sum of Plant 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 vs Gen'!$A$4:$A$16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'PR vs Gen'!$D$4:$D$16</c:f>
              <c:numCache>
                <c:formatCode>General</c:formatCode>
                <c:ptCount val="12"/>
                <c:pt idx="0">
                  <c:v>1734.1000000000058</c:v>
                </c:pt>
                <c:pt idx="1">
                  <c:v>1855.6999999999971</c:v>
                </c:pt>
                <c:pt idx="2">
                  <c:v>1808</c:v>
                </c:pt>
                <c:pt idx="3">
                  <c:v>1761.8999999999942</c:v>
                </c:pt>
                <c:pt idx="4">
                  <c:v>1806.5</c:v>
                </c:pt>
                <c:pt idx="5">
                  <c:v>1518.4000000000087</c:v>
                </c:pt>
                <c:pt idx="6">
                  <c:v>899.69999999999709</c:v>
                </c:pt>
                <c:pt idx="7">
                  <c:v>1239.3000000000029</c:v>
                </c:pt>
                <c:pt idx="8">
                  <c:v>1211.1999999999971</c:v>
                </c:pt>
                <c:pt idx="9">
                  <c:v>1626.3000000000029</c:v>
                </c:pt>
                <c:pt idx="10">
                  <c:v>1418.1999999999971</c:v>
                </c:pt>
                <c:pt idx="11">
                  <c:v>1498.7</c:v>
                </c:pt>
              </c:numCache>
            </c:numRef>
          </c:val>
        </c:ser>
        <c:ser>
          <c:idx val="3"/>
          <c:order val="3"/>
          <c:tx>
            <c:strRef>
              <c:f>'PR vs Gen'!$E$3</c:f>
              <c:strCache>
                <c:ptCount val="1"/>
                <c:pt idx="0">
                  <c:v>Sum of Inv Gen MWh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 vs Gen'!$A$4:$A$16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'PR vs Gen'!$E$4:$E$16</c:f>
              <c:numCache>
                <c:formatCode>General</c:formatCode>
                <c:ptCount val="12"/>
                <c:pt idx="0">
                  <c:v>1773.0830000000003</c:v>
                </c:pt>
                <c:pt idx="1">
                  <c:v>1898.98</c:v>
                </c:pt>
                <c:pt idx="2">
                  <c:v>1848.3269999999998</c:v>
                </c:pt>
                <c:pt idx="3">
                  <c:v>1803.2100000000005</c:v>
                </c:pt>
                <c:pt idx="4">
                  <c:v>1846.9740000000002</c:v>
                </c:pt>
                <c:pt idx="5">
                  <c:v>1546.9829999999988</c:v>
                </c:pt>
                <c:pt idx="6">
                  <c:v>912.10900000000129</c:v>
                </c:pt>
                <c:pt idx="7">
                  <c:v>1262.4039999999986</c:v>
                </c:pt>
                <c:pt idx="8">
                  <c:v>1233.5550000000021</c:v>
                </c:pt>
                <c:pt idx="9">
                  <c:v>1663.8999999999983</c:v>
                </c:pt>
                <c:pt idx="10">
                  <c:v>1449.6579999999999</c:v>
                </c:pt>
                <c:pt idx="11">
                  <c:v>1529.5450000000001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349192"/>
        <c:axId val="352348016"/>
      </c:barChart>
      <c:lineChart>
        <c:grouping val="standard"/>
        <c:varyColors val="0"/>
        <c:ser>
          <c:idx val="1"/>
          <c:order val="1"/>
          <c:tx>
            <c:strRef>
              <c:f>'PR vs Gen'!$C$3</c:f>
              <c:strCache>
                <c:ptCount val="1"/>
                <c:pt idx="0">
                  <c:v>Sum of 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 vs Gen'!$A$4:$A$16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'PR vs Gen'!$C$4:$C$16</c:f>
              <c:numCache>
                <c:formatCode>General</c:formatCode>
                <c:ptCount val="12"/>
                <c:pt idx="0">
                  <c:v>0.7838594263265467</c:v>
                </c:pt>
                <c:pt idx="1">
                  <c:v>0.7792784548000119</c:v>
                </c:pt>
                <c:pt idx="2">
                  <c:v>0.75115810506097147</c:v>
                </c:pt>
                <c:pt idx="3">
                  <c:v>0.74128871674088948</c:v>
                </c:pt>
                <c:pt idx="4">
                  <c:v>0.74798752720890072</c:v>
                </c:pt>
                <c:pt idx="5">
                  <c:v>0.75691684628110523</c:v>
                </c:pt>
                <c:pt idx="6">
                  <c:v>0.78618263190628368</c:v>
                </c:pt>
                <c:pt idx="7">
                  <c:v>0.76584367679513832</c:v>
                </c:pt>
                <c:pt idx="8">
                  <c:v>0.78428906290334954</c:v>
                </c:pt>
                <c:pt idx="9">
                  <c:v>0.76728808619337907</c:v>
                </c:pt>
                <c:pt idx="10">
                  <c:v>0.75691770046972084</c:v>
                </c:pt>
                <c:pt idx="11">
                  <c:v>0.76307070315712511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49976"/>
        <c:axId val="352349584"/>
      </c:lineChart>
      <c:catAx>
        <c:axId val="3523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8016"/>
        <c:crosses val="autoZero"/>
        <c:auto val="1"/>
        <c:lblAlgn val="ctr"/>
        <c:lblOffset val="100"/>
        <c:noMultiLvlLbl val="0"/>
      </c:catAx>
      <c:valAx>
        <c:axId val="3523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9192"/>
        <c:crosses val="autoZero"/>
        <c:crossBetween val="between"/>
      </c:valAx>
      <c:valAx>
        <c:axId val="35234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9976"/>
        <c:crosses val="max"/>
        <c:crossBetween val="between"/>
      </c:valAx>
      <c:catAx>
        <c:axId val="35234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4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65862860892396"/>
          <c:y val="8.328749454676504E-2"/>
          <c:w val="0.22850803805774278"/>
          <c:h val="0.61100483136294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Report.xlsx]INV graph month!PivotTable2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'INV graph month'!$A$3</c:f>
              <c:strCache>
                <c:ptCount val="1"/>
                <c:pt idx="0">
                  <c:v>Sum of INV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month'!$A$4</c:f>
              <c:numCache>
                <c:formatCode>0.00\ "MWh"</c:formatCode>
                <c:ptCount val="1"/>
                <c:pt idx="0">
                  <c:v>2295.31</c:v>
                </c:pt>
              </c:numCache>
            </c:numRef>
          </c:val>
        </c:ser>
        <c:ser>
          <c:idx val="1"/>
          <c:order val="1"/>
          <c:tx>
            <c:strRef>
              <c:f>'INV graph month'!$B$3</c:f>
              <c:strCache>
                <c:ptCount val="1"/>
                <c:pt idx="0">
                  <c:v>Sum of INV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month'!$B$4</c:f>
              <c:numCache>
                <c:formatCode>0.00\ "MWh"</c:formatCode>
                <c:ptCount val="1"/>
                <c:pt idx="0">
                  <c:v>2412.1549999999993</c:v>
                </c:pt>
              </c:numCache>
            </c:numRef>
          </c:val>
        </c:ser>
        <c:ser>
          <c:idx val="2"/>
          <c:order val="2"/>
          <c:tx>
            <c:strRef>
              <c:f>'INV graph month'!$C$3</c:f>
              <c:strCache>
                <c:ptCount val="1"/>
                <c:pt idx="0">
                  <c:v>Sum of INV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month'!$C$4</c:f>
              <c:numCache>
                <c:formatCode>0.00\ "MWh"</c:formatCode>
                <c:ptCount val="1"/>
                <c:pt idx="0">
                  <c:v>2373.1450000000009</c:v>
                </c:pt>
              </c:numCache>
            </c:numRef>
          </c:val>
        </c:ser>
        <c:ser>
          <c:idx val="3"/>
          <c:order val="3"/>
          <c:tx>
            <c:strRef>
              <c:f>'INV graph month'!$D$3</c:f>
              <c:strCache>
                <c:ptCount val="1"/>
                <c:pt idx="0">
                  <c:v>Sum of INV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month'!$D$4</c:f>
              <c:numCache>
                <c:formatCode>0.00\ "MWh"</c:formatCode>
                <c:ptCount val="1"/>
                <c:pt idx="0">
                  <c:v>2372.107</c:v>
                </c:pt>
              </c:numCache>
            </c:numRef>
          </c:val>
        </c:ser>
        <c:ser>
          <c:idx val="4"/>
          <c:order val="4"/>
          <c:tx>
            <c:strRef>
              <c:f>'INV graph month'!$E$3</c:f>
              <c:strCache>
                <c:ptCount val="1"/>
                <c:pt idx="0">
                  <c:v>Sum of INV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month'!$E$4</c:f>
              <c:numCache>
                <c:formatCode>0.00\ "MWh"</c:formatCode>
                <c:ptCount val="1"/>
                <c:pt idx="0">
                  <c:v>2334.9879999999998</c:v>
                </c:pt>
              </c:numCache>
            </c:numRef>
          </c:val>
        </c:ser>
        <c:ser>
          <c:idx val="5"/>
          <c:order val="5"/>
          <c:tx>
            <c:strRef>
              <c:f>'INV graph month'!$F$3</c:f>
              <c:strCache>
                <c:ptCount val="1"/>
                <c:pt idx="0">
                  <c:v>Sum of INV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month'!$F$4</c:f>
              <c:numCache>
                <c:formatCode>0.00\ "MWh"</c:formatCode>
                <c:ptCount val="1"/>
                <c:pt idx="0">
                  <c:v>2166.1249999999995</c:v>
                </c:pt>
              </c:numCache>
            </c:numRef>
          </c:val>
        </c:ser>
        <c:ser>
          <c:idx val="6"/>
          <c:order val="6"/>
          <c:tx>
            <c:strRef>
              <c:f>'INV graph month'!$G$3</c:f>
              <c:strCache>
                <c:ptCount val="1"/>
                <c:pt idx="0">
                  <c:v>Sum of INV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month'!$G$4</c:f>
              <c:numCache>
                <c:formatCode>0.00\ "MWh"</c:formatCode>
                <c:ptCount val="1"/>
                <c:pt idx="0">
                  <c:v>2478.1080000000002</c:v>
                </c:pt>
              </c:numCache>
            </c:numRef>
          </c:val>
        </c:ser>
        <c:ser>
          <c:idx val="7"/>
          <c:order val="7"/>
          <c:tx>
            <c:strRef>
              <c:f>'INV graph month'!$H$3</c:f>
              <c:strCache>
                <c:ptCount val="1"/>
                <c:pt idx="0">
                  <c:v>Sum of INV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'INV graph month'!$A$4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'INV graph month'!$H$4</c:f>
              <c:numCache>
                <c:formatCode>0.00\ "MWh"</c:formatCode>
                <c:ptCount val="1"/>
                <c:pt idx="0">
                  <c:v>2395.2539999999995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350760"/>
        <c:axId val="352355072"/>
        <c:axId val="0"/>
      </c:bar3DChart>
      <c:catAx>
        <c:axId val="35235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5072"/>
        <c:crosses val="autoZero"/>
        <c:auto val="1"/>
        <c:lblAlgn val="ctr"/>
        <c:lblOffset val="100"/>
        <c:noMultiLvlLbl val="0"/>
      </c:catAx>
      <c:valAx>
        <c:axId val="3523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M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Report.xlsx]Import!PivotTable2</c:name>
    <c:fmtId val="9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Import!$E$3:$E$15</c:f>
              <c:strCache>
                <c:ptCount val="12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  <c:pt idx="9">
                  <c:v>Oct-23</c:v>
                </c:pt>
                <c:pt idx="10">
                  <c:v>Nov-23</c:v>
                </c:pt>
                <c:pt idx="11">
                  <c:v>Dec-23</c:v>
                </c:pt>
              </c:strCache>
            </c:strRef>
          </c:cat>
          <c:val>
            <c:numRef>
              <c:f>Import!$F$3:$F$15</c:f>
              <c:numCache>
                <c:formatCode>0\ "kWh"</c:formatCode>
                <c:ptCount val="12"/>
                <c:pt idx="0">
                  <c:v>8076</c:v>
                </c:pt>
                <c:pt idx="1">
                  <c:v>6987</c:v>
                </c:pt>
                <c:pt idx="2">
                  <c:v>6839</c:v>
                </c:pt>
                <c:pt idx="3">
                  <c:v>6569</c:v>
                </c:pt>
                <c:pt idx="4">
                  <c:v>6447</c:v>
                </c:pt>
                <c:pt idx="5">
                  <c:v>6736</c:v>
                </c:pt>
                <c:pt idx="6">
                  <c:v>11516</c:v>
                </c:pt>
                <c:pt idx="7">
                  <c:v>15311</c:v>
                </c:pt>
                <c:pt idx="8">
                  <c:v>14518</c:v>
                </c:pt>
                <c:pt idx="9">
                  <c:v>10543</c:v>
                </c:pt>
                <c:pt idx="10">
                  <c:v>8210</c:v>
                </c:pt>
                <c:pt idx="11">
                  <c:v>9084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354288"/>
        <c:axId val="352351936"/>
      </c:barChart>
      <c:catAx>
        <c:axId val="3523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1936"/>
        <c:crosses val="autoZero"/>
        <c:auto val="1"/>
        <c:lblAlgn val="ctr"/>
        <c:lblOffset val="100"/>
        <c:noMultiLvlLbl val="0"/>
      </c:catAx>
      <c:valAx>
        <c:axId val="352351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 &quot;k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[KWFDL Generation Report.xlsx]Specific Yield!PivotTable1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'Specific Yield'!$S$3</c:f>
              <c:strCache>
                <c:ptCount val="1"/>
                <c:pt idx="0">
                  <c:v>Sum of SPY_INV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Yield'!$S$4</c:f>
              <c:numCache>
                <c:formatCode>General</c:formatCode>
                <c:ptCount val="1"/>
                <c:pt idx="0">
                  <c:v>1471.352564102564</c:v>
                </c:pt>
              </c:numCache>
            </c:numRef>
          </c:val>
        </c:ser>
        <c:ser>
          <c:idx val="1"/>
          <c:order val="1"/>
          <c:tx>
            <c:strRef>
              <c:f>'Specific Yield'!$T$3</c:f>
              <c:strCache>
                <c:ptCount val="1"/>
                <c:pt idx="0">
                  <c:v>Sum of SPY_INV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Yield'!$T$4</c:f>
              <c:numCache>
                <c:formatCode>General</c:formatCode>
                <c:ptCount val="1"/>
                <c:pt idx="0">
                  <c:v>1480.0312921830891</c:v>
                </c:pt>
              </c:numCache>
            </c:numRef>
          </c:val>
        </c:ser>
        <c:ser>
          <c:idx val="2"/>
          <c:order val="2"/>
          <c:tx>
            <c:strRef>
              <c:f>'Specific Yield'!$U$3</c:f>
              <c:strCache>
                <c:ptCount val="1"/>
                <c:pt idx="0">
                  <c:v>Sum of SPY_INV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Yield'!$U$4</c:f>
              <c:numCache>
                <c:formatCode>General</c:formatCode>
                <c:ptCount val="1"/>
                <c:pt idx="0">
                  <c:v>1445.1890871445107</c:v>
                </c:pt>
              </c:numCache>
            </c:numRef>
          </c:val>
        </c:ser>
        <c:ser>
          <c:idx val="3"/>
          <c:order val="3"/>
          <c:tx>
            <c:strRef>
              <c:f>'Specific Yield'!$V$3</c:f>
              <c:strCache>
                <c:ptCount val="1"/>
                <c:pt idx="0">
                  <c:v>Sum of SPY_INV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Yield'!$V$4</c:f>
              <c:numCache>
                <c:formatCode>General</c:formatCode>
                <c:ptCount val="1"/>
                <c:pt idx="0">
                  <c:v>1525.7650993760851</c:v>
                </c:pt>
              </c:numCache>
            </c:numRef>
          </c:val>
        </c:ser>
        <c:ser>
          <c:idx val="4"/>
          <c:order val="4"/>
          <c:tx>
            <c:strRef>
              <c:f>'Specific Yield'!$W$3</c:f>
              <c:strCache>
                <c:ptCount val="1"/>
                <c:pt idx="0">
                  <c:v>Sum of SPY_INV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Yield'!$W$4</c:f>
              <c:numCache>
                <c:formatCode>General</c:formatCode>
                <c:ptCount val="1"/>
                <c:pt idx="0">
                  <c:v>1496.7871794871794</c:v>
                </c:pt>
              </c:numCache>
            </c:numRef>
          </c:val>
        </c:ser>
        <c:ser>
          <c:idx val="5"/>
          <c:order val="5"/>
          <c:tx>
            <c:strRef>
              <c:f>'Specific Yield'!$X$3</c:f>
              <c:strCache>
                <c:ptCount val="1"/>
                <c:pt idx="0">
                  <c:v>Sum of SPY_INV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Yield'!$X$4</c:f>
              <c:numCache>
                <c:formatCode>General</c:formatCode>
                <c:ptCount val="1"/>
                <c:pt idx="0">
                  <c:v>1379.8732322588862</c:v>
                </c:pt>
              </c:numCache>
            </c:numRef>
          </c:val>
        </c:ser>
        <c:ser>
          <c:idx val="6"/>
          <c:order val="6"/>
          <c:tx>
            <c:strRef>
              <c:f>'Specific Yield'!$Y$3</c:f>
              <c:strCache>
                <c:ptCount val="1"/>
                <c:pt idx="0">
                  <c:v>Sum of SPY_INV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Yield'!$Y$4</c:f>
              <c:numCache>
                <c:formatCode>General</c:formatCode>
                <c:ptCount val="1"/>
                <c:pt idx="0">
                  <c:v>1525.3650129262589</c:v>
                </c:pt>
              </c:numCache>
            </c:numRef>
          </c:val>
        </c:ser>
        <c:ser>
          <c:idx val="7"/>
          <c:order val="7"/>
          <c:tx>
            <c:strRef>
              <c:f>'Specific Yield'!$Z$3</c:f>
              <c:strCache>
                <c:ptCount val="1"/>
                <c:pt idx="0">
                  <c:v>Sum of SPY_INV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'Specific Yield'!$S$4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'Specific Yield'!$Z$4</c:f>
              <c:numCache>
                <c:formatCode>General</c:formatCode>
                <c:ptCount val="1"/>
                <c:pt idx="0">
                  <c:v>1535.4192307692306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48800"/>
        <c:axId val="352351544"/>
      </c:barChart>
      <c:catAx>
        <c:axId val="352348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351544"/>
        <c:crosses val="autoZero"/>
        <c:auto val="1"/>
        <c:lblAlgn val="ctr"/>
        <c:lblOffset val="100"/>
        <c:noMultiLvlLbl val="0"/>
      </c:catAx>
      <c:valAx>
        <c:axId val="3523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4</xdr:row>
      <xdr:rowOff>160020</xdr:rowOff>
    </xdr:from>
    <xdr:to>
      <xdr:col>2</xdr:col>
      <xdr:colOff>160020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53789</xdr:colOff>
      <xdr:row>1</xdr:row>
      <xdr:rowOff>71718</xdr:rowOff>
    </xdr:from>
    <xdr:to>
      <xdr:col>14</xdr:col>
      <xdr:colOff>143435</xdr:colOff>
      <xdr:row>16</xdr:row>
      <xdr:rowOff>94129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4</xdr:row>
      <xdr:rowOff>144780</xdr:rowOff>
    </xdr:from>
    <xdr:to>
      <xdr:col>7</xdr:col>
      <xdr:colOff>495300</xdr:colOff>
      <xdr:row>18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84364</xdr:colOff>
      <xdr:row>19</xdr:row>
      <xdr:rowOff>39459</xdr:rowOff>
    </xdr:from>
    <xdr:to>
      <xdr:col>25</xdr:col>
      <xdr:colOff>370115</xdr:colOff>
      <xdr:row>37</xdr:row>
      <xdr:rowOff>43541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161364</xdr:rowOff>
    </xdr:from>
    <xdr:to>
      <xdr:col>26</xdr:col>
      <xdr:colOff>590550</xdr:colOff>
      <xdr:row>34</xdr:row>
      <xdr:rowOff>114300</xdr:rowOff>
    </xdr:to>
    <xdr:sp macro="" textlink="">
      <xdr:nvSpPr>
        <xdr:cNvPr id="2" name="Rectangle 1"/>
        <xdr:cNvSpPr/>
      </xdr:nvSpPr>
      <xdr:spPr>
        <a:xfrm>
          <a:off x="381000" y="732864"/>
          <a:ext cx="17373600" cy="700143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 </a:t>
          </a:r>
        </a:p>
      </xdr:txBody>
    </xdr:sp>
    <xdr:clientData/>
  </xdr:twoCellAnchor>
  <xdr:twoCellAnchor>
    <xdr:from>
      <xdr:col>0</xdr:col>
      <xdr:colOff>457200</xdr:colOff>
      <xdr:row>4</xdr:row>
      <xdr:rowOff>44824</xdr:rowOff>
    </xdr:from>
    <xdr:to>
      <xdr:col>26</xdr:col>
      <xdr:colOff>457200</xdr:colOff>
      <xdr:row>7</xdr:row>
      <xdr:rowOff>95250</xdr:rowOff>
    </xdr:to>
    <xdr:sp macro="" textlink="">
      <xdr:nvSpPr>
        <xdr:cNvPr id="3" name="Rectangle 2"/>
        <xdr:cNvSpPr/>
      </xdr:nvSpPr>
      <xdr:spPr>
        <a:xfrm>
          <a:off x="457200" y="806824"/>
          <a:ext cx="17164050" cy="736226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438150</xdr:colOff>
      <xdr:row>4</xdr:row>
      <xdr:rowOff>175570</xdr:rowOff>
    </xdr:from>
    <xdr:to>
      <xdr:col>23</xdr:col>
      <xdr:colOff>609600</xdr:colOff>
      <xdr:row>7</xdr:row>
      <xdr:rowOff>85107</xdr:rowOff>
    </xdr:to>
    <xdr:sp macro="" textlink="">
      <xdr:nvSpPr>
        <xdr:cNvPr id="4" name="TextBox 3"/>
        <xdr:cNvSpPr txBox="1"/>
      </xdr:nvSpPr>
      <xdr:spPr>
        <a:xfrm>
          <a:off x="2933700" y="937570"/>
          <a:ext cx="12839700" cy="5953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/>
              </a:solidFill>
              <a:latin typeface="+mj-lt"/>
            </a:rPr>
            <a:t>Plant</a:t>
          </a:r>
          <a:r>
            <a:rPr lang="en-US" sz="3200" baseline="0">
              <a:solidFill>
                <a:schemeClr val="bg1"/>
              </a:solidFill>
              <a:latin typeface="+mj-lt"/>
            </a:rPr>
            <a:t> performance Dashboard</a:t>
          </a:r>
          <a:r>
            <a:rPr lang="en-US" sz="3200">
              <a:solidFill>
                <a:schemeClr val="bg1"/>
              </a:solidFill>
              <a:latin typeface="+mj-lt"/>
            </a:rPr>
            <a:t> |</a:t>
          </a:r>
          <a:r>
            <a:rPr lang="en-US" sz="3200">
              <a:solidFill>
                <a:srgbClr val="FFFF00"/>
              </a:solidFill>
              <a:latin typeface="+mj-lt"/>
            </a:rPr>
            <a:t> KWFDPL </a:t>
          </a:r>
          <a:r>
            <a:rPr lang="en-US" sz="3200">
              <a:solidFill>
                <a:schemeClr val="bg1"/>
              </a:solidFill>
              <a:latin typeface="+mj-lt"/>
            </a:rPr>
            <a:t>| Plant</a:t>
          </a:r>
          <a:r>
            <a:rPr lang="en-US" sz="3200" baseline="0">
              <a:solidFill>
                <a:schemeClr val="bg1"/>
              </a:solidFill>
              <a:latin typeface="+mj-lt"/>
            </a:rPr>
            <a:t> Capacity : 12.701 MWp</a:t>
          </a:r>
          <a:endParaRPr lang="en-US" sz="32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0</xdr:col>
      <xdr:colOff>457200</xdr:colOff>
      <xdr:row>7</xdr:row>
      <xdr:rowOff>76200</xdr:rowOff>
    </xdr:from>
    <xdr:to>
      <xdr:col>3</xdr:col>
      <xdr:colOff>476250</xdr:colOff>
      <xdr:row>33</xdr:row>
      <xdr:rowOff>211282</xdr:rowOff>
    </xdr:to>
    <xdr:sp macro="" textlink="">
      <xdr:nvSpPr>
        <xdr:cNvPr id="5" name="Rectangle 4"/>
        <xdr:cNvSpPr/>
      </xdr:nvSpPr>
      <xdr:spPr>
        <a:xfrm>
          <a:off x="457200" y="1524000"/>
          <a:ext cx="1847850" cy="60786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152400</xdr:colOff>
      <xdr:row>7</xdr:row>
      <xdr:rowOff>152400</xdr:rowOff>
    </xdr:from>
    <xdr:to>
      <xdr:col>26</xdr:col>
      <xdr:colOff>419100</xdr:colOff>
      <xdr:row>20</xdr:row>
      <xdr:rowOff>97971</xdr:rowOff>
    </xdr:to>
    <xdr:sp macro="" textlink="">
      <xdr:nvSpPr>
        <xdr:cNvPr id="6" name="Rectangle 5"/>
        <xdr:cNvSpPr/>
      </xdr:nvSpPr>
      <xdr:spPr>
        <a:xfrm>
          <a:off x="9666514" y="1447800"/>
          <a:ext cx="3771900" cy="23513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152400</xdr:colOff>
      <xdr:row>20</xdr:row>
      <xdr:rowOff>152400</xdr:rowOff>
    </xdr:from>
    <xdr:to>
      <xdr:col>26</xdr:col>
      <xdr:colOff>438150</xdr:colOff>
      <xdr:row>33</xdr:row>
      <xdr:rowOff>171450</xdr:rowOff>
    </xdr:to>
    <xdr:sp macro="" textlink="">
      <xdr:nvSpPr>
        <xdr:cNvPr id="7" name="Rectangle 6"/>
        <xdr:cNvSpPr/>
      </xdr:nvSpPr>
      <xdr:spPr>
        <a:xfrm>
          <a:off x="9563100" y="3962400"/>
          <a:ext cx="3752850" cy="2495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51955</xdr:colOff>
      <xdr:row>7</xdr:row>
      <xdr:rowOff>180414</xdr:rowOff>
    </xdr:from>
    <xdr:to>
      <xdr:col>19</xdr:col>
      <xdr:colOff>76200</xdr:colOff>
      <xdr:row>20</xdr:row>
      <xdr:rowOff>76200</xdr:rowOff>
    </xdr:to>
    <xdr:sp macro="" textlink="">
      <xdr:nvSpPr>
        <xdr:cNvPr id="8" name="Rectangle 7"/>
        <xdr:cNvSpPr/>
      </xdr:nvSpPr>
      <xdr:spPr>
        <a:xfrm>
          <a:off x="6355773" y="1513914"/>
          <a:ext cx="2933700" cy="237228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34637</xdr:colOff>
      <xdr:row>20</xdr:row>
      <xdr:rowOff>180414</xdr:rowOff>
    </xdr:from>
    <xdr:to>
      <xdr:col>19</xdr:col>
      <xdr:colOff>76200</xdr:colOff>
      <xdr:row>33</xdr:row>
      <xdr:rowOff>171450</xdr:rowOff>
    </xdr:to>
    <xdr:sp macro="" textlink="">
      <xdr:nvSpPr>
        <xdr:cNvPr id="9" name="Rectangle 8"/>
        <xdr:cNvSpPr/>
      </xdr:nvSpPr>
      <xdr:spPr>
        <a:xfrm>
          <a:off x="6338455" y="3990414"/>
          <a:ext cx="2951018" cy="24675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514350</xdr:colOff>
      <xdr:row>20</xdr:row>
      <xdr:rowOff>171450</xdr:rowOff>
    </xdr:from>
    <xdr:to>
      <xdr:col>12</xdr:col>
      <xdr:colOff>609600</xdr:colOff>
      <xdr:row>33</xdr:row>
      <xdr:rowOff>209550</xdr:rowOff>
    </xdr:to>
    <xdr:sp macro="" textlink="">
      <xdr:nvSpPr>
        <xdr:cNvPr id="10" name="Rectangle 9"/>
        <xdr:cNvSpPr/>
      </xdr:nvSpPr>
      <xdr:spPr>
        <a:xfrm>
          <a:off x="2343150" y="4591050"/>
          <a:ext cx="6096000" cy="3009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103909</xdr:colOff>
      <xdr:row>8</xdr:row>
      <xdr:rowOff>17928</xdr:rowOff>
    </xdr:from>
    <xdr:to>
      <xdr:col>19</xdr:col>
      <xdr:colOff>69271</xdr:colOff>
      <xdr:row>19</xdr:row>
      <xdr:rowOff>179292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181857</xdr:colOff>
      <xdr:row>7</xdr:row>
      <xdr:rowOff>144073</xdr:rowOff>
    </xdr:from>
    <xdr:to>
      <xdr:col>18</xdr:col>
      <xdr:colOff>158106</xdr:colOff>
      <xdr:row>9</xdr:row>
      <xdr:rowOff>131210</xdr:rowOff>
    </xdr:to>
    <xdr:sp macro="" textlink="">
      <xdr:nvSpPr>
        <xdr:cNvPr id="12" name="TextBox 11"/>
        <xdr:cNvSpPr txBox="1"/>
      </xdr:nvSpPr>
      <xdr:spPr>
        <a:xfrm>
          <a:off x="8070798" y="1399132"/>
          <a:ext cx="962367" cy="345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>
              <a:solidFill>
                <a:srgbClr val="FF00FF"/>
              </a:solidFill>
            </a:rPr>
            <a:t>PA </a:t>
          </a:r>
          <a:r>
            <a:rPr lang="en-US" sz="1600" b="1" baseline="0">
              <a:solidFill>
                <a:srgbClr val="FF00FF"/>
              </a:solidFill>
              <a:latin typeface="Arial Black" panose="020B0A04020102020204" pitchFamily="34" charset="0"/>
            </a:rPr>
            <a:t>vs </a:t>
          </a:r>
          <a:r>
            <a:rPr lang="en-US" sz="1600" b="1" baseline="0">
              <a:solidFill>
                <a:srgbClr val="FF00FF"/>
              </a:solidFill>
            </a:rPr>
            <a:t>GA</a:t>
          </a:r>
          <a:endParaRPr lang="en-US" sz="16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552451</xdr:colOff>
      <xdr:row>7</xdr:row>
      <xdr:rowOff>133350</xdr:rowOff>
    </xdr:from>
    <xdr:to>
      <xdr:col>12</xdr:col>
      <xdr:colOff>609601</xdr:colOff>
      <xdr:row>20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456081</xdr:colOff>
      <xdr:row>7</xdr:row>
      <xdr:rowOff>161799</xdr:rowOff>
    </xdr:from>
    <xdr:to>
      <xdr:col>9</xdr:col>
      <xdr:colOff>655865</xdr:colOff>
      <xdr:row>9</xdr:row>
      <xdr:rowOff>148936</xdr:rowOff>
    </xdr:to>
    <xdr:sp macro="" textlink="">
      <xdr:nvSpPr>
        <xdr:cNvPr id="15" name="TextBox 14"/>
        <xdr:cNvSpPr txBox="1"/>
      </xdr:nvSpPr>
      <xdr:spPr>
        <a:xfrm>
          <a:off x="3618381" y="1609599"/>
          <a:ext cx="2866784" cy="4443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>
              <a:solidFill>
                <a:srgbClr val="FF00FF"/>
              </a:solidFill>
            </a:rPr>
            <a:t>Monthwise Generation &amp;  PR</a:t>
          </a:r>
          <a:endParaRPr lang="en-US" sz="16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475130</xdr:colOff>
      <xdr:row>8</xdr:row>
      <xdr:rowOff>8964</xdr:rowOff>
    </xdr:from>
    <xdr:to>
      <xdr:col>3</xdr:col>
      <xdr:colOff>400049</xdr:colOff>
      <xdr:row>9</xdr:row>
      <xdr:rowOff>76200</xdr:rowOff>
    </xdr:to>
    <xdr:sp macro="" textlink="">
      <xdr:nvSpPr>
        <xdr:cNvPr id="16" name="TextBox 15"/>
        <xdr:cNvSpPr txBox="1"/>
      </xdr:nvSpPr>
      <xdr:spPr>
        <a:xfrm>
          <a:off x="475130" y="1685364"/>
          <a:ext cx="1753719" cy="29583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CUF</a:t>
          </a:r>
          <a:r>
            <a:rPr lang="en-US" sz="1600" b="1" baseline="0">
              <a:solidFill>
                <a:sysClr val="windowText" lastClr="000000"/>
              </a:solidFill>
            </a:rPr>
            <a:t> AC_Year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468086</xdr:colOff>
      <xdr:row>9</xdr:row>
      <xdr:rowOff>76201</xdr:rowOff>
    </xdr:from>
    <xdr:to>
      <xdr:col>3</xdr:col>
      <xdr:colOff>381000</xdr:colOff>
      <xdr:row>11</xdr:row>
      <xdr:rowOff>87086</xdr:rowOff>
    </xdr:to>
    <xdr:sp macro="" textlink="">
      <xdr:nvSpPr>
        <xdr:cNvPr id="20" name="TextBox 19"/>
        <xdr:cNvSpPr txBox="1"/>
      </xdr:nvSpPr>
      <xdr:spPr>
        <a:xfrm>
          <a:off x="468086" y="1981201"/>
          <a:ext cx="1741714" cy="46808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20.97 %</a:t>
          </a:r>
        </a:p>
      </xdr:txBody>
    </xdr:sp>
    <xdr:clientData/>
  </xdr:twoCellAnchor>
  <xdr:twoCellAnchor>
    <xdr:from>
      <xdr:col>0</xdr:col>
      <xdr:colOff>465364</xdr:colOff>
      <xdr:row>13</xdr:row>
      <xdr:rowOff>144236</xdr:rowOff>
    </xdr:from>
    <xdr:to>
      <xdr:col>3</xdr:col>
      <xdr:colOff>410935</xdr:colOff>
      <xdr:row>15</xdr:row>
      <xdr:rowOff>78922</xdr:rowOff>
    </xdr:to>
    <xdr:sp macro="" textlink="">
      <xdr:nvSpPr>
        <xdr:cNvPr id="21" name="TextBox 20"/>
        <xdr:cNvSpPr txBox="1"/>
      </xdr:nvSpPr>
      <xdr:spPr>
        <a:xfrm>
          <a:off x="465364" y="2963636"/>
          <a:ext cx="1774371" cy="391886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ysClr val="windowText" lastClr="000000"/>
              </a:solidFill>
            </a:rPr>
            <a:t>PR</a:t>
          </a:r>
          <a:r>
            <a:rPr lang="en-US" sz="1800" b="1" baseline="0">
              <a:solidFill>
                <a:sysClr val="windowText" lastClr="000000"/>
              </a:solidFill>
            </a:rPr>
            <a:t>_Year</a:t>
          </a:r>
        </a:p>
        <a:p>
          <a:pPr algn="ctr"/>
          <a:endParaRPr lang="en-US" sz="12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465364</xdr:colOff>
      <xdr:row>15</xdr:row>
      <xdr:rowOff>95250</xdr:rowOff>
    </xdr:from>
    <xdr:to>
      <xdr:col>3</xdr:col>
      <xdr:colOff>381000</xdr:colOff>
      <xdr:row>17</xdr:row>
      <xdr:rowOff>87086</xdr:rowOff>
    </xdr:to>
    <xdr:sp macro="" textlink="">
      <xdr:nvSpPr>
        <xdr:cNvPr id="23" name="TextBox 22"/>
        <xdr:cNvSpPr txBox="1"/>
      </xdr:nvSpPr>
      <xdr:spPr>
        <a:xfrm>
          <a:off x="465364" y="3371850"/>
          <a:ext cx="1744436" cy="44903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76.38 %</a:t>
          </a:r>
        </a:p>
      </xdr:txBody>
    </xdr:sp>
    <xdr:clientData/>
  </xdr:twoCellAnchor>
  <xdr:twoCellAnchor>
    <xdr:from>
      <xdr:col>19</xdr:col>
      <xdr:colOff>190500</xdr:colOff>
      <xdr:row>20</xdr:row>
      <xdr:rowOff>175260</xdr:rowOff>
    </xdr:from>
    <xdr:to>
      <xdr:col>26</xdr:col>
      <xdr:colOff>419100</xdr:colOff>
      <xdr:row>34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21</xdr:row>
      <xdr:rowOff>69273</xdr:rowOff>
    </xdr:from>
    <xdr:to>
      <xdr:col>26</xdr:col>
      <xdr:colOff>228600</xdr:colOff>
      <xdr:row>22</xdr:row>
      <xdr:rowOff>209550</xdr:rowOff>
    </xdr:to>
    <xdr:sp macro="" textlink="">
      <xdr:nvSpPr>
        <xdr:cNvPr id="17" name="TextBox 16"/>
        <xdr:cNvSpPr txBox="1"/>
      </xdr:nvSpPr>
      <xdr:spPr>
        <a:xfrm>
          <a:off x="13830300" y="4717473"/>
          <a:ext cx="3562350" cy="368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FF00FF"/>
              </a:solidFill>
            </a:rPr>
            <a:t>Monthwise Inverter Generation</a:t>
          </a:r>
        </a:p>
      </xdr:txBody>
    </xdr:sp>
    <xdr:clientData/>
  </xdr:twoCellAnchor>
  <xdr:twoCellAnchor>
    <xdr:from>
      <xdr:col>13</xdr:col>
      <xdr:colOff>51955</xdr:colOff>
      <xdr:row>20</xdr:row>
      <xdr:rowOff>173183</xdr:rowOff>
    </xdr:from>
    <xdr:to>
      <xdr:col>19</xdr:col>
      <xdr:colOff>51954</xdr:colOff>
      <xdr:row>33</xdr:row>
      <xdr:rowOff>218608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476250</xdr:colOff>
      <xdr:row>19</xdr:row>
      <xdr:rowOff>76200</xdr:rowOff>
    </xdr:from>
    <xdr:to>
      <xdr:col>3</xdr:col>
      <xdr:colOff>400050</xdr:colOff>
      <xdr:row>21</xdr:row>
      <xdr:rowOff>0</xdr:rowOff>
    </xdr:to>
    <xdr:sp macro="" textlink="">
      <xdr:nvSpPr>
        <xdr:cNvPr id="14" name="Rectangle 13"/>
        <xdr:cNvSpPr/>
      </xdr:nvSpPr>
      <xdr:spPr>
        <a:xfrm>
          <a:off x="476250" y="4267200"/>
          <a:ext cx="1752600" cy="381000"/>
        </a:xfrm>
        <a:prstGeom prst="rect">
          <a:avLst/>
        </a:prstGeom>
        <a:solidFill>
          <a:srgbClr val="CB3EC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chemeClr val="tx1"/>
              </a:solidFill>
            </a:rPr>
            <a:t>Gen</a:t>
          </a:r>
          <a:r>
            <a:rPr lang="en-IN" sz="2000" b="1" baseline="0">
              <a:solidFill>
                <a:schemeClr val="tx1"/>
              </a:solidFill>
            </a:rPr>
            <a:t> at Plant 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20</xdr:row>
      <xdr:rowOff>209550</xdr:rowOff>
    </xdr:from>
    <xdr:to>
      <xdr:col>3</xdr:col>
      <xdr:colOff>438150</xdr:colOff>
      <xdr:row>23</xdr:row>
      <xdr:rowOff>76200</xdr:rowOff>
    </xdr:to>
    <xdr:sp macro="" textlink="">
      <xdr:nvSpPr>
        <xdr:cNvPr id="18" name="Rounded Rectangle 17"/>
        <xdr:cNvSpPr/>
      </xdr:nvSpPr>
      <xdr:spPr>
        <a:xfrm>
          <a:off x="495300" y="4629150"/>
          <a:ext cx="1771650" cy="552450"/>
        </a:xfrm>
        <a:prstGeom prst="roundRect">
          <a:avLst/>
        </a:prstGeom>
        <a:solidFill>
          <a:srgbClr val="FF66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>
              <a:solidFill>
                <a:schemeClr val="tx1"/>
              </a:solidFill>
              <a:latin typeface="Arial Black" panose="020B0A04020102020204" pitchFamily="34" charset="0"/>
            </a:rPr>
            <a:t>18378 MWh</a:t>
          </a:r>
        </a:p>
      </xdr:txBody>
    </xdr:sp>
    <xdr:clientData/>
  </xdr:twoCellAnchor>
  <xdr:twoCellAnchor>
    <xdr:from>
      <xdr:col>3</xdr:col>
      <xdr:colOff>552450</xdr:colOff>
      <xdr:row>20</xdr:row>
      <xdr:rowOff>171450</xdr:rowOff>
    </xdr:from>
    <xdr:to>
      <xdr:col>12</xdr:col>
      <xdr:colOff>609600</xdr:colOff>
      <xdr:row>33</xdr:row>
      <xdr:rowOff>190500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25</xdr:row>
      <xdr:rowOff>19050</xdr:rowOff>
    </xdr:from>
    <xdr:to>
      <xdr:col>3</xdr:col>
      <xdr:colOff>419100</xdr:colOff>
      <xdr:row>27</xdr:row>
      <xdr:rowOff>19050</xdr:rowOff>
    </xdr:to>
    <xdr:sp macro="" textlink="">
      <xdr:nvSpPr>
        <xdr:cNvPr id="25" name="Rectangle 24"/>
        <xdr:cNvSpPr/>
      </xdr:nvSpPr>
      <xdr:spPr>
        <a:xfrm>
          <a:off x="457200" y="5581650"/>
          <a:ext cx="1790700" cy="4572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baseline="0">
              <a:solidFill>
                <a:schemeClr val="tx1"/>
              </a:solidFill>
            </a:rPr>
            <a:t>Isolation_Year 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457200</xdr:colOff>
      <xdr:row>27</xdr:row>
      <xdr:rowOff>19050</xdr:rowOff>
    </xdr:from>
    <xdr:to>
      <xdr:col>3</xdr:col>
      <xdr:colOff>429986</xdr:colOff>
      <xdr:row>31</xdr:row>
      <xdr:rowOff>38100</xdr:rowOff>
    </xdr:to>
    <xdr:sp macro="" textlink="">
      <xdr:nvSpPr>
        <xdr:cNvPr id="26" name="TextBox 25"/>
        <xdr:cNvSpPr txBox="1"/>
      </xdr:nvSpPr>
      <xdr:spPr>
        <a:xfrm>
          <a:off x="457200" y="6038850"/>
          <a:ext cx="1801586" cy="93345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1894.5491</a:t>
          </a:r>
          <a:r>
            <a:rPr lang="en-US" sz="2400" b="1" baseline="0"/>
            <a:t> kWh/m2</a:t>
          </a:r>
          <a:endParaRPr lang="en-US" sz="2400" b="1"/>
        </a:p>
      </xdr:txBody>
    </xdr:sp>
    <xdr:clientData/>
  </xdr:twoCellAnchor>
  <xdr:twoCellAnchor>
    <xdr:from>
      <xdr:col>14</xdr:col>
      <xdr:colOff>263236</xdr:colOff>
      <xdr:row>21</xdr:row>
      <xdr:rowOff>22514</xdr:rowOff>
    </xdr:from>
    <xdr:to>
      <xdr:col>18</xdr:col>
      <xdr:colOff>595745</xdr:colOff>
      <xdr:row>22</xdr:row>
      <xdr:rowOff>152400</xdr:rowOff>
    </xdr:to>
    <xdr:sp macro="" textlink="">
      <xdr:nvSpPr>
        <xdr:cNvPr id="27" name="TextBox 26"/>
        <xdr:cNvSpPr txBox="1"/>
      </xdr:nvSpPr>
      <xdr:spPr>
        <a:xfrm>
          <a:off x="9426286" y="4670714"/>
          <a:ext cx="2999509" cy="3584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FF00FF"/>
              </a:solidFill>
            </a:rPr>
            <a:t>Monhwise Import</a:t>
          </a:r>
          <a:r>
            <a:rPr lang="en-US" sz="1800" b="1" baseline="0">
              <a:solidFill>
                <a:srgbClr val="FF00FF"/>
              </a:solidFill>
            </a:rPr>
            <a:t> kVAh</a:t>
          </a:r>
        </a:p>
        <a:p>
          <a:endParaRPr lang="en-US" sz="16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190500</xdr:colOff>
      <xdr:row>7</xdr:row>
      <xdr:rowOff>190500</xdr:rowOff>
    </xdr:from>
    <xdr:to>
      <xdr:col>26</xdr:col>
      <xdr:colOff>400050</xdr:colOff>
      <xdr:row>20</xdr:row>
      <xdr:rowOff>38100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298398</xdr:colOff>
      <xdr:row>7</xdr:row>
      <xdr:rowOff>179933</xdr:rowOff>
    </xdr:from>
    <xdr:to>
      <xdr:col>25</xdr:col>
      <xdr:colOff>647700</xdr:colOff>
      <xdr:row>9</xdr:row>
      <xdr:rowOff>19051</xdr:rowOff>
    </xdr:to>
    <xdr:sp macro="" textlink="">
      <xdr:nvSpPr>
        <xdr:cNvPr id="29" name="TextBox 28"/>
        <xdr:cNvSpPr txBox="1"/>
      </xdr:nvSpPr>
      <xdr:spPr>
        <a:xfrm>
          <a:off x="14128698" y="1627733"/>
          <a:ext cx="3016302" cy="296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baseline="0">
              <a:solidFill>
                <a:srgbClr val="FF00FF"/>
              </a:solidFill>
            </a:rPr>
            <a:t>Monthwise Inverter PR</a:t>
          </a:r>
          <a:endParaRPr lang="en-US" sz="1800" b="1">
            <a:solidFill>
              <a:srgbClr val="FF00FF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0.28826</cdr:x>
      <cdr:y>0.01062</cdr:y>
    </cdr:from>
    <cdr:to>
      <cdr:x>0.7834</cdr:x>
      <cdr:y>0.13048</cdr:y>
    </cdr:to>
    <cdr:sp macro="" textlink="">
      <cdr:nvSpPr>
        <cdr:cNvPr id="2" name="TextBox 26"/>
        <cdr:cNvSpPr txBox="1"/>
      </cdr:nvSpPr>
      <cdr:spPr>
        <a:xfrm xmlns:a="http://schemas.openxmlformats.org/drawingml/2006/main">
          <a:off x="1746250" y="31750"/>
          <a:ext cx="2999509" cy="358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rgbClr val="FF00FF"/>
              </a:solidFill>
            </a:rPr>
            <a:t>Monhwise Specific</a:t>
          </a:r>
          <a:r>
            <a:rPr lang="en-US" sz="1800" b="1" baseline="0">
              <a:solidFill>
                <a:srgbClr val="FF00FF"/>
              </a:solidFill>
            </a:rPr>
            <a:t> Yield</a:t>
          </a:r>
        </a:p>
        <a:p xmlns:a="http://schemas.openxmlformats.org/drawingml/2006/main">
          <a:endParaRPr lang="en-US" sz="1600" b="1">
            <a:solidFill>
              <a:srgbClr val="FF00FF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171450</xdr:rowOff>
    </xdr:from>
    <xdr:to>
      <xdr:col>11</xdr:col>
      <xdr:colOff>133350</xdr:colOff>
      <xdr:row>14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352425</xdr:colOff>
      <xdr:row>8</xdr:row>
      <xdr:rowOff>66675</xdr:rowOff>
    </xdr:from>
    <xdr:to>
      <xdr:col>20</xdr:col>
      <xdr:colOff>952500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423862</xdr:colOff>
      <xdr:row>7</xdr:row>
      <xdr:rowOff>104775</xdr:rowOff>
    </xdr:from>
    <xdr:to>
      <xdr:col>24</xdr:col>
      <xdr:colOff>352425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New%20Folder\attachments\KWFDL%20Generation%20Repor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New%20Folder\attachments\KWFDL%20Generation%20Repor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KWFDL%20Generation%20Report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KWFDL%20Generation%20Report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KWFDL%20Generation%20Report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91.955200925928" createdVersion="5" refreshedVersion="5" minRefreshableVersion="3" recordCount="366">
  <cacheSource type="worksheet">
    <worksheetSource ref="A1:R1048576" sheet="Data" r:id="rId2"/>
  </cacheSource>
  <cacheFields count="18">
    <cacheField name="Month" numFmtId="0">
      <sharedItems containsBlank="1" count="13">
        <s v="Jan"/>
        <s v="Feb"/>
        <s v="March"/>
        <s v="April"/>
        <s v="May"/>
        <s v="Jun"/>
        <s v="July"/>
        <s v="Aug"/>
        <s v="Sept"/>
        <s v="Oct"/>
        <s v="Nov"/>
        <s v="Dec"/>
        <m/>
      </sharedItems>
    </cacheField>
    <cacheField name="Date" numFmtId="0">
      <sharedItems containsNonDate="0" containsDate="1" containsString="0" containsBlank="1" minDate="2023-01-01T00:00:00" maxDate="2024-01-01T00:00:00" count="366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m/>
      </sharedItems>
    </cacheField>
    <cacheField name="Gen INV" numFmtId="0">
      <sharedItems containsString="0" containsBlank="1" containsNumber="1" minValue="2.3099999999999454" maxValue="76.293999999999869"/>
    </cacheField>
    <cacheField name="Gen Plant " numFmtId="0">
      <sharedItems containsString="0" containsBlank="1" containsNumber="1" minValue="2.2999999999883585" maxValue="74.400000000008731"/>
    </cacheField>
    <cacheField name="Gen GSS" numFmtId="0">
      <sharedItems containsString="0" containsBlank="1" containsNumber="1" minValue="2.2976000000053318" maxValue="73.10120000000461" count="366">
        <n v="53.911800000001676"/>
        <n v="52.698099999994156"/>
        <n v="48.790200000003097"/>
        <n v="43.666899999996531"/>
        <n v="42.635999999998603"/>
        <n v="38.877999999996973"/>
        <n v="33.333800000007614"/>
        <n v="60.062099999995553"/>
        <n v="59.903300000005402"/>
        <n v="60.944699999992736"/>
        <n v="59.548399999999674"/>
        <n v="57.974800000010873"/>
        <n v="60.053399999989779"/>
        <n v="48.439800000007381"/>
        <n v="57.33969999999681"/>
        <n v="56.555300000007264"/>
        <n v="52.941699999995762"/>
        <n v="59.814199999993434"/>
        <n v="60.739500000010594"/>
        <n v="60.121299999998882"/>
        <n v="57.639999999999418"/>
        <n v="60.422999999995227"/>
        <n v="60.763800000000629"/>
        <n v="59.317200000004959"/>
        <n v="50.172999999995227"/>
        <n v="51.334900000001653"/>
        <n v="61.106099999989965"/>
        <n v="64.450200000006589"/>
        <n v="62.997400000007474"/>
        <n v="61.237599999993108"/>
        <n v="50.7"/>
        <n v="29.315699999991921"/>
        <n v="60.792000000001281"/>
        <n v="64.699600000007194"/>
        <n v="65.990399999995134"/>
        <n v="65.399300000004587"/>
        <n v="62.945999999996275"/>
        <n v="63.638399999996182"/>
        <n v="65.459300000002258"/>
        <n v="66.154099999999744"/>
        <n v="66.735400000005029"/>
        <n v="66.758600000001024"/>
        <n v="68.937599999990198"/>
        <n v="71.137900000001537"/>
        <n v="71.142500000001746"/>
        <n v="70.679400000008172"/>
        <n v="71.438699999998789"/>
        <n v="70.982099999993807"/>
        <n v="69.038200000009965"/>
        <n v="70.700399999986985"/>
        <n v="66.263400000010733"/>
        <n v="67.106299999999464"/>
        <n v="62.419799999988754"/>
        <n v="66.225500000000466"/>
        <n v="66.879100000005565"/>
        <n v="65.018599999995786"/>
        <n v="64.558499999999185"/>
        <n v="63.009200000000419"/>
        <n v="61.560000000012224"/>
        <n v="62.346499999999651"/>
        <n v="61.452799999999115"/>
        <n v="56.172899999990477"/>
        <n v="54.540600000007544"/>
        <n v="55.354999999995925"/>
        <n v="54.952399999994668"/>
        <n v="33.500800000008894"/>
        <n v="54.682999999989988"/>
        <n v="53.639000000010128"/>
        <n v="52.157299999991665"/>
        <n v="45.292700000005425"/>
        <n v="51.245200000004843"/>
        <n v="51.657800000000861"/>
        <n v="58.517999999996391"/>
        <n v="38.141499999997905"/>
        <n v="45.127099999997881"/>
        <n v="58.800400000007357"/>
        <n v="52.349999999991269"/>
        <n v="7.1414000000077067"/>
        <n v="65.896099999998114"/>
        <n v="66.907500000001164"/>
        <n v="69.153099999995902"/>
        <n v="71.465599999995902"/>
        <n v="66.52270000000135"/>
        <n v="69.845900000000256"/>
        <n v="70.869800000000396"/>
        <n v="71.464600000006612"/>
        <n v="69.329199999992852"/>
        <n v="69.405100000003586"/>
        <n v="73.10120000000461"/>
        <n v="69.00779999999213"/>
        <n v="72.669600000008359"/>
        <n v="70.413099999990663"/>
        <n v="70.111199999999371"/>
        <n v="65.255100000009406"/>
        <n v="62.282999999995809"/>
        <n v="50.811000000001513"/>
        <n v="58.627999999996973"/>
        <n v="44.436000000001513"/>
        <n v="51.770600000003469"/>
        <n v="65.793699999994715"/>
        <n v="64.453900000007707"/>
        <n v="62.819799999997485"/>
        <n v="46.268499999991036"/>
        <n v="50.616399999998976"/>
        <n v="54.254300000000512"/>
        <n v="61.400000000008731"/>
        <n v="58.809800000002724"/>
        <n v="62.502199999988079"/>
        <n v="56.660800000012387"/>
        <n v="55.636499999993248"/>
        <n v="55.58969999999681"/>
        <n v="67.342199999999139"/>
        <n v="59.450900000010733"/>
        <n v="67.794699999998556"/>
        <n v="61.551699999996345"/>
        <n v="62.974300000001676"/>
        <n v="56.568700000003446"/>
        <n v="31.417199999996228"/>
        <n v="24.961899999994785"/>
        <n v="61.548200000004726"/>
        <n v="66.065300000002026"/>
        <n v="61.293599999989965"/>
        <n v="55.044000000008964"/>
        <n v="49.163300000000163"/>
        <n v="62.833400000003166"/>
        <n v="56.772399999987101"/>
        <n v="44.993600000001607"/>
        <n v="48.056400000001304"/>
        <n v="49.506699999998091"/>
        <n v="61.434800000002724"/>
        <n v="57.202499999999418"/>
        <n v="62.519100000004983"/>
        <n v="58.426800000001094"/>
        <n v="54.342199999999139"/>
        <n v="63.974399999991874"/>
        <n v="64.55800000000454"/>
        <n v="64.605899999995017"/>
        <n v="59.154200000004494"/>
        <n v="55.290000000008149"/>
        <n v="55.919099999999162"/>
        <n v="59.220999999990454"/>
        <n v="58.302600000009988"/>
        <n v="46.591000000000349"/>
        <n v="56.927599999995437"/>
        <n v="55.66479999999865"/>
        <n v="58.814299999998184"/>
        <n v="61.92500000000291"/>
        <n v="56.247000000003027"/>
        <n v="53.542499999995925"/>
        <n v="61.180600000006962"/>
        <n v="60.477399999988847"/>
        <n v="56.636899999997695"/>
        <n v="61.867400000002817"/>
        <n v="55.693500000008498"/>
        <n v="39.483800000001793"/>
        <n v="51.577899999989313"/>
        <n v="61.044000000008964"/>
        <n v="57.026499999992666"/>
        <n v="57.452499999999418"/>
        <n v="57.099499999996624"/>
        <n v="59.823600000003353"/>
        <n v="60.718399999997928"/>
        <n v="62.792400000005728"/>
        <n v="62.061900000000605"/>
        <n v="50.809200000003329"/>
        <n v="57.475899999990361"/>
        <n v="58.285499999998137"/>
        <n v="54.119600000005448"/>
        <n v="54.194499999997788"/>
        <n v="56.076800000009825"/>
        <n v="55.454299999997602"/>
        <n v="48.44539999999688"/>
        <n v="54.609800000005635"/>
        <n v="49.267199999987497"/>
        <n v="27.476000000009662"/>
        <n v="30.387099999992643"/>
        <n v="25.629899999999907"/>
        <n v="37.385000000009313"/>
        <n v="34.282299999991665"/>
        <n v="31.204700000002049"/>
        <n v="29.838799999997718"/>
        <n v="37.526700000002165"/>
        <n v="31.328800000002957"/>
        <n v="46.347200000003795"/>
        <n v="40.226599999994505"/>
        <n v="26.418799999999464"/>
        <n v="31.456999999994878"/>
        <n v="35.040099999998347"/>
        <n v="34.912500000005821"/>
        <n v="33.194600000002538"/>
        <n v="44.037899999995716"/>
        <n v="35.012300000002142"/>
        <n v="32.983500000002095"/>
        <n v="39.141199999998207"/>
        <n v="40.51589999999851"/>
        <n v="30.586900000009337"/>
        <n v="29.068799999993644"/>
        <n v="23.233599999992293"/>
        <n v="12.078800000002957"/>
        <n v="16.714600000006612"/>
        <n v="21.955999999991036"/>
        <n v="16.695300000006682"/>
        <n v="19.275099999998929"/>
        <n v="26.711999999999534"/>
        <n v="29.999400000000605"/>
        <n v="12.69440000000759"/>
        <n v="27.039499999998952"/>
        <n v="6.0606999999872642"/>
        <n v="14.452000000004773"/>
        <n v="21.171000000002095"/>
        <n v="40.229999999995925"/>
        <n v="35.341000000000349"/>
        <n v="23.018200000005891"/>
        <n v="28.732499999998254"/>
        <n v="27.322299999999814"/>
        <n v="36.225000000005821"/>
        <n v="36.476999999998952"/>
        <n v="43.260099999999511"/>
        <n v="4.1999999999970896"/>
        <n v="2.2976000000053318"/>
        <n v="43.115099999995437"/>
        <n v="51.484899999995832"/>
        <n v="52.55449999999837"/>
        <n v="52.695300000006682"/>
        <n v="38.326699999990524"/>
        <n v="38.139400000000023"/>
        <n v="32.46140000000014"/>
        <n v="47.274700000009034"/>
        <n v="51.598499999992782"/>
        <n v="25.426800000001094"/>
        <n v="17.078999999997905"/>
        <n v="19.870999999999185"/>
        <n v="41.398000000001048"/>
        <n v="54.284700000003795"/>
        <n v="44.478499999997439"/>
        <n v="52.896999999997206"/>
        <n v="34.086300000009942"/>
        <n v="53.183499999999185"/>
        <n v="48.88399999999092"/>
        <n v="48.459600000001956"/>
        <n v="56.539400000008754"/>
        <n v="56.216000000000349"/>
        <n v="62.195899999991525"/>
        <n v="50.601000000009662"/>
        <n v="49.612399999998161"/>
        <n v="41.729800000000978"/>
        <n v="49.324299999992945"/>
        <n v="61.116099999999278"/>
        <n v="51.717600000003586"/>
        <n v="10.446800000005169"/>
        <n v="13.00779999999213"/>
        <n v="20.070900000006077"/>
        <n v="30.462199999994482"/>
        <n v="52.431599999996251"/>
        <n v="53.282600000005914"/>
        <n v="61.726999999998952"/>
        <n v="50.782000000006519"/>
        <n v="42.564999999987776"/>
        <n v="29.580000000001746"/>
        <n v="42.146999999997206"/>
        <n v="45.613000000012107"/>
        <n v="41.027999999991152"/>
        <n v="50.42149999999674"/>
        <n v="34.02740000000631"/>
        <n v="28.085699999995995"/>
        <n v="26.953600000008009"/>
        <n v="31.359700000000885"/>
        <n v="39.556499999991502"/>
        <n v="25.574600000007194"/>
        <n v="37.816599999991013"/>
        <n v="27.697400000004563"/>
        <n v="54.095300000000861"/>
        <n v="42.978700000006938"/>
        <n v="33.075599999996484"/>
        <n v="29.311999999990803"/>
        <n v="61.736199999999371"/>
        <n v="58.892900000006193"/>
        <n v="60.611399999994319"/>
        <n v="60.480900000009569"/>
        <n v="59.183900000003632"/>
        <n v="57.21909999998752"/>
        <n v="51.716400000004796"/>
        <n v="50.506399999998393"/>
        <n v="53.373999999996158"/>
        <n v="53.931600000010803"/>
        <n v="54.683199999999488"/>
        <n v="58.196799999990617"/>
        <n v="27.888100000011036"/>
        <n v="44.090199999991455"/>
        <n v="42.301999999996042"/>
        <n v="42.41370000000461"/>
        <n v="31.706600000004983"/>
        <n v="42.356599999999162"/>
        <n v="45.718500000002678"/>
        <n v="60.018499999991036"/>
        <n v="57.789000000004307"/>
        <n v="44.423999999999069"/>
        <n v="50.870100000000093"/>
        <n v="61.940100000007078"/>
        <n v="62.599699999991572"/>
        <n v="62.097999999998137"/>
        <n v="61.017000000007101"/>
        <n v="59.220799999995506"/>
        <n v="63.20669999999518"/>
        <n v="60.747000000003027"/>
        <n v="56.735200000010082"/>
        <n v="53.874299999995856"/>
        <n v="45.329400000002352"/>
        <n v="55.069799999997485"/>
        <n v="54.999299999995856"/>
        <n v="38.073600000003353"/>
        <n v="26.183099999994738"/>
        <n v="36.074099999997998"/>
        <n v="25.280299999998533"/>
        <n v="52.138100000011036"/>
        <n v="54.586499999990338"/>
        <n v="45.972500000003492"/>
        <n v="43.099900000001071"/>
        <n v="57.952399999994668"/>
        <n v="55.223600000012084"/>
        <n v="54.029299999994691"/>
        <n v="51.013699999995879"/>
        <n v="42.431300000011106"/>
        <n v="47.808599999989383"/>
        <n v="58.38300000000163"/>
        <n v="49.163400000004913"/>
        <n v="50.719700000001467"/>
        <n v="35.990699999994831"/>
        <n v="50.292700000005425"/>
        <n v="50.851199999990058"/>
        <n v="35.364400000005844"/>
        <n v="26.805200000002515"/>
        <n v="42.09309999999823"/>
        <n v="43.869900000005146"/>
        <n v="40.434699999997974"/>
        <n v="52.01589999999851"/>
        <n v="57.242299999998068"/>
        <n v="45.380999999993946"/>
        <n v="50.116099999999278"/>
        <n v="13.241399999998976"/>
        <n v="36.763800000000629"/>
        <n v="51.898500000010245"/>
        <n v="55.765999999988708"/>
        <n v="51.63990000000922"/>
        <n v="54.550900000002002"/>
        <n v="53.694799999997485"/>
        <n v="50.836899999994785"/>
        <n v="53.033699999999953"/>
        <n v="53.126600000003236"/>
        <n v="47.241399999998976"/>
        <n v="30.760200000004261"/>
        <n v="43.145900000003166"/>
        <n v="43.700099999987287"/>
        <n v="56.225500000000466"/>
        <n v="53.329800000006799"/>
        <n v="55.482799999997951"/>
        <n v="55.130199999999604"/>
        <n v="49.581300000005285"/>
        <n v="52.658499999990454"/>
        <n v="54.467400000008638"/>
        <n v="51.537899999995716"/>
        <n v="53.861000000004424"/>
        <n v="54.759399999995367"/>
        <n v="56.567"/>
        <n v="56.34"/>
        <m/>
      </sharedItems>
    </cacheField>
    <cacheField name="Irradiation" numFmtId="0">
      <sharedItems containsString="0" containsBlank="1" containsNumber="1" minValue="0.28999999999999998" maxValue="7.79" count="277">
        <n v="5.67"/>
        <n v="5.51"/>
        <n v="4.99"/>
        <n v="4.45"/>
        <n v="4.4227999999999996"/>
        <n v="3.9826000000000001"/>
        <n v="3.37"/>
        <n v="6.14"/>
        <n v="6.59"/>
        <n v="6.34"/>
        <n v="6.15"/>
        <n v="5.93"/>
        <n v="6.18"/>
        <n v="5.86"/>
        <n v="5.7962999999999996"/>
        <n v="5.66"/>
        <n v="5.8"/>
        <n v="6.02"/>
        <n v="6.05"/>
        <n v="5.9585999999999997"/>
        <n v="5.7073999999999998"/>
        <n v="5.9984000000000002"/>
        <n v="5.99"/>
        <n v="5.8135000000000003"/>
        <n v="4.97"/>
        <n v="5.1100000000000003"/>
        <n v="6.0709"/>
        <n v="6.39"/>
        <n v="6.19"/>
        <n v="6.03"/>
        <n v="5.0393999999999997"/>
        <n v="2.89"/>
        <n v="5.95"/>
        <n v="6.55"/>
        <n v="6.78"/>
        <n v="6.7999000000000001"/>
        <n v="6.4541000000000004"/>
        <n v="6.73"/>
        <n v="6.88"/>
        <n v="7.07"/>
        <n v="7.02"/>
        <n v="7.17"/>
        <n v="7.57"/>
        <n v="7.79"/>
        <n v="7.25"/>
        <n v="7.68"/>
        <n v="7.74"/>
        <n v="7.22"/>
        <n v="7.08"/>
        <n v="6.5856000000000003"/>
        <n v="6.63"/>
        <n v="6.92"/>
        <n v="6.62"/>
        <n v="6.2"/>
        <n v="6.12"/>
        <n v="6.31"/>
        <n v="5.7"/>
        <n v="5.59"/>
        <n v="5.36"/>
        <n v="5.6"/>
        <n v="3.2342"/>
        <n v="5.6631"/>
        <n v="5.56"/>
        <n v="5.4"/>
        <n v="4.7"/>
        <n v="5.61"/>
        <n v="5.9165000000000001"/>
        <n v="4.37"/>
        <n v="4.3899999999999997"/>
        <n v="5.9036"/>
        <n v="5.88"/>
        <n v="5.9"/>
        <n v="6.75"/>
        <n v="7.21"/>
        <n v="7.46"/>
        <n v="6.97"/>
        <n v="7.3"/>
        <n v="7.31"/>
        <n v="7.47"/>
        <n v="7.2984"/>
        <n v="7.77"/>
        <n v="7.3029000000000002"/>
        <n v="7.59"/>
        <n v="7.34"/>
        <n v="7.33"/>
        <n v="6.82"/>
        <n v="6.87"/>
        <n v="5.1821000000000002"/>
        <n v="6.09"/>
        <n v="5.43"/>
        <n v="6.84"/>
        <n v="6.8898000000000001"/>
        <n v="4.72"/>
        <n v="5.05"/>
        <n v="5.82"/>
        <n v="6.56"/>
        <n v="5.8457999999999997"/>
        <n v="6.35"/>
        <n v="6.67"/>
        <n v="6.48"/>
        <n v="5.89"/>
        <n v="4.84"/>
        <n v="4.4400000000000004"/>
        <n v="6.5076999999999998"/>
        <n v="6.86"/>
        <n v="6.49"/>
        <n v="5.44"/>
        <n v="6.5"/>
        <n v="5.46"/>
        <n v="5.22"/>
        <n v="6.0414000000000003"/>
        <n v="6.71"/>
        <n v="5.76"/>
        <n v="6.81"/>
        <n v="6.93"/>
        <n v="6.85"/>
        <n v="6.22"/>
        <n v="5.68"/>
        <n v="6.38"/>
        <n v="6.25"/>
        <n v="5.12"/>
        <n v="6.1"/>
        <n v="6.23"/>
        <n v="6.0427"/>
        <n v="6.4"/>
        <n v="6.46"/>
        <n v="5.96"/>
        <n v="4.59"/>
        <n v="5.39"/>
        <n v="6.0423"/>
        <n v="6.06"/>
        <n v="6.04"/>
        <n v="6.53"/>
        <n v="6"/>
        <n v="5.7199"/>
        <n v="5.74"/>
        <n v="5.98"/>
        <n v="5.1547000000000001"/>
        <n v="5.49"/>
        <n v="3.02"/>
        <n v="2.73"/>
        <n v="2.4700000000000002"/>
        <n v="4.28"/>
        <n v="3.6560000000000001"/>
        <n v="3.1"/>
        <n v="2.94"/>
        <n v="3.99"/>
        <n v="3.14"/>
        <n v="4.95"/>
        <n v="4.12"/>
        <n v="3.21"/>
        <n v="3.35"/>
        <n v="3.58"/>
        <n v="3.29"/>
        <n v="4.5"/>
        <n v="3.41"/>
        <n v="3.3"/>
        <n v="3.9998999999999998"/>
        <n v="4.47"/>
        <n v="2.2200000000000002"/>
        <n v="1.1599999999999999"/>
        <n v="1.7"/>
        <n v="1.94"/>
        <n v="1.72"/>
        <n v="1.89"/>
        <n v="2.7621000000000002"/>
        <n v="3"/>
        <n v="1.2"/>
        <n v="2.72"/>
        <n v="0.66"/>
        <n v="1.42"/>
        <n v="2.06"/>
        <n v="4.04"/>
        <n v="3.5304000000000002"/>
        <n v="2.14"/>
        <n v="2.78"/>
        <n v="2.68"/>
        <n v="3.7684000000000002"/>
        <n v="3.8275999999999999"/>
        <n v="4.5999999999999996"/>
        <n v="0.43"/>
        <n v="0.28999999999999998"/>
        <n v="4.4000000000000004"/>
        <n v="5.57"/>
        <n v="5.28"/>
        <n v="5.38"/>
        <n v="3.77"/>
        <n v="3.96"/>
        <n v="3.26"/>
        <n v="5.04"/>
        <n v="2.5693999999999999"/>
        <n v="1.64"/>
        <n v="1.9554"/>
        <n v="4.1077000000000004"/>
        <n v="4.51"/>
        <n v="3.39"/>
        <n v="5.4265999999999996"/>
        <n v="5.33"/>
        <n v="5.01"/>
        <n v="5.8234000000000004"/>
        <n v="6.64"/>
        <n v="5"/>
        <n v="4.2300000000000004"/>
        <n v="5.78"/>
        <n v="1.01"/>
        <n v="1.32"/>
        <n v="2.02"/>
        <n v="3.07"/>
        <n v="5.2343000000000002"/>
        <n v="5.2"/>
        <n v="4.25"/>
        <n v="3.0455999999999999"/>
        <n v="3.44"/>
        <n v="5.19"/>
        <n v="3.5"/>
        <n v="2.87"/>
        <n v="2.7"/>
        <n v="3.2"/>
        <n v="4"/>
        <n v="2.6"/>
        <n v="3.8"/>
        <n v="2.84"/>
        <n v="4.2712000000000003"/>
        <n v="3.4"/>
        <n v="2.8"/>
        <n v="6.11"/>
        <n v="5.3"/>
        <n v="5.0999999999999996"/>
        <n v="5.5"/>
        <n v="2.82"/>
        <n v="4.46"/>
        <n v="4.9800000000000004"/>
        <n v="6.66"/>
        <n v="4.87"/>
        <n v="6.52"/>
        <n v="6.6"/>
        <n v="6.57"/>
        <n v="6.41"/>
        <n v="5.71"/>
        <n v="4.9000000000000004"/>
        <n v="3.94"/>
        <n v="2.71"/>
        <n v="3.7"/>
        <n v="2.59"/>
        <n v="5.47"/>
        <n v="5.75"/>
        <n v="4.8899999999999997"/>
        <n v="4.6900000000000004"/>
        <n v="6.08"/>
        <n v="5.07"/>
        <n v="5.26"/>
        <n v="3.78"/>
        <n v="5.17"/>
        <n v="3.46"/>
        <n v="2.98"/>
        <n v="4.1399999999999997"/>
        <n v="4.53"/>
        <n v="4.22"/>
        <n v="4.71"/>
        <n v="1.31"/>
        <n v="3.71"/>
        <n v="5.7344999999999997"/>
        <n v="5.48"/>
        <n v="5.37"/>
        <n v="5.63"/>
        <n v="5.65"/>
        <n v="3.17"/>
        <n v="4.41"/>
        <n v="4.4800000000000004"/>
        <n v="5.91"/>
        <n v="5.9870000000000001"/>
        <n v="5.24"/>
        <n v="5.62"/>
        <n v="5.8049999999999997"/>
        <n v="5.7729999999999997"/>
        <n v="5.9770000000000003"/>
        <m/>
      </sharedItems>
    </cacheField>
    <cacheField name="PR" numFmtId="0">
      <sharedItems containsString="0" containsBlank="1" containsNumber="1" minValue="9.603675006298527" maxValue="97.455897774724562" count="366">
        <n v="75.920880726626791"/>
        <n v="76.268749936633711"/>
        <n v="77.908236398813486"/>
        <n v="78.166241202976835"/>
        <n v="76.867616718613206"/>
        <n v="77.45979578730956"/>
        <n v="78.696781301637955"/>
        <n v="78.055928033708597"/>
        <n v="72.725857075430241"/>
        <n v="76.834870072103357"/>
        <n v="77.417158841455404"/>
        <n v="78.03323339859935"/>
        <n v="77.67805274110566"/>
        <n v="66.07306552970465"/>
        <n v="79.154328621467457"/>
        <n v="79.809103298833065"/>
        <n v="72.998048862564076"/>
        <n v="79.481134603658319"/>
        <n v="80.257709195227307"/>
        <n v="80.564287909917269"/>
        <n v="80.800914326608293"/>
        <n v="80.554520737538851"/>
        <n v="81.061626148768823"/>
        <n v="81.62752064142785"/>
        <n v="80.438561169492615"/>
        <n v="80.23683573023493"/>
        <n v="80.499927833312981"/>
        <n v="80.544123585713763"/>
        <n v="82.129435736457339"/>
        <n v="80.393395160560104"/>
        <n v="80.423944061489578"/>
        <n v="80.602931713771554"/>
        <n v="81.606578257331975"/>
        <n v="79.05722457478555"/>
        <n v="78.000349608706472"/>
        <n v="76.961954684030303"/>
        <n v="77.915190734196656"/>
        <n v="82.256571085883465"/>
        <n v="77.761306932531596"/>
        <n v="76.981008453501758"/>
        <n v="75.46876622704022"/>
        <n v="76.118396729077219"/>
        <n v="77.050405123782895"/>
        <n v="75.266142222454008"/>
        <n v="73.140525882395664"/>
        <n v="78.045497594314483"/>
        <n v="74.495520841542856"/>
        <n v="73.511334471679589"/>
        <n v="76.516815060614661"/>
        <n v="79.919471406607343"/>
        <n v="80.541834604749724"/>
        <n v="79.393212994589803"/>
        <n v="80.476676193769663"/>
        <n v="80.002459422781286"/>
        <n v="77.445820905237952"/>
        <n v="78.459026675355787"/>
        <n v="77.984593235563068"/>
        <n v="81.235387150084918"/>
        <n v="80.368444956745051"/>
        <n v="83.163710457334588"/>
        <n v="77.82375837119136"/>
        <n v="78.696781301644762"/>
        <n v="77.852093130253735"/>
        <n v="82.514162484182947"/>
        <n v="78.275191401810446"/>
        <n v="82.48781417743011"/>
        <n v="76.986132756099352"/>
        <n v="76.998289618867204"/>
        <n v="76.947963939390235"/>
        <n v="77.189821659708116"/>
        <n v="73.459765279764483"/>
        <n v="73.506441001905031"/>
        <n v="79.00936042114833"/>
        <n v="69.512488747001044"/>
        <n v="81.923528598745705"/>
        <n v="79.581913471576044"/>
        <n v="71.06801168567678"/>
        <n v="9.603675006298527"/>
        <n v="77.76820571106488"/>
        <n v="79.396308246538098"/>
        <n v="76.841239994958073"/>
        <n v="76.586948022771068"/>
        <n v="76.438624018970827"/>
        <n v="76.648508911592543"/>
        <n v="77.620217945951381"/>
        <n v="76.589772431450413"/>
        <n v="76.634382895125214"/>
        <n v="76.126175050633464"/>
        <n v="75.3544469606571"/>
        <n v="75.6482225879477"/>
        <n v="76.7267696485074"/>
        <n v="76.766887482249018"/>
        <n v="76.656892018255434"/>
        <n v="76.388957803059441"/>
        <n v="72.625559454495175"/>
        <n v="78.361164685462029"/>
        <n v="76.758436934601647"/>
        <n v="58.150331011067557"/>
        <n v="76.232977835487532"/>
        <n v="77.086028467985372"/>
        <n v="75.465828403623291"/>
        <n v="73.102180082226837"/>
        <n v="78.196589895081075"/>
        <n v="79.787627775128385"/>
        <n v="74.505028345723105"/>
        <n v="74.179443402147655"/>
        <n v="75.904314868364281"/>
        <n v="76.057559977497263"/>
        <n v="77.407111513301402"/>
        <n v="75.228787549380527"/>
        <n v="76.661519716257388"/>
        <n v="76.029093799887619"/>
        <n v="74.854891190848591"/>
        <n v="76.804496602736748"/>
        <n v="73.74136178939726"/>
        <n v="77.239433499769518"/>
        <n v="77.227062126235936"/>
        <n v="51.543139819460947"/>
        <n v="44.842985741708134"/>
        <n v="75.459519541807012"/>
        <n v="77.090724540383363"/>
        <n v="75.362171924467006"/>
        <n v="75.519162125363792"/>
        <n v="72.186937260161017"/>
        <n v="77.243917646848686"/>
        <n v="78.018360773182295"/>
        <n v="65.868917682874283"/>
        <n v="71.649308349262924"/>
        <n v="75.681578952918343"/>
        <n v="75.539194397562881"/>
        <n v="75.552244769348093"/>
        <n v="74.474599294403021"/>
        <n v="69.253167545440604"/>
        <n v="75.281122390991044"/>
        <n v="75.11440212344948"/>
        <n v="74.381517680486752"/>
        <n v="75.25020693806907"/>
        <n v="75.913293860107473"/>
        <n v="77.726926602512847"/>
        <n v="70.062338212108244"/>
        <n v="74.955254456882855"/>
        <n v="74.415676398842606"/>
        <n v="72.702299913415629"/>
        <n v="74.439414444357681"/>
        <n v="78.006458658647873"/>
        <n v="75.538804523875442"/>
        <n v="74.654952654735936"/>
        <n v="74.363880588551041"/>
        <n v="79.871360127033896"/>
        <n v="76.360470606759336"/>
        <n v="74.798488729419972"/>
        <n v="75.79186655562242"/>
        <n v="75.452791843395033"/>
        <n v="73.140194116150269"/>
        <n v="68.581073029755785"/>
        <n v="76.360698739819114"/>
        <n v="80.620471717249259"/>
        <n v="75.060626390021383"/>
        <n v="75.336984398786839"/>
        <n v="75.43946419478101"/>
        <n v="77.04668750015496"/>
        <n v="73.561786467098258"/>
        <n v="74.709164961468588"/>
        <n v="75.80440342839421"/>
        <n v="79.774819401649353"/>
        <n v="76.58411603180194"/>
        <n v="77.516329582127725"/>
        <n v="75.533720754905488"/>
        <n v="75.406323546872159"/>
        <n v="74.748782239693156"/>
        <n v="74.332085868104315"/>
        <n v="74.960947521896827"/>
        <n v="75.168994553632089"/>
        <n v="71.52949703010492"/>
        <n v="72.182147087924861"/>
        <n v="88.497845639570144"/>
        <n v="82.201496258407431"/>
        <n v="69.687103068501827"/>
        <n v="74.477807249380916"/>
        <n v="79.712223641006048"/>
        <n v="80.838190316686649"/>
        <n v="74.554845443640488"/>
        <n v="79.448661377804285"/>
        <n v="74.563212990842032"/>
        <n v="77.932734881245992"/>
        <n v="76.678915114397924"/>
        <n v="77.716136051808576"/>
        <n v="83.395096603235487"/>
        <n v="77.3778408328957"/>
        <n v="80.131980960641329"/>
        <n v="77.822372620515381"/>
        <n v="81.466169499949828"/>
        <n v="79.412206586177405"/>
        <n v="77.911761282671833"/>
        <n v="72.182730052962768"/>
        <n v="80.260293512943306"/>
        <n v="76.35151298471591"/>
        <n v="82.950661371983287"/>
        <n v="82.088883943996521"/>
        <n v="77.770936815689168"/>
        <n v="90.055079633888141"/>
        <n v="76.409084170769688"/>
        <n v="80.778706732880963"/>
        <n v="76.642533471450378"/>
        <n v="79.483749114630669"/>
        <n v="83.943233388440163"/>
        <n v="78.986107703497439"/>
        <n v="71.542528456040685"/>
        <n v="80.913592042568425"/>
        <n v="81.370943773015398"/>
        <n v="79.281163341036091"/>
        <n v="79.579512023240667"/>
        <n v="84.948394769500311"/>
        <n v="82.093764667183393"/>
        <n v="81.04593895245722"/>
        <n v="76.433027163800446"/>
        <n v="75.867677657807334"/>
        <n v="75.104102155255376"/>
        <n v="76.866623597168399"/>
        <n v="62.414688618229938"/>
        <n v="77.981356017094754"/>
        <n v="75.164609788999499"/>
        <n v="77.802499695939915"/>
        <n v="78.257951666133735"/>
        <n v="80.784229081553534"/>
        <n v="76.510759598821281"/>
        <n v="79.179583640890556"/>
        <n v="74.793171118045052"/>
        <n v="75.798188988512891"/>
        <n v="78.408873718433057"/>
        <n v="82.53564868219884"/>
        <n v="80.491747265669176"/>
        <n v="80.273514047754276"/>
        <n v="72.877187390251081"/>
        <n v="78.522287329800761"/>
        <n v="66.848612959882999"/>
        <n v="79.85750078985609"/>
        <n v="78.311026983540657"/>
        <n v="73.233777721614217"/>
        <n v="77.125987263696928"/>
        <n v="73.441784504614489"/>
        <n v="77.029167396945951"/>
        <n v="74.904165335314232"/>
        <n v="74.907677016742269"/>
        <n v="79.168961989459206"/>
        <n v="78.510736901399042"/>
        <n v="71.922516244535075"/>
        <n v="78.319036751411517"/>
        <n v="71.344486854770366"/>
        <n v="81.813485511610878"/>
        <n v="78.10059356454579"/>
        <n v="78.696781301633422"/>
        <n v="78.696781301637316"/>
        <n v="77.820750340962803"/>
        <n v="81.338399946856214"/>
        <n v="78.948611001824688"/>
        <n v="77.940081481436636"/>
        <n v="79.992963581901762"/>
        <n v="76.743315099114156"/>
        <n v="97.455897774724562"/>
        <n v="82.064436357325135"/>
        <n v="77.208426099722388"/>
        <n v="77.483728796040566"/>
        <n v="77.572541568764109"/>
        <n v="77.599962050061876"/>
        <n v="79.571189982782627"/>
        <n v="77.713071535352725"/>
        <n v="78.89352325491032"/>
        <n v="77.7887415173862"/>
        <n v="79.318071680347984"/>
        <n v="77.588375931199067"/>
        <n v="77.291481635543974"/>
        <n v="80.14866984972717"/>
        <n v="77.539475694267637"/>
        <n v="83.19374023314279"/>
        <n v="77.098252931469418"/>
        <n v="77.019636782097763"/>
        <n v="78.189060131945652"/>
        <n v="78.824951955230503"/>
        <n v="77.279981638276354"/>
        <n v="77.496321925864706"/>
        <n v="77.954358836534908"/>
        <n v="79.159703544600106"/>
        <n v="77.409015789423535"/>
        <n v="76.732868755808994"/>
        <n v="75.020634078199649"/>
        <n v="76.890625665221094"/>
        <n v="78.696781301636648"/>
        <n v="78.873231483930311"/>
        <n v="78.880652286010445"/>
        <n v="78.696781301623346"/>
        <n v="78.942708743226703"/>
        <n v="78.880652285983686"/>
        <n v="73.323908682670762"/>
        <n v="72.07963452553048"/>
        <n v="72.282623577988957"/>
        <n v="73.040955130087454"/>
        <n v="75.186144217548019"/>
        <n v="75.920667850812848"/>
        <n v="75.954317710843739"/>
        <n v="75.817630766215245"/>
        <n v="76.47649593576763"/>
        <n v="76.039816016529954"/>
        <n v="76.900051134954481"/>
        <n v="75.750255948693493"/>
        <n v="75.042536067074181"/>
        <n v="75.389035677753753"/>
        <n v="73.557399665623649"/>
        <n v="75.847415082094543"/>
        <n v="74.428481298847558"/>
        <n v="76.899139089170646"/>
        <n v="76.664023113024484"/>
        <n v="77.20792327702523"/>
        <n v="77.177538419400165"/>
        <n v="76.107124878547523"/>
        <n v="75.685774017064062"/>
        <n v="74.834362587453612"/>
        <n v="72.991684149713151"/>
        <n v="76.108071390410217"/>
        <n v="76.246016486022612"/>
        <n v="74.354889919469244"/>
        <n v="74.646211675833214"/>
        <n v="75.879894275197941"/>
        <n v="74.971489879063625"/>
        <n v="76.503592314553501"/>
        <n v="74.507599027036846"/>
        <n v="75.053411796938988"/>
        <n v="75.782085697868013"/>
        <n v="71.915011997386088"/>
        <n v="78.392345010342467"/>
        <n v="81.426149439280678"/>
        <n v="71.566536015902201"/>
        <n v="80.977847426341185"/>
        <n v="77.306992669386119"/>
        <n v="76.458958136669082"/>
        <n v="78.251327822574538"/>
        <n v="76.212995845284368"/>
        <n v="76.691767765287395"/>
        <n v="79.321358931027433"/>
        <n v="79.898258878786592"/>
        <n v="78.925871662304502"/>
        <n v="77.651428184173184"/>
        <n v="77.811622631494103"/>
        <n v="75.106599672924261"/>
        <n v="79.849847694334457"/>
        <n v="75.776936059004228"/>
        <n v="75.472704600273829"/>
        <n v="75.202252824666374"/>
        <n v="74.936050159800288"/>
        <n v="83.582612513266653"/>
        <n v="76.958997487412844"/>
        <n v="77.804527545400674"/>
        <n v="77.64280655206403"/>
        <n v="74.886753492383164"/>
        <n v="76.026711936040982"/>
        <n v="74.968338194294901"/>
        <n v="73.609817152031169"/>
        <n v="75.392717964548424"/>
        <n v="74.9159750825266"/>
        <n v="74.833115036205129"/>
        <n v="74.261144537361901"/>
        <n v="74.975280990654113"/>
        <n v="73.206308187584185"/>
        <n v="74.912027308696665"/>
        <n v="75.275182114616726"/>
        <m/>
      </sharedItems>
    </cacheField>
    <cacheField name="PA" numFmtId="0">
      <sharedItems containsString="0" containsBlank="1" containsNumber="1" minValue="19.640387275242048" maxValue="100"/>
    </cacheField>
    <cacheField name="GA" numFmtId="0">
      <sharedItems containsString="0" containsBlank="1" containsNumber="1" minValue="19.640387275242048" maxValue="100"/>
    </cacheField>
    <cacheField name="CUF" numFmtId="0">
      <sharedItems containsString="0" containsBlank="1" containsNumber="1" minValue="0.95833333332848258" maxValue="31.000000000003634" count="283">
        <n v="22.791666666665453"/>
        <n v="22.250000000003638"/>
        <n v="20.583333333330909"/>
        <n v="18.416666666665453"/>
        <n v="17.999999999998785"/>
        <n v="16.333333333338185"/>
        <n v="14.041666666665453"/>
        <n v="25.374999999997577"/>
        <n v="25.375000000003638"/>
        <n v="25.791666666664241"/>
        <n v="25.208333333333332"/>
        <n v="24.500000000001211"/>
        <n v="25.416666666666664"/>
        <n v="20.499999999998789"/>
        <n v="24.291666666667879"/>
        <n v="23.916666666664241"/>
        <n v="22.416666666667879"/>
        <n v="25.333333333334547"/>
        <n v="25.708333333332124"/>
        <n v="24.416666666669094"/>
        <n v="25.583333333330909"/>
        <n v="25.125000000001211"/>
        <n v="21.166666666667879"/>
        <n v="21.708333333329698"/>
        <n v="25.875000000002423"/>
        <n v="27.249999999997577"/>
        <n v="26.916666666669091"/>
        <n v="25.666666666669091"/>
        <n v="21.458333333333332"/>
        <n v="12.333333333329694"/>
        <n v="27.416666666667876"/>
        <n v="27.999999999998789"/>
        <n v="27.708333333333336"/>
        <n v="26.625000000003642"/>
        <n v="26.958333333332117"/>
        <n v="28.041666666667879"/>
        <n v="28.250000000001211"/>
        <n v="28.291666666664238"/>
        <n v="29.249999999998789"/>
        <n v="30.166666666670306"/>
        <n v="30.166666666664245"/>
        <n v="29.958333333330906"/>
        <n v="30.291666666671517"/>
        <n v="30.124999999995151"/>
        <n v="29.250000000004849"/>
        <n v="28.083333333330906"/>
        <n v="28.500000000003638"/>
        <n v="26.375000000001215"/>
        <n v="28.375000000002427"/>
        <n v="27.500000000000004"/>
        <n v="27.374999999998789"/>
        <n v="26.666666666666668"/>
        <n v="26.041666666666668"/>
        <n v="25.999999999997573"/>
        <n v="23.75"/>
        <n v="23.041666666667879"/>
        <n v="23.416666666665453"/>
        <n v="23.208333333332121"/>
        <n v="14.125000000003638"/>
        <n v="23.083333333330909"/>
        <n v="22.666666666664241"/>
        <n v="22.000000000001211"/>
        <n v="19.208333333335759"/>
        <n v="21.624999999997573"/>
        <n v="21.83333333333697"/>
        <n v="24.749999999997573"/>
        <n v="16.083333333335759"/>
        <n v="19.041666666665456"/>
        <n v="24.874999999998789"/>
        <n v="22.125000000002427"/>
        <n v="2.9999999999987872"/>
        <n v="27.916666666666668"/>
        <n v="28.374999999996366"/>
        <n v="29.33333333333697"/>
        <n v="30.249999999996362"/>
        <n v="28.208333333338182"/>
        <n v="29.624999999996358"/>
        <n v="30.041666666669091"/>
        <n v="30.291666666665456"/>
        <n v="29.416666666669094"/>
        <n v="29.416666666663026"/>
        <n v="31.000000000003634"/>
        <n v="30.833333333333336"/>
        <n v="29.833333333329698"/>
        <n v="29.750000000003642"/>
        <n v="27.583333333332121"/>
        <n v="26.416666666664241"/>
        <n v="21.500000000002427"/>
        <n v="18.75"/>
        <n v="21.916666666669091"/>
        <n v="19.541666666670306"/>
        <n v="21.333333333332121"/>
        <n v="22.958333333335759"/>
        <n v="24.916666666667879"/>
        <n v="23.958333333333336"/>
        <n v="23.500000000003638"/>
        <n v="23.541666666666668"/>
        <n v="28.499999999997577"/>
        <n v="25.166666666664238"/>
        <n v="28.749999999999996"/>
        <n v="26.500000000002427"/>
        <n v="24.083333333334547"/>
        <n v="13.208333333332121"/>
        <n v="10.541666666667879"/>
        <n v="25.89583333333697"/>
        <n v="23.270833333329698"/>
        <n v="20.791666666670306"/>
        <n v="26.583333333334547"/>
        <n v="20.333333333334547"/>
        <n v="20.916666666665453"/>
        <n v="25.916666666665456"/>
        <n v="24.166666666666668"/>
        <n v="26.458333333333332"/>
        <n v="27.083333333333332"/>
        <n v="27.291666666666664"/>
        <n v="25"/>
        <n v="23.375000000002423"/>
        <n v="23.666666666661815"/>
        <n v="25.041666666669094"/>
        <n v="24.625000000002427"/>
        <n v="19.708333333328483"/>
        <n v="24.041666666671517"/>
        <n v="24.916666666661815"/>
        <n v="26.166666666667883"/>
        <n v="23.791666666669091"/>
        <n v="23.916666666670306"/>
        <n v="26.166666666661815"/>
        <n v="23.583333333335759"/>
        <n v="16.666666666666664"/>
        <n v="21.791666666667879"/>
        <n v="24.124999999997573"/>
        <n v="25.291666666665453"/>
        <n v="26.541666666665453"/>
        <n v="26.20833333333697"/>
        <n v="21.583333333328483"/>
        <n v="22.874999999997573"/>
        <n v="22.916666666666664"/>
        <n v="23.666666666667879"/>
        <n v="20.458333333335759"/>
        <n v="11.541666666665455"/>
        <n v="12.791666666665455"/>
        <n v="10.750000000001213"/>
        <n v="15.791666666664241"/>
        <n v="14.416666666669093"/>
        <n v="13.083333333330907"/>
        <n v="12.583333333338183"/>
        <n v="15.749999999995149"/>
        <n v="13.208333333338185"/>
        <n v="19.541666666664241"/>
        <n v="17.000000000001211"/>
        <n v="11.083333333329696"/>
        <n v="14.791666666666666"/>
        <n v="14.666666666665455"/>
        <n v="13.958333333333334"/>
        <n v="18.541666666666668"/>
        <n v="14.708333333334547"/>
        <n v="13.874999999995149"/>
        <n v="16.500000000002427"/>
        <n v="17.083333333333332"/>
        <n v="12.833333333334545"/>
        <n v="12.208333333334547"/>
        <n v="9.7499999999975753"/>
        <n v="5.0416666666690917"/>
        <n v="6.9999999999951488"/>
        <n v="9.2500000000048495"/>
        <n v="6.9583333333321198"/>
        <n v="8.0833333333309074"/>
        <n v="11.208333333336972"/>
        <n v="12.624999999995149"/>
        <n v="5.3333333333345463"/>
        <n v="11.375000000001213"/>
        <n v="2.5"/>
        <n v="6.0833333333357587"/>
        <n v="8.8749999999951488"/>
        <n v="16.958333333338185"/>
        <n v="14.874999999998787"/>
        <n v="9.624999999996362"/>
        <n v="12.083333333333334"/>
        <n v="11.500000000002425"/>
        <n v="15.250000000002425"/>
        <n v="15.374999999997573"/>
        <n v="18.291666666664241"/>
        <n v="1.7500000000048508"/>
        <n v="0.95833333332848258"/>
        <n v="18.166666666669094"/>
        <n v="22.166666666665456"/>
        <n v="21.749999999998789"/>
        <n v="22.291666666666668"/>
        <n v="16.125000000004849"/>
        <n v="16.041666666666668"/>
        <n v="13.666666666661817"/>
        <n v="19.958333333336974"/>
        <n v="10.666666666663028"/>
        <n v="7.1666666666654537"/>
        <n v="8.3333333333333321"/>
        <n v="17.45833333333697"/>
        <n v="22.958333333329694"/>
        <n v="22.333333333335759"/>
        <n v="14.333333333330907"/>
        <n v="22.5"/>
        <n v="20.666666666669091"/>
        <n v="23.874999999995151"/>
        <n v="26.333333333338182"/>
        <n v="21.416666666664241"/>
        <n v="20.958333333334547"/>
        <n v="17.583333333332121"/>
        <n v="20.791666666664241"/>
        <n v="25.916666666671517"/>
        <n v="21.833333333330909"/>
        <n v="4.375"/>
        <n v="5.4583333333357587"/>
        <n v="8.4166666666654546"/>
        <n v="22.208333333334547"/>
        <n v="22.54166666666303"/>
        <n v="26.125000000004849"/>
        <n v="12.374999999998787"/>
        <n v="17.750000000002427"/>
        <n v="19.291666666661815"/>
        <n v="17.291666666666668"/>
        <n v="21.291666666669094"/>
        <n v="14.374999999999998"/>
        <n v="11.791666666667879"/>
        <n v="13.16666666666303"/>
        <n v="16.708333333335759"/>
        <n v="10.708333333332121"/>
        <n v="15.958333333334545"/>
        <n v="11.666666666666666"/>
        <n v="18.125"/>
        <n v="25.66666666666303"/>
        <n v="25.624999999999996"/>
        <n v="24.208333333335759"/>
        <n v="21.875"/>
        <n v="21.375000000001211"/>
        <n v="22.791666666671517"/>
        <n v="24.833333333335759"/>
        <n v="11.749999999998789"/>
        <n v="18.624999999998789"/>
        <n v="17.875000000003638"/>
        <n v="17.833333333328483"/>
        <n v="13.375000000002427"/>
        <n v="17.874999999997573"/>
        <n v="19.33333333333697"/>
        <n v="24.41666666666303"/>
        <n v="18.833333333338185"/>
        <n v="26.208333333330909"/>
        <n v="26.541666666671514"/>
        <n v="26.333333333332121"/>
        <n v="25.833333333333336"/>
        <n v="25.041666666663026"/>
        <n v="26.750000000004853"/>
        <n v="19.083333333334547"/>
        <n v="23.291666666664241"/>
        <n v="23.250000000001211"/>
        <n v="10.999999999997573"/>
        <n v="15.125000000001213"/>
        <n v="10.58333333333697"/>
        <n v="22.041666666664241"/>
        <n v="19.375"/>
        <n v="23.333333333333332"/>
        <n v="22.833333333328483"/>
        <n v="17.958333333335759"/>
        <n v="20.124999999995151"/>
        <n v="24.708333333334544"/>
        <n v="20.750000000001211"/>
        <n v="15.166666666664241"/>
        <n v="21.20833333333697"/>
        <n v="14.916666666667879"/>
        <n v="11.29166666666303"/>
        <n v="21.958333333332121"/>
        <n v="19.124999999997573"/>
        <n v="5.5416666666678793"/>
        <n v="15.503333333332799"/>
        <n v="21.913333333335082"/>
        <n v="23.624999999998789"/>
        <n v="22.708333333333332"/>
        <n v="19.958333333330909"/>
        <n v="12.916666666666668"/>
        <n v="23.458333333334547"/>
        <n v="23.000000000004849"/>
        <n v="23.166666666669091"/>
        <n v="23.916666666666668"/>
        <n v="23.833333333333336"/>
        <m/>
      </sharedItems>
    </cacheField>
    <cacheField name="INV 1" numFmtId="0">
      <sharedItems containsString="0" containsBlank="1" containsNumber="1" minValue="0.29999999999972715" maxValue="9.4899999999997817"/>
    </cacheField>
    <cacheField name="INV 2 " numFmtId="0">
      <sharedItems containsString="0" containsBlank="1" containsNumber="1" minValue="0.31999999999970896" maxValue="9.75"/>
    </cacheField>
    <cacheField name="INV 3" numFmtId="0">
      <sharedItems containsString="0" containsBlank="1" containsNumber="1" minValue="0.32999999999992724" maxValue="9.5400000000008731"/>
    </cacheField>
    <cacheField name="INV 4" numFmtId="0">
      <sharedItems containsString="0" containsBlank="1" containsNumber="1" minValue="0.30999999999994543" maxValue="9.5300000000002001"/>
    </cacheField>
    <cacheField name="INV 5" numFmtId="0">
      <sharedItems containsString="0" containsBlank="1" containsNumber="1" minValue="0.26999999999998181" maxValue="9.5"/>
    </cacheField>
    <cacheField name="INV 6" numFmtId="0">
      <sharedItems containsString="0" containsBlank="1" containsNumber="1" minValue="0.21000000000094587" maxValue="9.2039999999997235"/>
    </cacheField>
    <cacheField name="INV 7" numFmtId="0">
      <sharedItems containsString="0" containsBlank="1" containsNumber="1" minValue="0.27999999999974534" maxValue="9.8299999999999272"/>
    </cacheField>
    <cacheField name="INV 8" numFmtId="0">
      <sharedItems containsString="0" containsBlank="1" containsNumber="1" minValue="0.28999999999996362" maxValue="9.609999999999672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92.357087037039" createdVersion="5" refreshedVersion="5" minRefreshableVersion="3" recordCount="12">
  <cacheSource type="worksheet">
    <worksheetSource name="Table2" r:id="rId2"/>
  </cacheSource>
  <cacheFields count="16">
    <cacheField name="Month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Inv Gen MWh" numFmtId="0">
      <sharedItems containsSemiMixedTypes="0" containsString="0" containsNumber="1" minValue="912.10900000000129" maxValue="1898.98"/>
    </cacheField>
    <cacheField name="Plant Gen" numFmtId="0">
      <sharedItems containsSemiMixedTypes="0" containsString="0" containsNumber="1" minValue="899.69999999999709" maxValue="1855.6999999999971"/>
    </cacheField>
    <cacheField name="GSS Gen" numFmtId="0">
      <sharedItems containsSemiMixedTypes="0" containsString="0" containsNumber="1" minValue="891.45219999999972" maxValue="1824.9860000000044"/>
    </cacheField>
    <cacheField name="Irradiation" numFmtId="0">
      <sharedItems containsSemiMixedTypes="0" containsString="0" containsNumber="1" minValue="90.102400000000017" maxValue="190.1541"/>
    </cacheField>
    <cacheField name="PR" numFmtId="0">
      <sharedItems containsSemiMixedTypes="0" containsString="0" containsNumber="1" minValue="0.74128871674088948" maxValue="0.78618263190628368"/>
    </cacheField>
    <cacheField name="INV 1" numFmtId="167">
      <sharedItems containsSemiMixedTypes="0" containsString="0" containsNumber="1" minValue="113.38999999999987" maxValue="234.61000000000013"/>
    </cacheField>
    <cacheField name="INV 2" numFmtId="167">
      <sharedItems containsSemiMixedTypes="0" containsString="0" containsNumber="1" minValue="117.42999999999984" maxValue="242.84700000000021"/>
    </cacheField>
    <cacheField name="INV 3" numFmtId="167">
      <sharedItems containsSemiMixedTypes="0" containsString="0" containsNumber="1" minValue="111.72000000000116" maxValue="244.23999999999978"/>
    </cacheField>
    <cacheField name="INV 4" numFmtId="167">
      <sharedItems containsSemiMixedTypes="0" containsString="0" containsNumber="1" minValue="116.86999999999989" maxValue="237.34999999999991"/>
    </cacheField>
    <cacheField name="INV 5" numFmtId="167">
      <sharedItems containsSemiMixedTypes="0" containsString="0" containsNumber="1" minValue="115.30000000000018" maxValue="233.82000000000016"/>
    </cacheField>
    <cacheField name="INV 6" numFmtId="167">
      <sharedItems containsSemiMixedTypes="0" containsString="0" containsNumber="1" minValue="102.69900000000052" maxValue="226.26000000000022"/>
    </cacheField>
    <cacheField name="INV 7" numFmtId="167">
      <sharedItems containsSemiMixedTypes="0" containsString="0" containsNumber="1" minValue="116.75" maxValue="254.80999999999995"/>
    </cacheField>
    <cacheField name="INV 8" numFmtId="167">
      <sharedItems containsSemiMixedTypes="0" containsString="0" containsNumber="1" minValue="117.94999999999982" maxValue="238.23999999999978"/>
    </cacheField>
    <cacheField name="CUF " numFmtId="10">
      <sharedItems containsSemiMixedTypes="0" containsString="0" containsNumber="1" minValue="9.5210943512194571E-2" maxValue="0.21742054431409566"/>
    </cacheField>
    <cacheField name="Day" numFmtId="0">
      <sharedItems containsSemiMixedTypes="0" containsString="0" containsNumber="1" containsInteger="1" minValue="28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292.704563310188" createdVersion="5" refreshedVersion="5" minRefreshableVersion="3" recordCount="12">
  <cacheSource type="worksheet">
    <worksheetSource ref="A2:B14" sheet="Import" r:id="rId2"/>
  </cacheSource>
  <cacheFields count="2">
    <cacheField name="Month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Import kVAh" numFmtId="0">
      <sharedItems containsSemiMixedTypes="0" containsString="0" containsNumber="1" containsInteger="1" minValue="6447" maxValue="15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292.938579398149" createdVersion="5" refreshedVersion="5" minRefreshableVersion="3" recordCount="12">
  <cacheSource type="worksheet">
    <worksheetSource name="Table4" r:id="rId2"/>
  </cacheSource>
  <cacheFields count="17">
    <cacheField name="Month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INV 1" numFmtId="167">
      <sharedItems containsSemiMixedTypes="0" containsString="0" containsNumber="1" minValue="113.38999999999987" maxValue="234.61000000000013"/>
    </cacheField>
    <cacheField name="INV 2" numFmtId="167">
      <sharedItems containsSemiMixedTypes="0" containsString="0" containsNumber="1" minValue="117.42999999999984" maxValue="242.84700000000021"/>
    </cacheField>
    <cacheField name="INV 3" numFmtId="167">
      <sharedItems containsSemiMixedTypes="0" containsString="0" containsNumber="1" minValue="111.72000000000116" maxValue="244.23999999999978"/>
    </cacheField>
    <cacheField name="INV 4" numFmtId="167">
      <sharedItems containsSemiMixedTypes="0" containsString="0" containsNumber="1" minValue="116.86999999999989" maxValue="237.34999999999991"/>
    </cacheField>
    <cacheField name="INV 5" numFmtId="167">
      <sharedItems containsSemiMixedTypes="0" containsString="0" containsNumber="1" minValue="115.30000000000018" maxValue="233.82000000000016"/>
    </cacheField>
    <cacheField name="INV 6" numFmtId="167">
      <sharedItems containsSemiMixedTypes="0" containsString="0" containsNumber="1" minValue="102.69900000000052" maxValue="226.26000000000022"/>
    </cacheField>
    <cacheField name="INV 7" numFmtId="167">
      <sharedItems containsSemiMixedTypes="0" containsString="0" containsNumber="1" minValue="116.75" maxValue="254.80999999999995"/>
    </cacheField>
    <cacheField name="INV 8" numFmtId="167">
      <sharedItems containsSemiMixedTypes="0" containsString="0" containsNumber="1" minValue="117.94999999999982" maxValue="238.23999999999978"/>
    </cacheField>
    <cacheField name="SPY_INV 1" numFmtId="169">
      <sharedItems containsSemiMixedTypes="0" containsString="0" containsNumber="1" minValue="72.685897435897346" maxValue="150.39102564102572"/>
    </cacheField>
    <cacheField name="SPY_INV 2" numFmtId="169">
      <sharedItems containsSemiMixedTypes="0" containsString="0" containsNumber="1" minValue="72.051785495152686" maxValue="149.00417229107879"/>
    </cacheField>
    <cacheField name="SPY_INV 3" numFmtId="169">
      <sharedItems containsSemiMixedTypes="0" containsString="0" containsNumber="1" minValue="68.034833444979711" maxValue="148.73637415504524"/>
    </cacheField>
    <cacheField name="SPY_INV 4" numFmtId="169">
      <sharedItems containsSemiMixedTypes="0" containsString="0" containsNumber="1" minValue="75.172058918119177" maxValue="152.66610921721227"/>
    </cacheField>
    <cacheField name="SPY_INV 5" numFmtId="169">
      <sharedItems containsSemiMixedTypes="0" containsString="0" containsNumber="1" minValue="73.910256410256522" maxValue="149.88461538461547"/>
    </cacheField>
    <cacheField name="SPY_INV 6" numFmtId="169">
      <sharedItems containsSemiMixedTypes="0" containsString="0" containsNumber="1" minValue="65.4217097719458" maxValue="144.13301057459563"/>
    </cacheField>
    <cacheField name="SPY_INV 7" numFmtId="169">
      <sharedItems containsSemiMixedTypes="0" containsString="0" containsNumber="1" minValue="71.86384340760803" maxValue="156.84476178751689"/>
    </cacheField>
    <cacheField name="SPY_INV 8" numFmtId="169">
      <sharedItems containsSemiMixedTypes="0" containsString="0" containsNumber="1" minValue="75.608974358974237" maxValue="152.71794871794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5292.979060300924" createdVersion="5" refreshedVersion="5" minRefreshableVersion="3" recordCount="12">
  <cacheSource type="worksheet">
    <worksheetSource name="Table5" r:id="rId2"/>
  </cacheSource>
  <cacheFields count="18">
    <cacheField name="Month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INV 1" numFmtId="167">
      <sharedItems containsSemiMixedTypes="0" containsString="0" containsNumber="1" minValue="113.38999999999987" maxValue="234.61000000000013"/>
    </cacheField>
    <cacheField name="INV 2" numFmtId="167">
      <sharedItems containsSemiMixedTypes="0" containsString="0" containsNumber="1" minValue="117.42999999999984" maxValue="242.84700000000021"/>
    </cacheField>
    <cacheField name="INV 3" numFmtId="167">
      <sharedItems containsSemiMixedTypes="0" containsString="0" containsNumber="1" minValue="111.72000000000116" maxValue="244.23999999999978"/>
    </cacheField>
    <cacheField name="INV 4" numFmtId="167">
      <sharedItems containsSemiMixedTypes="0" containsString="0" containsNumber="1" minValue="116.86999999999989" maxValue="237.34999999999991"/>
    </cacheField>
    <cacheField name="INV 5" numFmtId="167">
      <sharedItems containsSemiMixedTypes="0" containsString="0" containsNumber="1" minValue="115.30000000000018" maxValue="233.82000000000016"/>
    </cacheField>
    <cacheField name="INV 6" numFmtId="167">
      <sharedItems containsSemiMixedTypes="0" containsString="0" containsNumber="1" minValue="102.69900000000052" maxValue="226.26000000000022"/>
    </cacheField>
    <cacheField name="INV 7" numFmtId="167">
      <sharedItems containsSemiMixedTypes="0" containsString="0" containsNumber="1" minValue="116.75" maxValue="254.80999999999995"/>
    </cacheField>
    <cacheField name="INV 8" numFmtId="167">
      <sharedItems containsSemiMixedTypes="0" containsString="0" containsNumber="1" minValue="117.94999999999982" maxValue="238.23999999999978"/>
    </cacheField>
    <cacheField name="Irradiation" numFmtId="0">
      <sharedItems containsSemiMixedTypes="0" containsString="0" containsNumber="1" minValue="90.102400000000017" maxValue="190.1541"/>
    </cacheField>
    <cacheField name="INV 1_PR" numFmtId="0">
      <sharedItems containsSemiMixedTypes="0" containsString="0" containsNumber="1" minValue="0.74392346626620076" maxValue="0.80670323360862017"/>
    </cacheField>
    <cacheField name="INV 2_PR" numFmtId="0">
      <sharedItems containsSemiMixedTypes="0" containsString="0" containsNumber="1" minValue="0.75602645041950323" maxValue="0.80557432899050374"/>
    </cacheField>
    <cacheField name="INV 3_PR" numFmtId="0">
      <sharedItems containsSemiMixedTypes="0" containsString="0" containsNumber="1" minValue="0.71329966400502443" maxValue="0.84777769357234856"/>
    </cacheField>
    <cacheField name="INV 4_PR" numFmtId="0">
      <sharedItems containsSemiMixedTypes="0" containsString="0" containsNumber="1" minValue="0.77928466964086829" maxValue="0.83429585580538557"/>
    </cacheField>
    <cacheField name="INV 5_PR" numFmtId="0">
      <sharedItems containsSemiMixedTypes="0" containsString="0" containsNumber="1" minValue="0.76656272595806563" maxValue="0.83455416534893678"/>
    </cacheField>
    <cacheField name="INV 6_PR" numFmtId="0">
      <sharedItems containsSemiMixedTypes="0" containsString="0" containsNumber="1" minValue="0.69878530850424714" maxValue="0.76875202984376534"/>
    </cacheField>
    <cacheField name="INV 7_PR" numFmtId="0">
      <sharedItems containsSemiMixedTypes="0" containsString="0" containsNumber="1" minValue="0.72635905643349608" maxValue="0.92614331515144577"/>
    </cacheField>
    <cacheField name="INV 8_PR" numFmtId="0">
      <sharedItems containsSemiMixedTypes="0" containsString="0" containsNumber="1" minValue="0.78186223752482209" maxValue="0.84388556694506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n v="55.928000000001703"/>
    <n v="54.69999999999709"/>
    <x v="0"/>
    <x v="0"/>
    <x v="0"/>
    <n v="100"/>
    <n v="100"/>
    <x v="0"/>
    <n v="6.3399999999999181"/>
    <n v="6.9499999999998181"/>
    <n v="7.6300000000010186"/>
    <n v="6.9699999999997999"/>
    <n v="6.7100000000000364"/>
    <n v="5.8280000000013388"/>
    <n v="8.4099999999998545"/>
    <n v="7.0899999999999181"/>
  </r>
  <r>
    <x v="0"/>
    <x v="1"/>
    <n v="54.591999999998734"/>
    <n v="53.400000000008731"/>
    <x v="1"/>
    <x v="1"/>
    <x v="1"/>
    <n v="100"/>
    <n v="100"/>
    <x v="1"/>
    <n v="6.2300000000000182"/>
    <n v="6.8200000000001637"/>
    <n v="7.3699999999989814"/>
    <n v="6.7899999999999636"/>
    <n v="6.5700000000001637"/>
    <n v="5.771999999999025"/>
    <n v="8.1400000000003274"/>
    <n v="6.9000000000000909"/>
  </r>
  <r>
    <x v="0"/>
    <x v="2"/>
    <n v="50.419999999999845"/>
    <n v="49.399999999994179"/>
    <x v="2"/>
    <x v="2"/>
    <x v="2"/>
    <n v="100"/>
    <n v="100"/>
    <x v="2"/>
    <n v="5.7899999999999636"/>
    <n v="6.3299999999999272"/>
    <n v="6.680000000000291"/>
    <n v="6.2600000000002183"/>
    <n v="6.1099999999996726"/>
    <n v="5.4200000000000728"/>
    <n v="7.4699999999997999"/>
    <n v="6.3599999999999"/>
  </r>
  <r>
    <x v="0"/>
    <x v="3"/>
    <n v="45.031999999999016"/>
    <n v="44.19999999999709"/>
    <x v="3"/>
    <x v="3"/>
    <x v="3"/>
    <n v="100"/>
    <n v="100"/>
    <x v="3"/>
    <n v="5.25"/>
    <n v="5.6700000000000728"/>
    <n v="5.8999999999996362"/>
    <n v="5.569999999999709"/>
    <n v="5.4400000000000546"/>
    <n v="4.8919999999998254"/>
    <n v="6.5099999999997635"/>
    <n v="5.7999999999999545"/>
  </r>
  <r>
    <x v="0"/>
    <x v="4"/>
    <n v="44.011000000000195"/>
    <n v="43.19999999999709"/>
    <x v="4"/>
    <x v="4"/>
    <x v="4"/>
    <n v="100"/>
    <n v="100"/>
    <x v="4"/>
    <n v="5.1400000000001"/>
    <n v="5.5199999999999818"/>
    <n v="5.8299999999999272"/>
    <n v="5.4200000000000728"/>
    <n v="5.330000000000382"/>
    <n v="4.6409999999996217"/>
    <n v="6.4200000000000728"/>
    <n v="5.7100000000000364"/>
  </r>
  <r>
    <x v="0"/>
    <x v="5"/>
    <n v="40.000000000001819"/>
    <n v="39.200000000011642"/>
    <x v="5"/>
    <x v="5"/>
    <x v="5"/>
    <n v="100"/>
    <n v="100"/>
    <x v="5"/>
    <n v="4.6199999999998909"/>
    <n v="5.0300000000002001"/>
    <n v="5.1400000000012369"/>
    <n v="4.9500000000002728"/>
    <n v="4.8899999999998727"/>
    <n v="4.3400000000001455"/>
    <n v="5.7800000000002001"/>
    <n v="5.25"/>
  </r>
  <r>
    <x v="0"/>
    <x v="6"/>
    <n v="34.202999999999747"/>
    <n v="33.69999999999709"/>
    <x v="6"/>
    <x v="6"/>
    <x v="6"/>
    <n v="100"/>
    <n v="100"/>
    <x v="6"/>
    <n v="3.9300000000000637"/>
    <n v="4.3099999999999454"/>
    <n v="4.2399999999997817"/>
    <n v="4.25"/>
    <n v="4.25"/>
    <n v="3.8829999999998108"/>
    <n v="4.8200000000001637"/>
    <n v="4.5199999999999818"/>
  </r>
  <r>
    <x v="0"/>
    <x v="7"/>
    <n v="62.434999999999718"/>
    <n v="60.899999999994179"/>
    <x v="7"/>
    <x v="7"/>
    <x v="7"/>
    <n v="98.721259842519686"/>
    <n v="100"/>
    <x v="7"/>
    <n v="7.0899999999999181"/>
    <n v="7.819999999999709"/>
    <n v="8.0759999999991123"/>
    <n v="7.8799999999996544"/>
    <n v="7.7300000000000182"/>
    <n v="6.6590000000014697"/>
    <n v="9.069999999999709"/>
    <n v="8.1100000000001273"/>
  </r>
  <r>
    <x v="0"/>
    <x v="8"/>
    <n v="62.385000000000218"/>
    <n v="60.900000000008731"/>
    <x v="8"/>
    <x v="8"/>
    <x v="8"/>
    <n v="95.004665629860028"/>
    <n v="100"/>
    <x v="8"/>
    <n v="7.4000000000000909"/>
    <n v="8.1300000000001091"/>
    <n v="5.5940000000009604"/>
    <n v="8.2600000000002183"/>
    <n v="8.0199999999999818"/>
    <n v="7.010999999998603"/>
    <n v="9.5100000000002183"/>
    <n v="8.4600000000000364"/>
  </r>
  <r>
    <x v="0"/>
    <x v="9"/>
    <n v="63.39299999999912"/>
    <n v="61.899999999994179"/>
    <x v="9"/>
    <x v="9"/>
    <x v="9"/>
    <n v="100"/>
    <n v="100"/>
    <x v="9"/>
    <n v="7.1800000000000637"/>
    <n v="7.9400000000000546"/>
    <n v="8.3899999999994179"/>
    <n v="7.9899999999997817"/>
    <n v="7.7300000000000182"/>
    <n v="6.8130000000001019"/>
    <n v="9.2199999999997999"/>
    <n v="8.1299999999998818"/>
  </r>
  <r>
    <x v="0"/>
    <x v="10"/>
    <n v="61.845000000000482"/>
    <n v="60.5"/>
    <x v="10"/>
    <x v="10"/>
    <x v="10"/>
    <n v="100"/>
    <n v="100"/>
    <x v="10"/>
    <n v="7.0699999999999363"/>
    <n v="7.75"/>
    <n v="8.2000000000007276"/>
    <n v="7.7600000000002183"/>
    <n v="7.5099999999997635"/>
    <n v="6.694999999999709"/>
    <n v="8.9600000000000364"/>
    <n v="7.9000000000000909"/>
  </r>
  <r>
    <x v="0"/>
    <x v="11"/>
    <n v="60.182000000001153"/>
    <n v="58.80000000000291"/>
    <x v="11"/>
    <x v="11"/>
    <x v="11"/>
    <n v="100"/>
    <n v="100"/>
    <x v="11"/>
    <n v="6.8699999999998909"/>
    <n v="7.5300000000002001"/>
    <n v="7.9899999999997817"/>
    <n v="7.5"/>
    <n v="7.3000000000001819"/>
    <n v="6.522000000000844"/>
    <n v="8.7400000000002365"/>
    <n v="7.7300000000000182"/>
  </r>
  <r>
    <x v="0"/>
    <x v="12"/>
    <n v="62.441999999999325"/>
    <n v="61"/>
    <x v="12"/>
    <x v="12"/>
    <x v="12"/>
    <n v="100"/>
    <n v="100"/>
    <x v="12"/>
    <n v="7.2000000000002728"/>
    <n v="7.7899999999999636"/>
    <n v="8.3599999999987631"/>
    <n v="7.8099999999999454"/>
    <n v="7.5999999999999091"/>
    <n v="6.7620000000006257"/>
    <n v="9.0599999999999454"/>
    <n v="7.8599999999999"/>
  </r>
  <r>
    <x v="0"/>
    <x v="13"/>
    <n v="50.354999999999563"/>
    <n v="49.19999999999709"/>
    <x v="13"/>
    <x v="13"/>
    <x v="13"/>
    <n v="77.089783281733745"/>
    <n v="77.089783281733745"/>
    <x v="13"/>
    <n v="5.8999999999996362"/>
    <n v="6.4099999999998545"/>
    <n v="6.430000000000291"/>
    <n v="6.2199999999997999"/>
    <n v="6.2200000000002547"/>
    <n v="5.8649999999997817"/>
    <n v="6.8899999999998727"/>
    <n v="6.4200000000000728"/>
  </r>
  <r>
    <x v="0"/>
    <x v="14"/>
    <n v="59.519999999999982"/>
    <n v="58.30000000000291"/>
    <x v="14"/>
    <x v="14"/>
    <x v="14"/>
    <n v="100"/>
    <n v="100"/>
    <x v="14"/>
    <n v="6.9100000000003092"/>
    <n v="7.4400000000000546"/>
    <n v="7.9600000000009459"/>
    <n v="7.4000000000000909"/>
    <n v="7.2999999999997272"/>
    <n v="6.5299999999988358"/>
    <n v="8.5500000000001819"/>
    <n v="7.4299999999998363"/>
  </r>
  <r>
    <x v="0"/>
    <x v="15"/>
    <n v="58.651999999999134"/>
    <n v="57.399999999994179"/>
    <x v="15"/>
    <x v="15"/>
    <x v="15"/>
    <n v="100"/>
    <n v="100"/>
    <x v="15"/>
    <n v="6.7999999999997272"/>
    <n v="7.3499999999999091"/>
    <n v="7.7899999999990541"/>
    <n v="7.25"/>
    <n v="7.1799999999998363"/>
    <n v="6.4420000000009168"/>
    <n v="8.3799999999996544"/>
    <n v="7.4600000000000364"/>
  </r>
  <r>
    <x v="0"/>
    <x v="16"/>
    <n v="55.662000000002081"/>
    <n v="53.80000000000291"/>
    <x v="16"/>
    <x v="16"/>
    <x v="16"/>
    <n v="90.839694656488547"/>
    <n v="90.839694656488547"/>
    <x v="16"/>
    <n v="6.4500000000002728"/>
    <n v="6.930000000000291"/>
    <n v="7.1900000000005093"/>
    <n v="6.75"/>
    <n v="6.7100000000000364"/>
    <n v="6.9320000000006985"/>
    <n v="7.7300000000000182"/>
    <n v="6.9700000000002547"/>
  </r>
  <r>
    <x v="0"/>
    <x v="17"/>
    <n v="62.165999999999713"/>
    <n v="60.80000000000291"/>
    <x v="17"/>
    <x v="17"/>
    <x v="17"/>
    <n v="100"/>
    <n v="100"/>
    <x v="17"/>
    <n v="7.2199999999997999"/>
    <n v="7.7999999999997272"/>
    <n v="8.2600000000002183"/>
    <n v="7.7600000000002183"/>
    <n v="7.5500000000001819"/>
    <n v="6.8459999999995489"/>
    <n v="8.8600000000001273"/>
    <n v="7.8699999999998909"/>
  </r>
  <r>
    <x v="0"/>
    <x v="18"/>
    <n v="63.157999999998083"/>
    <n v="61.69999999999709"/>
    <x v="18"/>
    <x v="18"/>
    <x v="18"/>
    <n v="100"/>
    <n v="100"/>
    <x v="18"/>
    <n v="7.3099999999999454"/>
    <n v="7.9500000000002728"/>
    <n v="8.3799999999991996"/>
    <n v="7.9099999999998545"/>
    <n v="7.6599999999998545"/>
    <n v="6.9879999999993743"/>
    <n v="8.9899999999997817"/>
    <n v="7.9699999999997999"/>
  </r>
  <r>
    <x v="0"/>
    <x v="19"/>
    <n v="62.461999999999989"/>
    <n v="61"/>
    <x v="19"/>
    <x v="19"/>
    <x v="19"/>
    <n v="100"/>
    <n v="100"/>
    <x v="12"/>
    <n v="7.2600000000002183"/>
    <n v="7.8699999999998909"/>
    <n v="8.2399999999997817"/>
    <n v="7.8200000000001637"/>
    <n v="7.5599999999999454"/>
    <n v="6.9519999999993161"/>
    <n v="8.8700000000003456"/>
    <n v="7.8900000000003274"/>
  </r>
  <r>
    <x v="0"/>
    <x v="20"/>
    <n v="59.760000000001583"/>
    <n v="58.600000000005821"/>
    <x v="20"/>
    <x v="20"/>
    <x v="20"/>
    <n v="100"/>
    <n v="100"/>
    <x v="19"/>
    <n v="6.9699999999997999"/>
    <n v="7.5199999999999818"/>
    <n v="7.8600000000005821"/>
    <n v="7.4400000000000546"/>
    <n v="7.1900000000000546"/>
    <n v="6.7400000000016007"/>
    <n v="8.5499999999997272"/>
    <n v="7.4899999999997817"/>
  </r>
  <r>
    <x v="0"/>
    <x v="21"/>
    <n v="62.630000000001019"/>
    <n v="61.399999999994179"/>
    <x v="21"/>
    <x v="21"/>
    <x v="21"/>
    <n v="100"/>
    <n v="100"/>
    <x v="20"/>
    <n v="7.3000000000001819"/>
    <n v="7.8800000000001091"/>
    <n v="8.2900000000008731"/>
    <n v="7.819999999999709"/>
    <n v="7.5399999999999636"/>
    <n v="6.9099999999998545"/>
    <n v="8.9700000000002547"/>
    <n v="7.9200000000000728"/>
  </r>
  <r>
    <x v="0"/>
    <x v="22"/>
    <n v="63.174999999997908"/>
    <n v="61.69999999999709"/>
    <x v="22"/>
    <x v="22"/>
    <x v="22"/>
    <n v="100"/>
    <n v="100"/>
    <x v="18"/>
    <n v="7.4099999999998545"/>
    <n v="7.9299999999998363"/>
    <n v="8.2799999999988358"/>
    <n v="7.8800000000001091"/>
    <n v="7.6100000000001273"/>
    <n v="7.194999999999709"/>
    <n v="8.8599999999996726"/>
    <n v="8.0099999999997635"/>
  </r>
  <r>
    <x v="0"/>
    <x v="23"/>
    <n v="61.565000000000509"/>
    <n v="60.30000000000291"/>
    <x v="23"/>
    <x v="23"/>
    <x v="23"/>
    <n v="100"/>
    <n v="100"/>
    <x v="21"/>
    <n v="7.2300000000000182"/>
    <n v="7.75"/>
    <n v="7.9899999999997817"/>
    <n v="7.6900000000000546"/>
    <n v="7.4299999999998363"/>
    <n v="7.055000000000291"/>
    <n v="8.5700000000001637"/>
    <n v="7.8500000000003638"/>
  </r>
  <r>
    <x v="0"/>
    <x v="24"/>
    <n v="51.93900000000167"/>
    <n v="50.80000000000291"/>
    <x v="24"/>
    <x v="24"/>
    <x v="24"/>
    <n v="100"/>
    <n v="100"/>
    <x v="22"/>
    <n v="6.1199999999998909"/>
    <n v="6.5299999999997453"/>
    <n v="6.6400000000012369"/>
    <n v="6.4600000000000364"/>
    <n v="6.3100000000004002"/>
    <n v="6.0190000000002328"/>
    <n v="7.2400000000002365"/>
    <n v="6.6199999999998909"/>
  </r>
  <r>
    <x v="0"/>
    <x v="25"/>
    <n v="53.072999999997592"/>
    <n v="52.099999999991269"/>
    <x v="25"/>
    <x v="25"/>
    <x v="25"/>
    <n v="100"/>
    <n v="100"/>
    <x v="23"/>
    <n v="6.2800000000002001"/>
    <n v="6.6500000000000909"/>
    <n v="6.9399999999986903"/>
    <n v="6.569999999999709"/>
    <n v="6.4499999999998181"/>
    <n v="5.9429999999993015"/>
    <n v="7.5199999999999818"/>
    <n v="6.7199999999997999"/>
  </r>
  <r>
    <x v="0"/>
    <x v="26"/>
    <n v="63.47800000000052"/>
    <n v="62.100000000005821"/>
    <x v="26"/>
    <x v="26"/>
    <x v="26"/>
    <n v="100"/>
    <n v="100"/>
    <x v="24"/>
    <n v="7.4499999999998181"/>
    <n v="7.930000000000291"/>
    <n v="8.3700000000008004"/>
    <n v="7.8100000000004002"/>
    <n v="7.6799999999998363"/>
    <n v="7.2479999999995925"/>
    <n v="8.9699999999997999"/>
    <n v="8.0199999999999818"/>
  </r>
  <r>
    <x v="0"/>
    <x v="27"/>
    <n v="67.035999999999603"/>
    <n v="65.399999999994179"/>
    <x v="27"/>
    <x v="27"/>
    <x v="27"/>
    <n v="100"/>
    <n v="100"/>
    <x v="25"/>
    <n v="7.8800000000001091"/>
    <n v="8.3999999999996362"/>
    <n v="8.819999999999709"/>
    <n v="8.2799999999997453"/>
    <n v="8.1100000000001273"/>
    <n v="7.706000000000131"/>
    <n v="9.3800000000001091"/>
    <n v="8.4600000000000364"/>
  </r>
  <r>
    <x v="0"/>
    <x v="28"/>
    <n v="65.468000000000757"/>
    <n v="64.600000000005821"/>
    <x v="28"/>
    <x v="28"/>
    <x v="28"/>
    <n v="100"/>
    <n v="100"/>
    <x v="26"/>
    <n v="7.7200000000002547"/>
    <n v="8.2200000000002547"/>
    <n v="8.5799999999999272"/>
    <n v="8.1100000000001273"/>
    <n v="7.9400000000000546"/>
    <n v="7.5380000000004657"/>
    <n v="9.0899999999996908"/>
    <n v="8.2699999999999818"/>
  </r>
  <r>
    <x v="0"/>
    <x v="29"/>
    <n v="63.539999999999509"/>
    <n v="61.600000000005821"/>
    <x v="29"/>
    <x v="29"/>
    <x v="29"/>
    <n v="100"/>
    <n v="100"/>
    <x v="27"/>
    <n v="7.5199999999999818"/>
    <n v="7.9699999999997999"/>
    <n v="8.319999999999709"/>
    <n v="7.8299999999999272"/>
    <n v="7.7100000000000364"/>
    <n v="7.319999999999709"/>
    <n v="8.8700000000003456"/>
    <n v="8"/>
  </r>
  <r>
    <x v="0"/>
    <x v="30"/>
    <n v="52.576000000000001"/>
    <n v="51.5"/>
    <x v="30"/>
    <x v="30"/>
    <x v="30"/>
    <n v="100"/>
    <n v="100"/>
    <x v="28"/>
    <n v="6.2199999999997999"/>
    <n v="6.6500000000000909"/>
    <n v="6.680000000000291"/>
    <n v="6.4899999999997817"/>
    <n v="6.4299999999998363"/>
    <n v="6.2860000000000582"/>
    <n v="7.1399999999998727"/>
    <n v="6.680000000000291"/>
  </r>
  <r>
    <x v="1"/>
    <x v="31"/>
    <n v="30.010999999999513"/>
    <n v="29.599999999991269"/>
    <x v="31"/>
    <x v="31"/>
    <x v="31"/>
    <n v="100"/>
    <n v="100"/>
    <x v="29"/>
    <n v="3.5999999999999091"/>
    <n v="3.8400000000001455"/>
    <n v="3.7700000000004366"/>
    <n v="3.75"/>
    <n v="3.6900000000000546"/>
    <n v="3.4509999999991123"/>
    <n v="4.0399999999999636"/>
    <n v="3.8699999999998909"/>
  </r>
  <r>
    <x v="1"/>
    <x v="32"/>
    <n v="63.119000000001506"/>
    <n v="61.69999999999709"/>
    <x v="32"/>
    <x v="32"/>
    <x v="32"/>
    <n v="100"/>
    <n v="100"/>
    <x v="18"/>
    <n v="7.5199999999999818"/>
    <n v="7.9499999999998181"/>
    <n v="8.2700000000004366"/>
    <n v="7.8000000000001819"/>
    <n v="7.6500000000000909"/>
    <n v="7.2290000000011787"/>
    <n v="8.7300000000000182"/>
    <n v="7.9699999999997999"/>
  </r>
  <r>
    <x v="1"/>
    <x v="33"/>
    <n v="67.286999999998898"/>
    <n v="65.80000000000291"/>
    <x v="33"/>
    <x v="33"/>
    <x v="33"/>
    <n v="100"/>
    <n v="100"/>
    <x v="30"/>
    <n v="8.0399999999999636"/>
    <n v="8.4600000000000364"/>
    <n v="8.7999999999992724"/>
    <n v="8.2899999999999636"/>
    <n v="8.1500000000000909"/>
    <n v="7.8269999999993161"/>
    <n v="9.2300000000000182"/>
    <n v="8.4900000000002365"/>
  </r>
  <r>
    <x v="1"/>
    <x v="34"/>
    <n v="68.712000000002263"/>
    <n v="67.19999999999709"/>
    <x v="34"/>
    <x v="34"/>
    <x v="34"/>
    <n v="100"/>
    <n v="100"/>
    <x v="31"/>
    <n v="8.2300000000000182"/>
    <n v="8.6700000000000728"/>
    <n v="8.9700000000011642"/>
    <n v="8.4500000000002728"/>
    <n v="8.3399999999996908"/>
    <n v="8.1120000000009895"/>
    <n v="9.4000000000000909"/>
    <n v="8.5399999999999636"/>
  </r>
  <r>
    <x v="1"/>
    <x v="35"/>
    <n v="67.990999999997712"/>
    <n v="66.5"/>
    <x v="35"/>
    <x v="35"/>
    <x v="35"/>
    <n v="100"/>
    <n v="100"/>
    <x v="32"/>
    <n v="8.1100000000001273"/>
    <n v="8.5599999999999454"/>
    <n v="8.8499999999985448"/>
    <n v="8.419999999999618"/>
    <n v="8.2000000000002728"/>
    <n v="7.9709999999995489"/>
    <n v="9.3099999999999454"/>
    <n v="8.569999999999709"/>
  </r>
  <r>
    <x v="1"/>
    <x v="36"/>
    <n v="65.449999999999363"/>
    <n v="63.900000000008731"/>
    <x v="36"/>
    <x v="36"/>
    <x v="36"/>
    <n v="100"/>
    <n v="100"/>
    <x v="33"/>
    <n v="7.7899999999999636"/>
    <n v="8.2400000000002365"/>
    <n v="8.5100000000002183"/>
    <n v="8.1100000000001273"/>
    <n v="7.8499999999999091"/>
    <n v="7.6999999999989086"/>
    <n v="8.9899999999997817"/>
    <n v="8.2600000000002183"/>
  </r>
  <r>
    <x v="1"/>
    <x v="37"/>
    <n v="66.157000000001972"/>
    <n v="64.69999999999709"/>
    <x v="37"/>
    <x v="28"/>
    <x v="37"/>
    <n v="100"/>
    <n v="100"/>
    <x v="34"/>
    <n v="7.9000000000000909"/>
    <n v="8.3499999999999091"/>
    <n v="8.5799999999999272"/>
    <n v="8.2000000000002728"/>
    <n v="7.9800000000000182"/>
    <n v="7.7670000000016444"/>
    <n v="8.9900000000002365"/>
    <n v="8.3899999999998727"/>
  </r>
  <r>
    <x v="1"/>
    <x v="38"/>
    <n v="68.151999999998225"/>
    <n v="66.5"/>
    <x v="38"/>
    <x v="37"/>
    <x v="38"/>
    <n v="100"/>
    <n v="100"/>
    <x v="32"/>
    <n v="8.1399999999998727"/>
    <n v="8.5899999999996908"/>
    <n v="8.819999999999709"/>
    <n v="8.4599999999995816"/>
    <n v="8.2300000000000182"/>
    <n v="8.0319999999992433"/>
    <n v="9.2300000000000182"/>
    <n v="8.6500000000000909"/>
  </r>
  <r>
    <x v="1"/>
    <x v="39"/>
    <n v="68.893000000001393"/>
    <n v="67.30000000000291"/>
    <x v="39"/>
    <x v="38"/>
    <x v="39"/>
    <n v="100"/>
    <n v="100"/>
    <x v="35"/>
    <n v="8.2300000000000182"/>
    <n v="8.6900000000000546"/>
    <n v="8.8900000000012369"/>
    <n v="8.5"/>
    <n v="8.4099999999998545"/>
    <n v="8.1530000000002474"/>
    <n v="9.3299999999999272"/>
    <n v="8.6900000000000546"/>
  </r>
  <r>
    <x v="1"/>
    <x v="40"/>
    <n v="69.5"/>
    <n v="67.80000000000291"/>
    <x v="40"/>
    <x v="39"/>
    <x v="40"/>
    <n v="100"/>
    <n v="100"/>
    <x v="36"/>
    <n v="8.3499999999999091"/>
    <n v="8.7600000000002183"/>
    <n v="9.0100000000002183"/>
    <n v="8.5600000000004002"/>
    <n v="8.5"/>
    <n v="8.1399999999994179"/>
    <n v="9.4600000000000364"/>
    <n v="8.7199999999997999"/>
  </r>
  <r>
    <x v="1"/>
    <x v="41"/>
    <n v="69.488000000000284"/>
    <n v="67.899999999994179"/>
    <x v="41"/>
    <x v="40"/>
    <x v="41"/>
    <n v="100"/>
    <n v="100"/>
    <x v="37"/>
    <n v="8.3900000000003274"/>
    <n v="8.7999999999997272"/>
    <n v="8.9699999999993452"/>
    <n v="8.5599999999999454"/>
    <n v="8.5199999999999818"/>
    <n v="8.2080000000005384"/>
    <n v="9.3200000000001637"/>
    <n v="8.7200000000002547"/>
  </r>
  <r>
    <x v="1"/>
    <x v="42"/>
    <n v="71.796999999999116"/>
    <n v="70.19999999999709"/>
    <x v="42"/>
    <x v="41"/>
    <x v="42"/>
    <n v="100"/>
    <n v="100"/>
    <x v="38"/>
    <n v="8.6999999999998181"/>
    <n v="9.0600000000004002"/>
    <n v="9.2600000000002183"/>
    <n v="8.8699999999998909"/>
    <n v="8.8200000000001637"/>
    <n v="8.5669999999990978"/>
    <n v="9.4899999999997817"/>
    <n v="9.0299999999997453"/>
  </r>
  <r>
    <x v="1"/>
    <x v="43"/>
    <n v="74.124999999998636"/>
    <n v="72.400000000008731"/>
    <x v="43"/>
    <x v="42"/>
    <x v="43"/>
    <n v="100"/>
    <n v="100"/>
    <x v="39"/>
    <n v="9"/>
    <n v="9.319999999999709"/>
    <n v="9.5299999999988358"/>
    <n v="9.1700000000000728"/>
    <n v="9.1199999999998909"/>
    <n v="8.8649999999997817"/>
    <n v="9.8099999999999454"/>
    <n v="9.3100000000004002"/>
  </r>
  <r>
    <x v="1"/>
    <x v="44"/>
    <n v="74.216000000001713"/>
    <n v="72.399999999994179"/>
    <x v="44"/>
    <x v="43"/>
    <x v="44"/>
    <n v="100"/>
    <n v="100"/>
    <x v="40"/>
    <n v="9.0500000000001819"/>
    <n v="9.3200000000001637"/>
    <n v="9.5400000000008731"/>
    <n v="9.1700000000000728"/>
    <n v="9.1100000000001273"/>
    <n v="8.8960000000006403"/>
    <n v="9.8299999999999272"/>
    <n v="9.2999999999997272"/>
  </r>
  <r>
    <x v="1"/>
    <x v="45"/>
    <n v="73.678999999998268"/>
    <n v="71.899999999994179"/>
    <x v="45"/>
    <x v="44"/>
    <x v="45"/>
    <n v="100"/>
    <n v="100"/>
    <x v="41"/>
    <n v="9"/>
    <n v="9.2799999999997453"/>
    <n v="9.4599999999991269"/>
    <n v="9.1199999999998909"/>
    <n v="9.0399999999999636"/>
    <n v="8.8289999999997235"/>
    <n v="9.7699999999999818"/>
    <n v="9.1799999999998363"/>
  </r>
  <r>
    <x v="1"/>
    <x v="46"/>
    <n v="74.528000000000247"/>
    <n v="72.700000000011642"/>
    <x v="46"/>
    <x v="45"/>
    <x v="46"/>
    <n v="100"/>
    <n v="100"/>
    <x v="42"/>
    <n v="9.0999999999999091"/>
    <n v="9.3900000000003274"/>
    <n v="9.5"/>
    <n v="9.2599999999997635"/>
    <n v="9.1399999999998727"/>
    <n v="8.9380000000001019"/>
    <n v="9.7899999999999636"/>
    <n v="9.4100000000003092"/>
  </r>
  <r>
    <x v="1"/>
    <x v="47"/>
    <n v="74.114000000001852"/>
    <n v="72.299999999988358"/>
    <x v="47"/>
    <x v="46"/>
    <x v="47"/>
    <n v="100"/>
    <n v="100"/>
    <x v="43"/>
    <n v="9.0900000000001455"/>
    <n v="9.3699999999998909"/>
    <n v="9.1400000000012369"/>
    <n v="9.2899999999999636"/>
    <n v="9.1600000000003092"/>
    <n v="8.8940000000002328"/>
    <n v="9.7699999999999818"/>
    <n v="9.4000000000000909"/>
  </r>
  <r>
    <x v="1"/>
    <x v="48"/>
    <n v="71.964000000000851"/>
    <n v="70.200000000011642"/>
    <x v="48"/>
    <x v="47"/>
    <x v="48"/>
    <n v="97.546897546897554"/>
    <n v="100"/>
    <x v="44"/>
    <n v="9.1299999999996544"/>
    <n v="9.4299999999998363"/>
    <n v="9.5100000000002183"/>
    <n v="9.3200000000001637"/>
    <n v="6.3299999999999272"/>
    <n v="9.0140000000010332"/>
    <n v="9.7900000000004184"/>
    <n v="9.4399999999995998"/>
  </r>
  <r>
    <x v="1"/>
    <x v="49"/>
    <n v="73.725999999998294"/>
    <n v="71.899999999994179"/>
    <x v="49"/>
    <x v="48"/>
    <x v="49"/>
    <n v="100"/>
    <n v="100"/>
    <x v="41"/>
    <n v="9.0500000000001819"/>
    <n v="9.3400000000001455"/>
    <n v="9.3799999999991996"/>
    <n v="9.1799999999998363"/>
    <n v="9.1399999999998727"/>
    <n v="8.9059999999990396"/>
    <n v="9.669999999999618"/>
    <n v="9.0600000000004002"/>
  </r>
  <r>
    <x v="1"/>
    <x v="50"/>
    <n v="69.041000000000167"/>
    <n v="67.399999999994179"/>
    <x v="50"/>
    <x v="49"/>
    <x v="50"/>
    <n v="100"/>
    <n v="100"/>
    <x v="45"/>
    <n v="8.4000000000000909"/>
    <n v="8.7800000000002001"/>
    <n v="8.819999999999709"/>
    <n v="8.5300000000002001"/>
    <n v="8.4600000000000364"/>
    <n v="8.2409999999999854"/>
    <n v="9.1600000000003092"/>
    <n v="8.6499999999996362"/>
  </r>
  <r>
    <x v="1"/>
    <x v="51"/>
    <n v="69.91800000000103"/>
    <n v="68.400000000008731"/>
    <x v="51"/>
    <x v="34"/>
    <x v="51"/>
    <n v="100"/>
    <n v="100"/>
    <x v="46"/>
    <n v="8.5099999999997635"/>
    <n v="8.8599999999996726"/>
    <n v="8.9500000000007276"/>
    <n v="8.6199999999998909"/>
    <n v="8.5599999999999454"/>
    <n v="8.3980000000010477"/>
    <n v="9.25"/>
    <n v="8.7699999999999818"/>
  </r>
  <r>
    <x v="1"/>
    <x v="52"/>
    <n v="64.951000000000022"/>
    <n v="63.30000000000291"/>
    <x v="52"/>
    <x v="28"/>
    <x v="52"/>
    <n v="100"/>
    <n v="100"/>
    <x v="47"/>
    <n v="7.930000000000291"/>
    <n v="8.2600000000002183"/>
    <n v="8.25"/>
    <n v="8.0500000000001819"/>
    <n v="8"/>
    <n v="7.8909999999996217"/>
    <n v="8.6099999999996726"/>
    <n v="7.9600000000000364"/>
  </r>
  <r>
    <x v="1"/>
    <x v="53"/>
    <n v="68.946999999998752"/>
    <n v="67.399999999994179"/>
    <x v="53"/>
    <x v="50"/>
    <x v="53"/>
    <n v="100"/>
    <n v="100"/>
    <x v="45"/>
    <n v="8.3699999999998909"/>
    <n v="8.7100000000000364"/>
    <n v="8.8299999999999272"/>
    <n v="8.4699999999997999"/>
    <n v="8.4099999999998545"/>
    <n v="8.3169999999990978"/>
    <n v="9.2100000000000364"/>
    <n v="8.6300000000001091"/>
  </r>
  <r>
    <x v="1"/>
    <x v="54"/>
    <n v="69.644000000000688"/>
    <n v="68.100000000005821"/>
    <x v="54"/>
    <x v="51"/>
    <x v="54"/>
    <n v="100"/>
    <n v="100"/>
    <x v="48"/>
    <n v="8.5"/>
    <n v="8.7999999999997272"/>
    <n v="8.9400000000005093"/>
    <n v="8.5500000000001819"/>
    <n v="8.4700000000002547"/>
    <n v="8.3739999999997963"/>
    <n v="9.330000000000382"/>
    <n v="8.6799999999998363"/>
  </r>
  <r>
    <x v="1"/>
    <x v="55"/>
    <n v="67.723999999999705"/>
    <n v="66"/>
    <x v="55"/>
    <x v="52"/>
    <x v="55"/>
    <n v="100"/>
    <n v="100"/>
    <x v="49"/>
    <n v="8.2599999999997635"/>
    <n v="8.5700000000001637"/>
    <n v="8.6599999999998545"/>
    <n v="8.3499999999999091"/>
    <n v="8.2300000000000182"/>
    <n v="8.1340000000000146"/>
    <n v="9.0499999999997272"/>
    <n v="8.4700000000002547"/>
  </r>
  <r>
    <x v="1"/>
    <x v="56"/>
    <n v="67.169000000000324"/>
    <n v="65.69999999999709"/>
    <x v="56"/>
    <x v="50"/>
    <x v="56"/>
    <n v="100"/>
    <n v="100"/>
    <x v="50"/>
    <n v="8.1600000000003092"/>
    <n v="8.4899999999997817"/>
    <n v="8.5499999999992724"/>
    <n v="8.3099999999999454"/>
    <n v="8.1799999999998363"/>
    <n v="8.0490000000008877"/>
    <n v="8.9500000000002728"/>
    <n v="8.4800000000000182"/>
  </r>
  <r>
    <x v="1"/>
    <x v="57"/>
    <n v="65.447000000000116"/>
    <n v="64"/>
    <x v="57"/>
    <x v="53"/>
    <x v="57"/>
    <n v="100"/>
    <n v="100"/>
    <x v="51"/>
    <n v="7.9299999999998363"/>
    <n v="8.2699999999999818"/>
    <n v="8.3400000000001455"/>
    <n v="8.1100000000001273"/>
    <n v="8.0100000000002183"/>
    <n v="7.7770000000000437"/>
    <n v="8.75"/>
    <n v="8.2599999999997635"/>
  </r>
  <r>
    <x v="1"/>
    <x v="58"/>
    <n v="63.229999999999109"/>
    <n v="62.5"/>
    <x v="58"/>
    <x v="54"/>
    <x v="58"/>
    <n v="100"/>
    <n v="100"/>
    <x v="52"/>
    <n v="7.8000000000001819"/>
    <n v="8.1100000000001273"/>
    <n v="8.1399999999994179"/>
    <n v="7.8699999999998909"/>
    <n v="7.8399999999996908"/>
    <n v="7.5799999999999272"/>
    <n v="8.5499999999997272"/>
    <n v="7.3400000000001455"/>
  </r>
  <r>
    <x v="2"/>
    <x v="59"/>
    <n v="64.767000000000735"/>
    <n v="63.30000000000291"/>
    <x v="59"/>
    <x v="22"/>
    <x v="59"/>
    <n v="100"/>
    <n v="100"/>
    <x v="47"/>
    <n v="7.9299999999998363"/>
    <n v="8.2100000000000364"/>
    <n v="8.2700000000004366"/>
    <n v="7.9600000000000364"/>
    <n v="7.9400000000000546"/>
    <n v="7.6970000000001164"/>
    <n v="8.6199999999998909"/>
    <n v="8.1400000000003274"/>
  </r>
  <r>
    <x v="2"/>
    <x v="60"/>
    <n v="63.796000000000276"/>
    <n v="62.399999999994179"/>
    <x v="60"/>
    <x v="55"/>
    <x v="60"/>
    <n v="100"/>
    <n v="100"/>
    <x v="53"/>
    <n v="7.7899999999999636"/>
    <n v="8.1100000000001273"/>
    <n v="8.1200000000008004"/>
    <n v="7.8499999999999091"/>
    <n v="7.8400000000001455"/>
    <n v="7.5859999999993306"/>
    <n v="8.4800000000000182"/>
    <n v="8.0199999999999818"/>
  </r>
  <r>
    <x v="2"/>
    <x v="61"/>
    <n v="58.212000000000444"/>
    <n v="57"/>
    <x v="61"/>
    <x v="56"/>
    <x v="61"/>
    <n v="100"/>
    <n v="100"/>
    <x v="54"/>
    <n v="7.1300000000001091"/>
    <n v="7.4400000000000546"/>
    <n v="7.3699999999989814"/>
    <n v="7.1700000000000728"/>
    <n v="7.1399999999998727"/>
    <n v="6.952000000001135"/>
    <n v="7.7000000000002728"/>
    <n v="7.3099999999999454"/>
  </r>
  <r>
    <x v="2"/>
    <x v="62"/>
    <n v="56.512000000000626"/>
    <n v="55.30000000000291"/>
    <x v="62"/>
    <x v="57"/>
    <x v="62"/>
    <n v="100"/>
    <n v="100"/>
    <x v="55"/>
    <n v="6.8399999999996908"/>
    <n v="7.1900000000000546"/>
    <n v="7.1200000000008004"/>
    <n v="6.9600000000000364"/>
    <n v="6.930000000000291"/>
    <n v="6.8019999999996799"/>
    <n v="7.5399999999999636"/>
    <n v="7.1300000000001091"/>
  </r>
  <r>
    <x v="2"/>
    <x v="63"/>
    <n v="57.376999999998588"/>
    <n v="56.19999999999709"/>
    <x v="63"/>
    <x v="58"/>
    <x v="63"/>
    <n v="98.906705539358597"/>
    <n v="100"/>
    <x v="56"/>
    <n v="7.0400000000004184"/>
    <n v="7.3899999999998727"/>
    <n v="7.319999999999709"/>
    <n v="7.1799999999998363"/>
    <n v="7.1299999999996544"/>
    <n v="7.0069999999996071"/>
    <n v="7.0499999999997272"/>
    <n v="7.2599999999997635"/>
  </r>
  <r>
    <x v="2"/>
    <x v="64"/>
    <n v="56.896000000000186"/>
    <n v="55.69999999999709"/>
    <x v="64"/>
    <x v="59"/>
    <x v="64"/>
    <n v="100"/>
    <n v="100"/>
    <x v="57"/>
    <n v="6.919999999999618"/>
    <n v="7.2300000000000182"/>
    <n v="7.2700000000004366"/>
    <n v="7.0600000000004002"/>
    <n v="6.9500000000002728"/>
    <n v="6.7559999999994034"/>
    <n v="7.5700000000001637"/>
    <n v="7.1399999999998727"/>
  </r>
  <r>
    <x v="2"/>
    <x v="65"/>
    <n v="33.979999999999109"/>
    <n v="33.900000000008731"/>
    <x v="65"/>
    <x v="60"/>
    <x v="65"/>
    <n v="100"/>
    <n v="100"/>
    <x v="58"/>
    <n v="4.1900000000000546"/>
    <n v="4.4099999999998545"/>
    <n v="4.2999999999992724"/>
    <n v="4.3299999999999272"/>
    <n v="4.2399999999997817"/>
    <n v="3.5900000000001455"/>
    <n v="4.5399999999999636"/>
    <n v="4.3800000000001091"/>
  </r>
  <r>
    <x v="2"/>
    <x v="66"/>
    <n v="56.649999999999636"/>
    <n v="55.399999999994179"/>
    <x v="66"/>
    <x v="61"/>
    <x v="66"/>
    <n v="100"/>
    <n v="100"/>
    <x v="59"/>
    <n v="7.0300000000002001"/>
    <n v="7.25"/>
    <n v="7.2199999999993452"/>
    <n v="7.0999999999999091"/>
    <n v="6.8499999999999091"/>
    <n v="6.7600000000002183"/>
    <n v="7.4299999999998363"/>
    <n v="7.0100000000002183"/>
  </r>
  <r>
    <x v="2"/>
    <x v="67"/>
    <n v="55.570000000001528"/>
    <n v="54.399999999994179"/>
    <x v="67"/>
    <x v="62"/>
    <x v="67"/>
    <n v="100"/>
    <n v="100"/>
    <x v="60"/>
    <n v="6.5299999999997453"/>
    <n v="7.1700000000000728"/>
    <n v="6.9100000000016735"/>
    <n v="6.9499999999998181"/>
    <n v="6.8600000000001273"/>
    <n v="6.8500000000003638"/>
    <n v="7.25"/>
    <n v="7.0499999999997272"/>
  </r>
  <r>
    <x v="2"/>
    <x v="68"/>
    <n v="54.082999999998265"/>
    <n v="52.80000000000291"/>
    <x v="68"/>
    <x v="63"/>
    <x v="68"/>
    <n v="100"/>
    <n v="100"/>
    <x v="61"/>
    <n v="6.7000000000002728"/>
    <n v="6.9899999999997817"/>
    <n v="6.7899999999990541"/>
    <n v="6.8099999999999454"/>
    <n v="6.6100000000001273"/>
    <n v="6.5129999999990105"/>
    <n v="6.8600000000001273"/>
    <n v="6.8099999999999454"/>
  </r>
  <r>
    <x v="2"/>
    <x v="69"/>
    <n v="46.80100000000084"/>
    <n v="46.100000000005821"/>
    <x v="69"/>
    <x v="64"/>
    <x v="69"/>
    <n v="100"/>
    <n v="100"/>
    <x v="62"/>
    <n v="5.8299999999999272"/>
    <n v="6.0199999999999818"/>
    <n v="5.8400000000001455"/>
    <n v="5.830000000000382"/>
    <n v="5.6999999999998181"/>
    <n v="5.6010000000005675"/>
    <n v="6.0399999999999636"/>
    <n v="5.9400000000000546"/>
  </r>
  <r>
    <x v="2"/>
    <x v="70"/>
    <n v="53.058000000001357"/>
    <n v="51.899999999994179"/>
    <x v="70"/>
    <x v="62"/>
    <x v="70"/>
    <n v="100"/>
    <n v="100"/>
    <x v="63"/>
    <n v="6.5199999999999818"/>
    <n v="6.7700000000004366"/>
    <n v="6.680000000000291"/>
    <n v="6.5599999999999454"/>
    <n v="6.5300000000002001"/>
    <n v="6.2780000000002474"/>
    <n v="6.930000000000291"/>
    <n v="6.7899999999999636"/>
  </r>
  <r>
    <x v="2"/>
    <x v="71"/>
    <n v="53.476999999998498"/>
    <n v="52.400000000008731"/>
    <x v="71"/>
    <x v="65"/>
    <x v="71"/>
    <n v="100"/>
    <n v="100"/>
    <x v="64"/>
    <n v="6.5850000000000364"/>
    <n v="6.8059999999995853"/>
    <n v="6.6880000000001019"/>
    <n v="6.5969999999997526"/>
    <n v="6.6369999999997162"/>
    <n v="6.3799999999991996"/>
    <n v="6.9829999999997199"/>
    <n v="6.8010000000003856"/>
  </r>
  <r>
    <x v="2"/>
    <x v="72"/>
    <n v="60.738000000000739"/>
    <n v="59.399999999994179"/>
    <x v="72"/>
    <x v="66"/>
    <x v="72"/>
    <n v="100"/>
    <n v="100"/>
    <x v="65"/>
    <n v="7.4650000000001455"/>
    <n v="7.7640000000001237"/>
    <n v="7.6520000000000437"/>
    <n v="7.4529999999999745"/>
    <n v="7.4900000000002365"/>
    <n v="7.2680000000000291"/>
    <n v="7.9770000000003165"/>
    <n v="7.668999999999869"/>
  </r>
  <r>
    <x v="2"/>
    <x v="73"/>
    <n v="39.332999999998719"/>
    <n v="38.600000000005821"/>
    <x v="73"/>
    <x v="67"/>
    <x v="73"/>
    <n v="100"/>
    <n v="92.017416545718433"/>
    <x v="66"/>
    <n v="4.8099999999999454"/>
    <n v="5.0399999999999636"/>
    <n v="4.9499999999989086"/>
    <n v="4.8800000000001091"/>
    <n v="4.8599999999996726"/>
    <n v="4.5730000000003201"/>
    <n v="5.2300000000000182"/>
    <n v="4.9899999999997817"/>
  </r>
  <r>
    <x v="2"/>
    <x v="74"/>
    <n v="46.56800000000112"/>
    <n v="45.69999999999709"/>
    <x v="74"/>
    <x v="68"/>
    <x v="74"/>
    <n v="100"/>
    <n v="100"/>
    <x v="67"/>
    <n v="5.6599999999998545"/>
    <n v="5.9900000000002365"/>
    <n v="5.7200000000011642"/>
    <n v="5.8299999999999272"/>
    <n v="5.7800000000002001"/>
    <n v="5.5779999999995198"/>
    <n v="6.0599999999999454"/>
    <n v="5.9500000000002728"/>
  </r>
  <r>
    <x v="2"/>
    <x v="75"/>
    <n v="60.958999999998468"/>
    <n v="59.69999999999709"/>
    <x v="75"/>
    <x v="69"/>
    <x v="75"/>
    <n v="100"/>
    <n v="100"/>
    <x v="68"/>
    <n v="7.4699999999997999"/>
    <n v="7.7199999999997999"/>
    <n v="7.7699999999986176"/>
    <n v="7.5599999999999454"/>
    <n v="7.4899999999997817"/>
    <n v="7.1990000000005239"/>
    <n v="8.0599999999999454"/>
    <n v="7.6900000000000546"/>
  </r>
  <r>
    <x v="2"/>
    <x v="76"/>
    <n v="54.297000000001844"/>
    <n v="53.100000000005821"/>
    <x v="76"/>
    <x v="70"/>
    <x v="76"/>
    <n v="100"/>
    <n v="100"/>
    <x v="69"/>
    <n v="6.8200000000001637"/>
    <n v="6.9500000000002728"/>
    <n v="6.9400000000005093"/>
    <n v="6.7400000000002365"/>
    <n v="6.6500000000000909"/>
    <n v="6.467000000000553"/>
    <n v="6.9600000000000364"/>
    <n v="6.7699999999999818"/>
  </r>
  <r>
    <x v="2"/>
    <x v="77"/>
    <n v="7.2809999999999491"/>
    <n v="7.1999999999970896"/>
    <x v="77"/>
    <x v="71"/>
    <x v="77"/>
    <n v="100"/>
    <n v="40.793201133144471"/>
    <x v="70"/>
    <n v="0.88999999999987267"/>
    <n v="0.88999999999987267"/>
    <n v="1.0900000000001455"/>
    <n v="0.92000000000007276"/>
    <n v="0.84000000000014552"/>
    <n v="0.66100000000005821"/>
    <n v="1.1199999999998909"/>
    <n v="0.86999999999989086"/>
  </r>
  <r>
    <x v="2"/>
    <x v="78"/>
    <n v="68.444999999999709"/>
    <n v="67"/>
    <x v="78"/>
    <x v="34"/>
    <x v="78"/>
    <n v="100"/>
    <n v="100"/>
    <x v="71"/>
    <n v="8.5100000000002183"/>
    <n v="8.6900000000000546"/>
    <n v="8.5799999999999272"/>
    <n v="8.4800000000000182"/>
    <n v="8.4699999999997999"/>
    <n v="8.375"/>
    <n v="8.7199999999997999"/>
    <n v="8.6199999999998909"/>
  </r>
  <r>
    <x v="2"/>
    <x v="79"/>
    <n v="69.743000000001302"/>
    <n v="68.099999999991269"/>
    <x v="79"/>
    <x v="72"/>
    <x v="79"/>
    <n v="100"/>
    <n v="100"/>
    <x v="72"/>
    <n v="8.6799999999998363"/>
    <n v="8.9000000000000909"/>
    <n v="8.6700000000000728"/>
    <n v="8.7100000000000364"/>
    <n v="8.6600000000003092"/>
    <n v="8.5830000000005384"/>
    <n v="8.7800000000002001"/>
    <n v="8.7600000000002183"/>
  </r>
  <r>
    <x v="2"/>
    <x v="80"/>
    <n v="72.105999999997493"/>
    <n v="70.400000000008731"/>
    <x v="80"/>
    <x v="73"/>
    <x v="80"/>
    <n v="100"/>
    <n v="100"/>
    <x v="73"/>
    <n v="8.9800000000000182"/>
    <n v="9.2299999999995634"/>
    <n v="8.9799999999995634"/>
    <n v="8.9799999999995634"/>
    <n v="8.9499999999998181"/>
    <n v="8.8359999999993306"/>
    <n v="9.0799999999999272"/>
    <n v="9.069999999999709"/>
  </r>
  <r>
    <x v="2"/>
    <x v="81"/>
    <n v="74.454000000000633"/>
    <n v="72.599999999991269"/>
    <x v="81"/>
    <x v="74"/>
    <x v="81"/>
    <n v="100"/>
    <n v="100"/>
    <x v="74"/>
    <n v="9.25"/>
    <n v="9.4900000000002365"/>
    <n v="9.3800000000010186"/>
    <n v="9.2600000000002183"/>
    <n v="9.1999999999998181"/>
    <n v="9.0139999999992142"/>
    <n v="9.5"/>
    <n v="9.3600000000001273"/>
  </r>
  <r>
    <x v="2"/>
    <x v="82"/>
    <n v="69.335000000001401"/>
    <n v="67.700000000011642"/>
    <x v="82"/>
    <x v="75"/>
    <x v="82"/>
    <n v="100"/>
    <n v="100"/>
    <x v="75"/>
    <n v="8.6700000000000728"/>
    <n v="8.8400000000001455"/>
    <n v="8.7600000000002183"/>
    <n v="8.6300000000001091"/>
    <n v="8.5300000000002001"/>
    <n v="8.4150000000008731"/>
    <n v="8.8299999999999272"/>
    <n v="8.6599999999998545"/>
  </r>
  <r>
    <x v="2"/>
    <x v="83"/>
    <n v="72.759999999998399"/>
    <n v="71.099999999991269"/>
    <x v="83"/>
    <x v="76"/>
    <x v="83"/>
    <n v="100"/>
    <n v="100"/>
    <x v="76"/>
    <n v="9.0399999999999636"/>
    <n v="9.2999999999997272"/>
    <n v="9.1999999999989086"/>
    <n v="9.0499999999997272"/>
    <n v="8.9600000000000364"/>
    <n v="8.7299999999995634"/>
    <n v="9.3600000000001273"/>
    <n v="9.1200000000003456"/>
  </r>
  <r>
    <x v="2"/>
    <x v="84"/>
    <n v="73.871000000000549"/>
    <n v="72.100000000005821"/>
    <x v="84"/>
    <x v="77"/>
    <x v="84"/>
    <n v="100"/>
    <n v="100"/>
    <x v="77"/>
    <n v="9.180000000000291"/>
    <n v="9.4600000000000364"/>
    <n v="9.2800000000006548"/>
    <n v="9.1900000000000546"/>
    <n v="9.1100000000001273"/>
    <n v="8.8909999999996217"/>
    <n v="9.4499999999998181"/>
    <n v="9.3099999999999454"/>
  </r>
  <r>
    <x v="2"/>
    <x v="85"/>
    <n v="74.510000000002037"/>
    <n v="72.69999999999709"/>
    <x v="85"/>
    <x v="78"/>
    <x v="85"/>
    <n v="100"/>
    <n v="100"/>
    <x v="78"/>
    <n v="9.2599999999997635"/>
    <n v="9.5100000000002183"/>
    <n v="9.3600000000005821"/>
    <n v="9.2800000000002001"/>
    <n v="9.2099999999995816"/>
    <n v="8.9800000000013824"/>
    <n v="9.5100000000002183"/>
    <n v="9.4000000000000909"/>
  </r>
  <r>
    <x v="2"/>
    <x v="86"/>
    <n v="72.256999999997333"/>
    <n v="70.600000000005821"/>
    <x v="86"/>
    <x v="44"/>
    <x v="86"/>
    <n v="100"/>
    <n v="100"/>
    <x v="79"/>
    <n v="8.9699999999997999"/>
    <n v="9.25"/>
    <n v="9.069999999999709"/>
    <n v="8.9699999999997999"/>
    <n v="8.9100000000003092"/>
    <n v="8.6969999999982974"/>
    <n v="9.2599999999997635"/>
    <n v="9.1299999999996544"/>
  </r>
  <r>
    <x v="2"/>
    <x v="87"/>
    <n v="72.320999999999913"/>
    <n v="70.599999999991269"/>
    <x v="87"/>
    <x v="79"/>
    <x v="87"/>
    <n v="100"/>
    <n v="100"/>
    <x v="80"/>
    <n v="8.9900000000002365"/>
    <n v="9.2699999999999818"/>
    <n v="9.1099999999987631"/>
    <n v="8.7800000000002001"/>
    <n v="9.0199999999999818"/>
    <n v="8.6710000000002765"/>
    <n v="9.3200000000001637"/>
    <n v="9.1600000000003092"/>
  </r>
  <r>
    <x v="2"/>
    <x v="88"/>
    <n v="76.293999999999869"/>
    <n v="74.400000000008731"/>
    <x v="88"/>
    <x v="80"/>
    <x v="88"/>
    <n v="100"/>
    <n v="100"/>
    <x v="81"/>
    <n v="9.4899999999997817"/>
    <n v="9.75"/>
    <n v="9.5400000000008731"/>
    <n v="9.5299999999997453"/>
    <n v="9.5"/>
    <n v="9.2039999999997235"/>
    <n v="9.6700000000000728"/>
    <n v="9.6099999999996726"/>
  </r>
  <r>
    <x v="2"/>
    <x v="89"/>
    <n v="71.876000000000204"/>
    <n v="70.19999999999709"/>
    <x v="89"/>
    <x v="81"/>
    <x v="89"/>
    <n v="100"/>
    <n v="100"/>
    <x v="38"/>
    <n v="8.9700000000002547"/>
    <n v="9.2100000000000364"/>
    <n v="9.0499999999992724"/>
    <n v="9"/>
    <n v="8.9200000000000728"/>
    <n v="8.566000000000713"/>
    <n v="9.1599999999998545"/>
    <n v="9"/>
  </r>
  <r>
    <x v="3"/>
    <x v="90"/>
    <n v="75.825000000001182"/>
    <n v="74"/>
    <x v="90"/>
    <x v="82"/>
    <x v="90"/>
    <n v="100"/>
    <n v="100"/>
    <x v="82"/>
    <n v="9.4200000000000728"/>
    <n v="9.7199999999997999"/>
    <n v="9.4600000000009459"/>
    <n v="9.5300000000002001"/>
    <n v="9.4299999999998363"/>
    <n v="9.1350000000002183"/>
    <n v="9.5900000000001455"/>
    <n v="9.5399999999999636"/>
  </r>
  <r>
    <x v="3"/>
    <x v="91"/>
    <n v="73.408000000000811"/>
    <n v="71.599999999991269"/>
    <x v="91"/>
    <x v="83"/>
    <x v="91"/>
    <n v="100"/>
    <n v="100"/>
    <x v="83"/>
    <n v="9.1199999999998909"/>
    <n v="9.4800000000000182"/>
    <n v="9.1700000000000728"/>
    <n v="9.2699999999999818"/>
    <n v="9.1500000000000909"/>
    <n v="8.9580000000005384"/>
    <n v="9.3400000000001455"/>
    <n v="8.9200000000000728"/>
  </r>
  <r>
    <x v="3"/>
    <x v="92"/>
    <n v="73.086999999999989"/>
    <n v="71.400000000008731"/>
    <x v="92"/>
    <x v="84"/>
    <x v="92"/>
    <n v="100"/>
    <n v="100"/>
    <x v="84"/>
    <n v="9.0500000000001819"/>
    <n v="9.4099999999998545"/>
    <n v="9.1499999999996362"/>
    <n v="9.1500000000000909"/>
    <n v="9.0399999999999636"/>
    <n v="8.8670000000001892"/>
    <n v="9.2399999999997817"/>
    <n v="9.180000000000291"/>
  </r>
  <r>
    <x v="3"/>
    <x v="93"/>
    <n v="67.943999999997686"/>
    <n v="66.19999999999709"/>
    <x v="93"/>
    <x v="85"/>
    <x v="93"/>
    <n v="100"/>
    <n v="100"/>
    <x v="85"/>
    <n v="8.5999999999999091"/>
    <n v="8.7899999999999636"/>
    <n v="8.4799999999995634"/>
    <n v="8.5"/>
    <n v="8.4099999999998545"/>
    <n v="8.2439999999987776"/>
    <n v="8.4499999999998181"/>
    <n v="8.4699999999997999"/>
  </r>
  <r>
    <x v="3"/>
    <x v="94"/>
    <n v="64.846000000001368"/>
    <n v="63.399999999994179"/>
    <x v="94"/>
    <x v="86"/>
    <x v="94"/>
    <n v="100"/>
    <n v="100"/>
    <x v="86"/>
    <n v="8.1399999999998727"/>
    <n v="8.4000000000000909"/>
    <n v="7.9899999999997817"/>
    <n v="8.1300000000001091"/>
    <n v="8.0100000000002183"/>
    <n v="7.9060000000008586"/>
    <n v="8.0600000000004002"/>
    <n v="8.2100000000000364"/>
  </r>
  <r>
    <x v="3"/>
    <x v="95"/>
    <n v="52.670000000000528"/>
    <n v="51.600000000005821"/>
    <x v="95"/>
    <x v="87"/>
    <x v="95"/>
    <n v="100"/>
    <n v="100"/>
    <x v="87"/>
    <n v="6.5799999999999272"/>
    <n v="6.8200000000001637"/>
    <n v="6.4700000000011642"/>
    <n v="6.5999999999999091"/>
    <n v="6.5299999999997453"/>
    <n v="6.4200000000000728"/>
    <n v="6.5299999999997453"/>
    <n v="6.7199999999997999"/>
  </r>
  <r>
    <x v="3"/>
    <x v="96"/>
    <n v="60.829999999998563"/>
    <n v="59.399999999994179"/>
    <x v="96"/>
    <x v="88"/>
    <x v="96"/>
    <n v="100"/>
    <n v="100"/>
    <x v="65"/>
    <n v="7.5100000000002183"/>
    <n v="7.7799999999997453"/>
    <n v="7.6099999999987631"/>
    <n v="7.5599999999999454"/>
    <n v="7.5599999999999454"/>
    <n v="7.2299999999995634"/>
    <n v="7.8600000000001273"/>
    <n v="7.7200000000002547"/>
  </r>
  <r>
    <x v="3"/>
    <x v="97"/>
    <n v="45.910000000000764"/>
    <n v="45"/>
    <x v="97"/>
    <x v="88"/>
    <x v="97"/>
    <n v="100"/>
    <n v="100"/>
    <x v="88"/>
    <n v="5.7300000000000182"/>
    <n v="5.8500000000003638"/>
    <n v="5.7100000000009459"/>
    <n v="5.7699999999999818"/>
    <n v="5.7100000000000364"/>
    <n v="5.4799999999995634"/>
    <n v="5.8099999999999454"/>
    <n v="5.8499999999999091"/>
  </r>
  <r>
    <x v="3"/>
    <x v="98"/>
    <n v="53.723000000000411"/>
    <n v="52.600000000005821"/>
    <x v="98"/>
    <x v="89"/>
    <x v="98"/>
    <n v="100"/>
    <n v="100"/>
    <x v="89"/>
    <n v="6.6399999999998727"/>
    <n v="6.8599999999996726"/>
    <n v="6.680000000000291"/>
    <n v="6.7300000000000182"/>
    <n v="6.680000000000291"/>
    <n v="6.4030000000002474"/>
    <n v="6.9000000000000909"/>
    <n v="6.8299999999999272"/>
  </r>
  <r>
    <x v="3"/>
    <x v="99"/>
    <n v="68.47899999999845"/>
    <n v="67"/>
    <x v="99"/>
    <x v="90"/>
    <x v="99"/>
    <n v="100"/>
    <n v="100"/>
    <x v="71"/>
    <n v="8.5099999999997635"/>
    <n v="8.830000000000382"/>
    <n v="8.4399999999986903"/>
    <n v="8.5299999999997453"/>
    <n v="8.5299999999997453"/>
    <n v="8.2590000000000146"/>
    <n v="8.6799999999998363"/>
    <n v="8.7000000000002728"/>
  </r>
  <r>
    <x v="3"/>
    <x v="100"/>
    <n v="67.031000000000859"/>
    <n v="65.399999999994179"/>
    <x v="100"/>
    <x v="85"/>
    <x v="100"/>
    <n v="100"/>
    <n v="100"/>
    <x v="25"/>
    <n v="8.2900000000004184"/>
    <n v="8.6199999999998909"/>
    <n v="8.25"/>
    <n v="8.3700000000003456"/>
    <n v="8.3400000000001455"/>
    <n v="8.0709999999999127"/>
    <n v="8.5500000000001819"/>
    <n v="8.5399999999999636"/>
  </r>
  <r>
    <x v="3"/>
    <x v="101"/>
    <n v="65.407000000000608"/>
    <n v="64"/>
    <x v="101"/>
    <x v="91"/>
    <x v="101"/>
    <n v="100"/>
    <n v="100"/>
    <x v="51"/>
    <n v="8.0299999999997453"/>
    <n v="8.3499999999999091"/>
    <n v="8.0600000000013097"/>
    <n v="8.069999999999709"/>
    <n v="8.2300000000000182"/>
    <n v="7.8670000000001892"/>
    <n v="8.4200000000000728"/>
    <n v="8.3799999999996544"/>
  </r>
  <r>
    <x v="3"/>
    <x v="102"/>
    <n v="47.918999999999414"/>
    <n v="46.900000000008731"/>
    <x v="102"/>
    <x v="92"/>
    <x v="102"/>
    <n v="100"/>
    <n v="100"/>
    <x v="90"/>
    <n v="5.9000000000000909"/>
    <n v="6.2100000000000364"/>
    <n v="5.819999999999709"/>
    <n v="6"/>
    <n v="5.9800000000000182"/>
    <n v="5.8179999999993015"/>
    <n v="6.0599999999999454"/>
    <n v="6.1310000000003129"/>
  </r>
  <r>
    <x v="3"/>
    <x v="103"/>
    <n v="52.353999999999814"/>
    <n v="51.19999999999709"/>
    <x v="103"/>
    <x v="93"/>
    <x v="103"/>
    <n v="100"/>
    <n v="100"/>
    <x v="91"/>
    <n v="6.4899999999997817"/>
    <n v="6.7999999999997272"/>
    <n v="6.3699999999989814"/>
    <n v="6.5900000000001455"/>
    <n v="6.5499999999997272"/>
    <n v="6.2750000000014552"/>
    <n v="6.5799999999999272"/>
    <n v="6.6990000000000691"/>
  </r>
  <r>
    <x v="3"/>
    <x v="104"/>
    <n v="56.244999999999891"/>
    <n v="55.100000000005821"/>
    <x v="104"/>
    <x v="94"/>
    <x v="104"/>
    <n v="100"/>
    <n v="100"/>
    <x v="92"/>
    <n v="7.0100000000002183"/>
    <n v="7.1900000000000546"/>
    <n v="7.180000000000291"/>
    <n v="7.0599999999999454"/>
    <n v="6.9500000000002728"/>
    <n v="6.4249999999992724"/>
    <n v="7.3499999999999091"/>
    <n v="7.0799999999999272"/>
  </r>
  <r>
    <x v="3"/>
    <x v="105"/>
    <n v="63.910000000001673"/>
    <n v="62.399999999994179"/>
    <x v="105"/>
    <x v="52"/>
    <x v="105"/>
    <n v="100"/>
    <n v="100"/>
    <x v="53"/>
    <n v="7.9600000000000364"/>
    <n v="8.2600000000002183"/>
    <n v="7.9500000000007276"/>
    <n v="8.0300000000002001"/>
    <n v="7.9499999999998181"/>
    <n v="7.5400000000008731"/>
    <n v="8.1300000000001091"/>
    <n v="8.0899999999996908"/>
  </r>
  <r>
    <x v="3"/>
    <x v="106"/>
    <n v="61.99199999999837"/>
    <n v="59.80000000000291"/>
    <x v="106"/>
    <x v="53"/>
    <x v="106"/>
    <n v="100"/>
    <n v="100"/>
    <x v="93"/>
    <n v="7.6399999999998727"/>
    <n v="7.9200000000000728"/>
    <n v="8.6399999999994179"/>
    <n v="7.6999999999998181"/>
    <n v="7.6199999999998909"/>
    <n v="6.9619999999995343"/>
    <n v="7.7599999999997635"/>
    <n v="7.75"/>
  </r>
  <r>
    <x v="3"/>
    <x v="107"/>
    <n v="64.969999999999345"/>
    <n v="63.399999999994179"/>
    <x v="107"/>
    <x v="95"/>
    <x v="107"/>
    <n v="100"/>
    <n v="100"/>
    <x v="86"/>
    <n v="8.1100000000001273"/>
    <n v="8.4400000000000546"/>
    <n v="7.9899999999997817"/>
    <n v="8.1799999999998363"/>
    <n v="8.1300000000001091"/>
    <n v="7.7199999999993452"/>
    <n v="8.1300000000001091"/>
    <n v="8.2699999999999818"/>
  </r>
  <r>
    <x v="3"/>
    <x v="108"/>
    <n v="58.820000000000618"/>
    <n v="57.5"/>
    <x v="108"/>
    <x v="96"/>
    <x v="108"/>
    <n v="100"/>
    <n v="100"/>
    <x v="94"/>
    <n v="7.3099999999999454"/>
    <n v="7.6499999999996362"/>
    <n v="7.180000000000291"/>
    <n v="7.4200000000000728"/>
    <n v="7.3499999999999091"/>
    <n v="7.0300000000006548"/>
    <n v="7.3699999999998909"/>
    <n v="7.5100000000002183"/>
  </r>
  <r>
    <x v="3"/>
    <x v="109"/>
    <n v="57.688000000000557"/>
    <n v="56.400000000008731"/>
    <x v="109"/>
    <x v="71"/>
    <x v="109"/>
    <n v="100"/>
    <n v="100"/>
    <x v="95"/>
    <n v="7.2199999999997999"/>
    <n v="7.4700000000002547"/>
    <n v="7.2000000000007276"/>
    <n v="7.2699999999999818"/>
    <n v="7.1600000000003092"/>
    <n v="6.7179999999989377"/>
    <n v="7.3500000000003638"/>
    <n v="7.3000000000001819"/>
  </r>
  <r>
    <x v="3"/>
    <x v="110"/>
    <n v="57.703999999999724"/>
    <n v="56.5"/>
    <x v="110"/>
    <x v="16"/>
    <x v="110"/>
    <n v="100"/>
    <n v="100"/>
    <x v="96"/>
    <n v="7.1600000000003092"/>
    <n v="7.5199999999999818"/>
    <n v="6.9799999999995634"/>
    <n v="7.2800000000002001"/>
    <n v="7.25"/>
    <n v="6.9740000000001601"/>
    <n v="7.1499999999996362"/>
    <n v="7.3899999999998727"/>
  </r>
  <r>
    <x v="3"/>
    <x v="111"/>
    <n v="70.152000000001408"/>
    <n v="68.399999999994179"/>
    <x v="111"/>
    <x v="48"/>
    <x v="111"/>
    <n v="100"/>
    <n v="100"/>
    <x v="97"/>
    <n v="8.8399999999996908"/>
    <n v="9.0999999999999091"/>
    <n v="8.7000000000007276"/>
    <n v="8.8499999999999091"/>
    <n v="8.7599999999997635"/>
    <n v="8.2120000000013533"/>
    <n v="8.7899999999999636"/>
    <n v="8.9000000000000909"/>
  </r>
  <r>
    <x v="3"/>
    <x v="112"/>
    <n v="61.765999999998712"/>
    <n v="60.399999999994179"/>
    <x v="112"/>
    <x v="97"/>
    <x v="112"/>
    <n v="100"/>
    <n v="100"/>
    <x v="98"/>
    <n v="7.5900000000001455"/>
    <n v="8.0300000000002001"/>
    <n v="7.4099999999998545"/>
    <n v="7.8200000000001637"/>
    <n v="7.8400000000001455"/>
    <n v="7.455999999998312"/>
    <n v="7.6500000000000909"/>
    <n v="7.9699999999997999"/>
  </r>
  <r>
    <x v="3"/>
    <x v="113"/>
    <n v="70.540000000000418"/>
    <n v="69"/>
    <x v="113"/>
    <x v="39"/>
    <x v="113"/>
    <n v="100"/>
    <n v="100"/>
    <x v="99"/>
    <n v="8.8899999999998727"/>
    <n v="9.2300000000000182"/>
    <n v="8.6199999999989814"/>
    <n v="8.9299999999998363"/>
    <n v="8.9099999999998545"/>
    <n v="8.2400000000016007"/>
    <n v="8.7000000000002728"/>
    <n v="9.0199999999999818"/>
  </r>
  <r>
    <x v="3"/>
    <x v="114"/>
    <n v="63.949000000000979"/>
    <n v="62.5"/>
    <x v="114"/>
    <x v="98"/>
    <x v="114"/>
    <n v="98.542274052478135"/>
    <n v="100"/>
    <x v="52"/>
    <n v="8.3000000000001819"/>
    <n v="8.6399999999998727"/>
    <n v="8.1300000000010186"/>
    <n v="8.3400000000001455"/>
    <n v="7.7600000000002183"/>
    <n v="7.2590000000000146"/>
    <n v="7.6899999999995998"/>
    <n v="7.8299999999999272"/>
  </r>
  <r>
    <x v="3"/>
    <x v="115"/>
    <n v="65.100999999999658"/>
    <n v="63.600000000005821"/>
    <x v="115"/>
    <x v="99"/>
    <x v="115"/>
    <n v="100"/>
    <n v="100"/>
    <x v="100"/>
    <n v="8.1799999999998363"/>
    <n v="8.4899999999997817"/>
    <n v="8.0799999999999272"/>
    <n v="8.1900000000000546"/>
    <n v="7.9099999999998545"/>
    <n v="7.6610000000000582"/>
    <n v="8.2600000000002183"/>
    <n v="8.3299999999999272"/>
  </r>
  <r>
    <x v="3"/>
    <x v="116"/>
    <n v="59.028999999999087"/>
    <n v="57.80000000000291"/>
    <x v="116"/>
    <x v="100"/>
    <x v="116"/>
    <n v="100"/>
    <n v="100"/>
    <x v="101"/>
    <n v="7.4000000000000909"/>
    <n v="7.680000000000291"/>
    <n v="7.2199999999993452"/>
    <n v="7.3999999999996362"/>
    <n v="7.3800000000001091"/>
    <n v="7.0489999999990687"/>
    <n v="7.3800000000001091"/>
    <n v="7.5200000000004366"/>
  </r>
  <r>
    <x v="3"/>
    <x v="117"/>
    <n v="32.489999999999327"/>
    <n v="31.69999999999709"/>
    <x v="117"/>
    <x v="101"/>
    <x v="117"/>
    <n v="100"/>
    <n v="64.305555555555557"/>
    <x v="102"/>
    <n v="4.0999999999999091"/>
    <n v="4.2599999999997635"/>
    <n v="3.930000000000291"/>
    <n v="4.1400000000003274"/>
    <n v="4.0599999999999454"/>
    <n v="3.8899999999994179"/>
    <n v="3.9800000000000182"/>
    <n v="4.1299999999996544"/>
  </r>
  <r>
    <x v="3"/>
    <x v="118"/>
    <n v="25.59000000000151"/>
    <n v="25.30000000000291"/>
    <x v="118"/>
    <x v="102"/>
    <x v="118"/>
    <n v="100"/>
    <n v="72.763684913217617"/>
    <x v="103"/>
    <n v="3.25"/>
    <n v="3.3699999999998909"/>
    <n v="3.1900000000005093"/>
    <n v="3.2799999999997453"/>
    <n v="3.1700000000000728"/>
    <n v="2.9700000000011642"/>
    <n v="3.1599999999998545"/>
    <n v="3.2000000000002728"/>
  </r>
  <r>
    <x v="3"/>
    <x v="119"/>
    <n v="63.830999999998767"/>
    <n v="62.399999999994179"/>
    <x v="119"/>
    <x v="103"/>
    <x v="119"/>
    <n v="100"/>
    <n v="100"/>
    <x v="53"/>
    <n v="8.0100000000002183"/>
    <n v="8.2800000000002001"/>
    <n v="7.9399999999986903"/>
    <n v="8.1100000000001273"/>
    <n v="8.0399999999999636"/>
    <n v="7.3109999999996944"/>
    <n v="8.0700000000001637"/>
    <n v="8.069999999999709"/>
  </r>
  <r>
    <x v="4"/>
    <x v="120"/>
    <n v="68.733000000001084"/>
    <n v="67.19999999999709"/>
    <x v="120"/>
    <x v="104"/>
    <x v="120"/>
    <n v="100"/>
    <n v="100"/>
    <x v="31"/>
    <n v="8.6599999999998545"/>
    <n v="8.9600000000000364"/>
    <n v="8.4600000000009459"/>
    <n v="8.7100000000000364"/>
    <n v="8.6500000000000909"/>
    <n v="8.0730000000003201"/>
    <n v="8.5099999999997635"/>
    <n v="8.7100000000000364"/>
  </r>
  <r>
    <x v="4"/>
    <x v="121"/>
    <n v="63.59400000000096"/>
    <n v="62.150000000008731"/>
    <x v="121"/>
    <x v="105"/>
    <x v="121"/>
    <n v="100"/>
    <n v="100"/>
    <x v="104"/>
    <n v="8.1100000000001273"/>
    <n v="8.2199999999997999"/>
    <n v="7.9200000000000728"/>
    <n v="8.1100000000001273"/>
    <n v="7.9400000000000546"/>
    <n v="7.3940000000002328"/>
    <n v="7.9100000000003092"/>
    <n v="7.9900000000002365"/>
  </r>
  <r>
    <x v="4"/>
    <x v="122"/>
    <n v="57.072999999998501"/>
    <n v="55.849999999991269"/>
    <x v="122"/>
    <x v="94"/>
    <x v="122"/>
    <n v="100"/>
    <n v="100"/>
    <x v="105"/>
    <n v="7.1100000000001273"/>
    <n v="7.4100000000003092"/>
    <n v="6.8699999999989814"/>
    <n v="7.2599999999997635"/>
    <n v="7.25"/>
    <n v="6.7929999999996653"/>
    <n v="7.0599999999999454"/>
    <n v="7.319999999999709"/>
  </r>
  <r>
    <x v="4"/>
    <x v="123"/>
    <n v="50.925999999999931"/>
    <n v="49.900000000008731"/>
    <x v="123"/>
    <x v="106"/>
    <x v="123"/>
    <n v="100"/>
    <n v="98.630136986301366"/>
    <x v="106"/>
    <n v="6.4499999999998181"/>
    <n v="6.7199999999997999"/>
    <n v="6.2000000000007276"/>
    <n v="6.5300000000002001"/>
    <n v="6.4099999999998545"/>
    <n v="6.0159999999996217"/>
    <n v="6.169999999999618"/>
    <n v="6.430000000000291"/>
  </r>
  <r>
    <x v="4"/>
    <x v="124"/>
    <n v="65.256999999999152"/>
    <n v="63.80000000000291"/>
    <x v="124"/>
    <x v="107"/>
    <x v="124"/>
    <n v="100"/>
    <n v="100"/>
    <x v="107"/>
    <n v="8.0199999999999818"/>
    <n v="8.5300000000002001"/>
    <n v="7.8299999999999272"/>
    <n v="8.319999999999709"/>
    <n v="8.3699999999998909"/>
    <n v="7.6669999999994616"/>
    <n v="8.0900000000001455"/>
    <n v="8.4299999999998363"/>
  </r>
  <r>
    <x v="4"/>
    <x v="125"/>
    <n v="58.79300000000103"/>
    <n v="57.5"/>
    <x v="125"/>
    <x v="16"/>
    <x v="125"/>
    <n v="100"/>
    <n v="100"/>
    <x v="94"/>
    <n v="7.3600000000001273"/>
    <n v="7.7300000000000182"/>
    <n v="7.1200000000008004"/>
    <n v="7.4800000000000182"/>
    <n v="7.4800000000000182"/>
    <n v="6.8829999999998108"/>
    <n v="7.25"/>
    <n v="7.4900000000002365"/>
  </r>
  <r>
    <x v="4"/>
    <x v="126"/>
    <n v="46.680999999998221"/>
    <n v="45.69999999999709"/>
    <x v="126"/>
    <x v="108"/>
    <x v="126"/>
    <n v="100"/>
    <n v="95.923913043478265"/>
    <x v="67"/>
    <n v="5.9499999999998181"/>
    <n v="6.1499999999996362"/>
    <n v="6.0299999999988358"/>
    <n v="6"/>
    <n v="5.75"/>
    <n v="5.0709999999999127"/>
    <n v="5.930000000000291"/>
    <n v="5.7999999999997272"/>
  </r>
  <r>
    <x v="4"/>
    <x v="127"/>
    <n v="49.801000000001295"/>
    <n v="48.80000000000291"/>
    <x v="127"/>
    <x v="58"/>
    <x v="127"/>
    <n v="100"/>
    <n v="100"/>
    <x v="108"/>
    <n v="6.3000000000001819"/>
    <n v="6.5100000000002183"/>
    <n v="6.2000000000007276"/>
    <n v="6.3299999999999272"/>
    <n v="6.2100000000000364"/>
    <n v="5.7510000000002037"/>
    <n v="6.25"/>
    <n v="6.25"/>
  </r>
  <r>
    <x v="4"/>
    <x v="128"/>
    <n v="51.236000000000786"/>
    <n v="50.19999999999709"/>
    <x v="128"/>
    <x v="109"/>
    <x v="128"/>
    <n v="100"/>
    <n v="100"/>
    <x v="109"/>
    <n v="6.4099999999998545"/>
    <n v="6.6799999999998363"/>
    <n v="6.4099999999998545"/>
    <n v="6.5"/>
    <n v="6.4400000000000546"/>
    <n v="5.7560000000012224"/>
    <n v="6.5299999999997453"/>
    <n v="6.5100000000002183"/>
  </r>
  <r>
    <x v="4"/>
    <x v="129"/>
    <n v="63.744999999999891"/>
    <n v="62.19999999999709"/>
    <x v="129"/>
    <x v="99"/>
    <x v="129"/>
    <n v="100"/>
    <n v="100"/>
    <x v="110"/>
    <n v="8.0500000000001819"/>
    <n v="8.3700000000003456"/>
    <n v="7.8600000000005821"/>
    <n v="8.1200000000003456"/>
    <n v="8.0399999999999636"/>
    <n v="7.3149999999986903"/>
    <n v="7.9000000000000909"/>
    <n v="8.0899999999996908"/>
  </r>
  <r>
    <x v="4"/>
    <x v="130"/>
    <n v="59.28899999999885"/>
    <n v="58"/>
    <x v="130"/>
    <x v="110"/>
    <x v="130"/>
    <n v="100"/>
    <n v="100"/>
    <x v="111"/>
    <n v="7.4800000000000182"/>
    <n v="7.8099999999999454"/>
    <n v="7.2599999999983993"/>
    <n v="7.5999999999999091"/>
    <n v="7.4800000000000182"/>
    <n v="6.7790000000004511"/>
    <n v="7.3699999999998909"/>
    <n v="7.5100000000002183"/>
  </r>
  <r>
    <x v="4"/>
    <x v="131"/>
    <n v="64.999999999998636"/>
    <n v="63.5"/>
    <x v="131"/>
    <x v="111"/>
    <x v="131"/>
    <n v="100"/>
    <n v="100"/>
    <x v="112"/>
    <n v="8.2699999999999818"/>
    <n v="8.6099999999996726"/>
    <n v="8"/>
    <n v="8.3800000000001091"/>
    <n v="8.1999999999998181"/>
    <n v="7.4599999999991269"/>
    <n v="7.8800000000001091"/>
    <n v="8.1999999999998181"/>
  </r>
  <r>
    <x v="4"/>
    <x v="132"/>
    <n v="60.821000000000822"/>
    <n v="59.399999999994179"/>
    <x v="132"/>
    <x v="72"/>
    <x v="132"/>
    <n v="86.947791164658639"/>
    <n v="100"/>
    <x v="65"/>
    <n v="8.3499999999999091"/>
    <n v="8.7100000000000364"/>
    <n v="8.0100000000002183"/>
    <n v="8.4499999999998181"/>
    <n v="7.0399999999999636"/>
    <n v="6.2710000000006403"/>
    <n v="6.9600000000000364"/>
    <n v="7.0300000000002001"/>
  </r>
  <r>
    <x v="4"/>
    <x v="133"/>
    <n v="56.480000000000928"/>
    <n v="55.100000000005821"/>
    <x v="133"/>
    <x v="112"/>
    <x v="133"/>
    <n v="100"/>
    <n v="100"/>
    <x v="92"/>
    <n v="7.1500000000000909"/>
    <n v="7.5"/>
    <n v="6.7399999999997817"/>
    <n v="7.2300000000000182"/>
    <n v="7.180000000000291"/>
    <n v="6.7100000000009459"/>
    <n v="6.7599999999997635"/>
    <n v="7.2100000000000364"/>
  </r>
  <r>
    <x v="4"/>
    <x v="134"/>
    <n v="66.497000000000298"/>
    <n v="65"/>
    <x v="134"/>
    <x v="113"/>
    <x v="134"/>
    <n v="100"/>
    <n v="100"/>
    <x v="113"/>
    <n v="8.4600000000000364"/>
    <n v="8.7899999999999636"/>
    <n v="8.1000000000003638"/>
    <n v="8.5599999999999454"/>
    <n v="8.4099999999998545"/>
    <n v="7.6170000000001892"/>
    <n v="8.0799999999999272"/>
    <n v="8.4800000000000182"/>
  </r>
  <r>
    <x v="4"/>
    <x v="135"/>
    <n v="67.147999999999229"/>
    <n v="65.5"/>
    <x v="135"/>
    <x v="114"/>
    <x v="135"/>
    <n v="100"/>
    <n v="100"/>
    <x v="114"/>
    <n v="8.5"/>
    <n v="8.8900000000003274"/>
    <n v="8.0900000000001455"/>
    <n v="8.6500000000000909"/>
    <n v="8.5300000000002001"/>
    <n v="7.7779999999984284"/>
    <n v="8.080000000000382"/>
    <n v="8.6299999999996544"/>
  </r>
  <r>
    <x v="4"/>
    <x v="136"/>
    <n v="67.157000000000608"/>
    <n v="65.5"/>
    <x v="136"/>
    <x v="115"/>
    <x v="136"/>
    <n v="100"/>
    <n v="100"/>
    <x v="114"/>
    <n v="8.569999999999709"/>
    <n v="8.9099999999998545"/>
    <n v="8.0799999999999272"/>
    <n v="8.6300000000001091"/>
    <n v="8.569999999999709"/>
    <n v="7.7470000000012078"/>
    <n v="8.0399999999999636"/>
    <n v="8.6100000000001273"/>
  </r>
  <r>
    <x v="4"/>
    <x v="137"/>
    <n v="61.381999999998698"/>
    <n v="60"/>
    <x v="137"/>
    <x v="116"/>
    <x v="137"/>
    <n v="100"/>
    <n v="100"/>
    <x v="115"/>
    <n v="7.8600000000001273"/>
    <n v="8.0799999999999272"/>
    <n v="7.4400000000005093"/>
    <n v="7.8899999999998727"/>
    <n v="7.8099999999999454"/>
    <n v="7.091999999998734"/>
    <n v="7.3799999999996544"/>
    <n v="7.8299999999999272"/>
  </r>
  <r>
    <x v="4"/>
    <x v="138"/>
    <n v="57.440000000000964"/>
    <n v="56.100000000005821"/>
    <x v="138"/>
    <x v="117"/>
    <x v="138"/>
    <n v="100"/>
    <n v="100"/>
    <x v="116"/>
    <n v="7.3099999999999454"/>
    <n v="7.6399999999998727"/>
    <n v="6.8699999999989814"/>
    <n v="7.3699999999998909"/>
    <n v="7.3700000000003456"/>
    <n v="6.7300000000013824"/>
    <n v="6.7900000000004184"/>
    <n v="7.3600000000001273"/>
  </r>
  <r>
    <x v="4"/>
    <x v="139"/>
    <n v="58.169000000001233"/>
    <n v="56.799999999988358"/>
    <x v="139"/>
    <x v="118"/>
    <x v="139"/>
    <n v="100"/>
    <n v="100"/>
    <x v="117"/>
    <n v="7.3899999999998727"/>
    <n v="7.7400000000002365"/>
    <n v="6.8900000000012369"/>
    <n v="7.430000000000291"/>
    <n v="7.4699999999997999"/>
    <n v="6.918999999999869"/>
    <n v="6.8599999999996726"/>
    <n v="7.4700000000002547"/>
  </r>
  <r>
    <x v="4"/>
    <x v="140"/>
    <n v="61.562999999999192"/>
    <n v="60.100000000005821"/>
    <x v="140"/>
    <x v="55"/>
    <x v="140"/>
    <n v="100"/>
    <n v="100"/>
    <x v="118"/>
    <n v="7.7699999999999818"/>
    <n v="8.1799999999998363"/>
    <n v="7.3500000000003638"/>
    <n v="7.8799999999996544"/>
    <n v="7.9099999999998545"/>
    <n v="7.2129999999997381"/>
    <n v="7.3499999999999091"/>
    <n v="7.9099999999998545"/>
  </r>
  <r>
    <x v="4"/>
    <x v="141"/>
    <n v="60.484000000001288"/>
    <n v="59.100000000005821"/>
    <x v="141"/>
    <x v="119"/>
    <x v="141"/>
    <n v="100"/>
    <n v="100"/>
    <x v="119"/>
    <n v="7.6600000000003092"/>
    <n v="7.9700000000002547"/>
    <n v="7.319999999999709"/>
    <n v="7.7400000000002365"/>
    <n v="7.680000000000291"/>
    <n v="7.0640000000003056"/>
    <n v="7.3400000000001455"/>
    <n v="7.7100000000000364"/>
  </r>
  <r>
    <x v="4"/>
    <x v="142"/>
    <n v="48.355999999998858"/>
    <n v="47.299999999988358"/>
    <x v="142"/>
    <x v="120"/>
    <x v="142"/>
    <n v="100"/>
    <n v="100"/>
    <x v="120"/>
    <n v="6.069999999999709"/>
    <n v="6.319999999999709"/>
    <n v="5.9200000000000728"/>
    <n v="6.1799999999998363"/>
    <n v="6.0799999999999272"/>
    <n v="5.5959999999995489"/>
    <n v="6.0199999999999818"/>
    <n v="6.1700000000000728"/>
  </r>
  <r>
    <x v="4"/>
    <x v="143"/>
    <n v="59.097999999998592"/>
    <n v="57.700000000011642"/>
    <x v="143"/>
    <x v="121"/>
    <x v="143"/>
    <n v="100"/>
    <n v="100"/>
    <x v="121"/>
    <n v="7.5100000000002183"/>
    <n v="7.7800000000002001"/>
    <n v="7.2699999999986176"/>
    <n v="7.5700000000001637"/>
    <n v="7.4299999999998363"/>
    <n v="6.7479999999995925"/>
    <n v="7.2800000000002001"/>
    <n v="7.5099999999997635"/>
  </r>
  <r>
    <x v="4"/>
    <x v="144"/>
    <n v="57.743000000001302"/>
    <n v="56.5"/>
    <x v="144"/>
    <x v="56"/>
    <x v="144"/>
    <n v="100"/>
    <n v="100"/>
    <x v="96"/>
    <n v="7.3699999999998909"/>
    <n v="7.6300000000001091"/>
    <n v="6.9800000000013824"/>
    <n v="7.4299999999998363"/>
    <n v="7.3000000000001819"/>
    <n v="6.7229999999999563"/>
    <n v="6.9299999999998363"/>
    <n v="7.3800000000001091"/>
  </r>
  <r>
    <x v="4"/>
    <x v="145"/>
    <n v="61.18100000000004"/>
    <n v="59.799999999988358"/>
    <x v="145"/>
    <x v="122"/>
    <x v="145"/>
    <n v="100"/>
    <n v="100"/>
    <x v="122"/>
    <n v="7.7899999999999636"/>
    <n v="8.1299999999996544"/>
    <n v="7.2899999999990541"/>
    <n v="7.8800000000001091"/>
    <n v="7.7899999999999636"/>
    <n v="7.2010000000009313"/>
    <n v="7.2600000000002183"/>
    <n v="7.8400000000001455"/>
  </r>
  <r>
    <x v="4"/>
    <x v="146"/>
    <n v="64.315999999999804"/>
    <n v="62.80000000000291"/>
    <x v="146"/>
    <x v="52"/>
    <x v="146"/>
    <n v="100"/>
    <n v="100"/>
    <x v="123"/>
    <n v="8.180000000000291"/>
    <n v="8.5600000000004002"/>
    <n v="7.7000000000007276"/>
    <n v="8.2699999999999818"/>
    <n v="8.2100000000000364"/>
    <n v="7.4659999999985303"/>
    <n v="7.7100000000000364"/>
    <n v="8.2199999999997999"/>
  </r>
  <r>
    <x v="4"/>
    <x v="147"/>
    <n v="58.404999999999291"/>
    <n v="57.100000000005821"/>
    <x v="147"/>
    <x v="123"/>
    <x v="147"/>
    <n v="100"/>
    <n v="100"/>
    <x v="124"/>
    <n v="7.3799999999996544"/>
    <n v="7.7799999999997453"/>
    <n v="6.8899999999994179"/>
    <n v="7.4699999999997999"/>
    <n v="7.5"/>
    <n v="6.9150000000008731"/>
    <n v="6.9299999999998363"/>
    <n v="7.5399999999999636"/>
  </r>
  <r>
    <x v="4"/>
    <x v="148"/>
    <n v="55.654000000000906"/>
    <n v="54.399999999994179"/>
    <x v="148"/>
    <x v="58"/>
    <x v="148"/>
    <n v="100"/>
    <n v="100"/>
    <x v="60"/>
    <n v="7.0500000000001819"/>
    <n v="7.4130000000000109"/>
    <n v="6.5400000000008731"/>
    <n v="7.1400000000003274"/>
    <n v="7.1399999999998727"/>
    <n v="6.6409999999996217"/>
    <n v="6.5500000000001819"/>
    <n v="7.1799999999998363"/>
  </r>
  <r>
    <x v="4"/>
    <x v="149"/>
    <n v="62.842999999999847"/>
    <n v="62.100000000005821"/>
    <x v="149"/>
    <x v="124"/>
    <x v="149"/>
    <n v="100"/>
    <n v="100"/>
    <x v="24"/>
    <n v="8.0999999999999091"/>
    <n v="7.4859999999998763"/>
    <n v="7.6599999999998545"/>
    <n v="8.1900000000000546"/>
    <n v="8.1500000000000909"/>
    <n v="7.3670000000001892"/>
    <n v="7.6799999999998363"/>
    <n v="8.2100000000000364"/>
  </r>
  <r>
    <x v="4"/>
    <x v="150"/>
    <n v="62.108999999999924"/>
    <n v="61.399999999994179"/>
    <x v="150"/>
    <x v="125"/>
    <x v="150"/>
    <n v="100"/>
    <n v="100"/>
    <x v="20"/>
    <n v="7.9700000000002547"/>
    <n v="7.6380000000003747"/>
    <n v="7.5299999999988358"/>
    <n v="8.0499999999997272"/>
    <n v="8.0300000000002001"/>
    <n v="7.261000000000422"/>
    <n v="7.5399999999999636"/>
    <n v="8.0900000000001455"/>
  </r>
  <r>
    <x v="5"/>
    <x v="151"/>
    <n v="58.347999999999502"/>
    <n v="57.400000000008731"/>
    <x v="151"/>
    <x v="126"/>
    <x v="151"/>
    <n v="100"/>
    <n v="100"/>
    <x v="125"/>
    <n v="7.4299999999998363"/>
    <n v="7.3800000000001091"/>
    <n v="7"/>
    <n v="7.5300000000002001"/>
    <n v="7.5099999999997635"/>
    <n v="6.8279999999995198"/>
    <n v="7.0599999999999454"/>
    <n v="7.6100000000001273"/>
  </r>
  <r>
    <x v="5"/>
    <x v="152"/>
    <n v="63.868000000001302"/>
    <n v="62.799999999988358"/>
    <x v="152"/>
    <x v="33"/>
    <x v="152"/>
    <n v="100"/>
    <n v="100"/>
    <x v="126"/>
    <n v="8.1700000000000728"/>
    <n v="8.069999999999709"/>
    <n v="7.7100000000009459"/>
    <n v="8.2799999999997453"/>
    <n v="8.2200000000002547"/>
    <n v="7.3780000000006112"/>
    <n v="7.75"/>
    <n v="8.2899999999999636"/>
  </r>
  <r>
    <x v="5"/>
    <x v="153"/>
    <n v="57.667999999998756"/>
    <n v="56.600000000005821"/>
    <x v="153"/>
    <x v="88"/>
    <x v="153"/>
    <n v="100"/>
    <n v="100"/>
    <x v="127"/>
    <n v="7.3699999999998909"/>
    <n v="7.2699999999999818"/>
    <n v="6.8899999999994179"/>
    <n v="7.4700000000002547"/>
    <n v="7.4499999999998181"/>
    <n v="6.8179999999993015"/>
    <n v="6.9200000000000728"/>
    <n v="7.4800000000000182"/>
  </r>
  <r>
    <x v="5"/>
    <x v="154"/>
    <n v="40.425999999999021"/>
    <n v="40"/>
    <x v="154"/>
    <x v="127"/>
    <x v="154"/>
    <n v="100"/>
    <n v="100"/>
    <x v="128"/>
    <n v="5.1900000000000546"/>
    <n v="5.0900000000001455"/>
    <n v="4.7299999999995634"/>
    <n v="5.2300000000000182"/>
    <n v="5.2300000000000182"/>
    <n v="4.9259999999994761"/>
    <n v="4.7399999999997817"/>
    <n v="5.2899999999999636"/>
  </r>
  <r>
    <x v="5"/>
    <x v="155"/>
    <n v="53.235000000000582"/>
    <n v="52.30000000000291"/>
    <x v="155"/>
    <x v="128"/>
    <x v="155"/>
    <n v="100"/>
    <n v="100"/>
    <x v="129"/>
    <n v="6.7799999999997453"/>
    <n v="6.8800000000001091"/>
    <n v="6.25"/>
    <n v="6.8599999999996726"/>
    <n v="6.8600000000001273"/>
    <n v="6.3350000000009459"/>
    <n v="6.3400000000001455"/>
    <n v="6.9299999999998363"/>
  </r>
  <r>
    <x v="5"/>
    <x v="156"/>
    <n v="62.619000000000142"/>
    <n v="61.899999999994179"/>
    <x v="156"/>
    <x v="129"/>
    <x v="156"/>
    <n v="100"/>
    <n v="100"/>
    <x v="9"/>
    <n v="8.0300000000002001"/>
    <n v="7.7329999999997199"/>
    <n v="7.5799999999999272"/>
    <n v="8.1400000000003274"/>
    <n v="8.0899999999996908"/>
    <n v="7.2160000000003492"/>
    <n v="7.6799999999998363"/>
    <n v="8.1500000000000909"/>
  </r>
  <r>
    <x v="5"/>
    <x v="157"/>
    <n v="59.128000000000156"/>
    <n v="57.80000000000291"/>
    <x v="157"/>
    <x v="130"/>
    <x v="157"/>
    <n v="100"/>
    <n v="100"/>
    <x v="101"/>
    <n v="7.4699999999997999"/>
    <n v="7.8000000000001819"/>
    <n v="7.0300000000006548"/>
    <n v="7.6199999999998909"/>
    <n v="7.5700000000001637"/>
    <n v="6.8279999999995198"/>
    <n v="7.1500000000000909"/>
    <n v="7.6599999999998545"/>
  </r>
  <r>
    <x v="5"/>
    <x v="158"/>
    <n v="59.718000000001211"/>
    <n v="58.30000000000291"/>
    <x v="158"/>
    <x v="88"/>
    <x v="158"/>
    <n v="100"/>
    <n v="100"/>
    <x v="14"/>
    <n v="7.5600000000004002"/>
    <n v="8"/>
    <n v="7.0400000000008731"/>
    <n v="7.6500000000000909"/>
    <n v="7.6199999999998909"/>
    <n v="7.0079999999998108"/>
    <n v="7.1100000000001273"/>
    <n v="7.7300000000000182"/>
  </r>
  <r>
    <x v="5"/>
    <x v="159"/>
    <n v="59.292999999999665"/>
    <n v="57.899999999994179"/>
    <x v="159"/>
    <x v="131"/>
    <x v="159"/>
    <n v="100"/>
    <n v="100"/>
    <x v="130"/>
    <n v="7.5599999999999454"/>
    <n v="7.9000000000000909"/>
    <n v="7.0499999999992724"/>
    <n v="7.6500000000000909"/>
    <n v="7.5599999999999454"/>
    <n v="6.8230000000003201"/>
    <n v="7.0999999999999091"/>
    <n v="7.6500000000000909"/>
  </r>
  <r>
    <x v="5"/>
    <x v="160"/>
    <n v="61.660999999999603"/>
    <n v="60.69999999999709"/>
    <x v="160"/>
    <x v="53"/>
    <x v="160"/>
    <n v="100"/>
    <n v="98.034076015727393"/>
    <x v="131"/>
    <n v="7.8799999999996544"/>
    <n v="7.7799999999997453"/>
    <n v="7.3500000000003638"/>
    <n v="7.9899999999997817"/>
    <n v="7.9600000000000364"/>
    <n v="7.2409999999999854"/>
    <n v="7.3800000000001091"/>
    <n v="8.0799999999999272"/>
  </r>
  <r>
    <x v="5"/>
    <x v="161"/>
    <n v="62.695999999999913"/>
    <n v="61.600000000005821"/>
    <x v="161"/>
    <x v="8"/>
    <x v="161"/>
    <n v="100"/>
    <n v="100"/>
    <x v="27"/>
    <n v="8.0500000000001819"/>
    <n v="8"/>
    <n v="7.5399999999990541"/>
    <n v="8.1399999999998727"/>
    <n v="8.0700000000001637"/>
    <n v="7.2360000000007858"/>
    <n v="7.4899999999997817"/>
    <n v="8.1700000000000728"/>
  </r>
  <r>
    <x v="5"/>
    <x v="162"/>
    <n v="65.039000000001124"/>
    <n v="63.69999999999709"/>
    <x v="162"/>
    <x v="111"/>
    <x v="162"/>
    <n v="100"/>
    <n v="100"/>
    <x v="132"/>
    <n v="8.3099999999999454"/>
    <n v="8.3000000000001819"/>
    <n v="7.7800000000006548"/>
    <n v="8.4200000000000728"/>
    <n v="8.3600000000001273"/>
    <n v="7.488999999999578"/>
    <n v="7.8900000000003274"/>
    <n v="8.4900000000002365"/>
  </r>
  <r>
    <x v="5"/>
    <x v="163"/>
    <n v="64.375"/>
    <n v="62.900000000008731"/>
    <x v="163"/>
    <x v="132"/>
    <x v="163"/>
    <n v="100"/>
    <n v="100"/>
    <x v="133"/>
    <n v="8.2000000000002728"/>
    <n v="8.5"/>
    <n v="7.6900000000005093"/>
    <n v="8.2800000000002001"/>
    <n v="8.2099999999995816"/>
    <n v="7.3649999999997817"/>
    <n v="7.7899999999999636"/>
    <n v="8.3399999999996908"/>
  </r>
  <r>
    <x v="5"/>
    <x v="164"/>
    <n v="52.549999999997908"/>
    <n v="51.799999999988358"/>
    <x v="164"/>
    <x v="25"/>
    <x v="164"/>
    <n v="100"/>
    <n v="100"/>
    <x v="134"/>
    <n v="6.6399999999998727"/>
    <n v="6.6799999999998363"/>
    <n v="6.1999999999989086"/>
    <n v="6.7899999999999636"/>
    <n v="6.7600000000002183"/>
    <n v="6.2099999999991269"/>
    <n v="6.3899999999998727"/>
    <n v="6.8800000000001091"/>
  </r>
  <r>
    <x v="5"/>
    <x v="165"/>
    <n v="59.359000000000833"/>
    <n v="58"/>
    <x v="165"/>
    <x v="126"/>
    <x v="165"/>
    <n v="100"/>
    <n v="100"/>
    <x v="111"/>
    <n v="7.5"/>
    <n v="7.9000000000000909"/>
    <n v="7.0300000000006548"/>
    <n v="7.6399999999998727"/>
    <n v="7.5799999999999272"/>
    <n v="6.8690000000005966"/>
    <n v="7.1399999999998727"/>
    <n v="7.6999999999998181"/>
  </r>
  <r>
    <x v="5"/>
    <x v="166"/>
    <n v="60.455000000001291"/>
    <n v="59.100000000005821"/>
    <x v="166"/>
    <x v="133"/>
    <x v="166"/>
    <n v="100"/>
    <n v="100"/>
    <x v="119"/>
    <n v="7.6399999999998727"/>
    <n v="8"/>
    <n v="7.2299999999995634"/>
    <n v="7.7800000000002001"/>
    <n v="7.7100000000000364"/>
    <n v="6.9150000000008731"/>
    <n v="7.3700000000003456"/>
    <n v="7.8100000000004002"/>
  </r>
  <r>
    <x v="5"/>
    <x v="167"/>
    <n v="56.015999999998257"/>
    <n v="54.899999999994179"/>
    <x v="167"/>
    <x v="134"/>
    <x v="167"/>
    <n v="100"/>
    <n v="100"/>
    <x v="135"/>
    <n v="7.1100000000001273"/>
    <n v="7.3999999999996362"/>
    <n v="6.7600000000002183"/>
    <n v="7.169999999999618"/>
    <n v="7.0999999999999091"/>
    <n v="6.4059999999990396"/>
    <n v="6.8399999999996908"/>
    <n v="7.2300000000000182"/>
  </r>
  <r>
    <x v="5"/>
    <x v="168"/>
    <n v="56.120000000000346"/>
    <n v="55"/>
    <x v="168"/>
    <x v="135"/>
    <x v="168"/>
    <n v="100"/>
    <n v="100"/>
    <x v="136"/>
    <n v="7.069999999999709"/>
    <n v="7.3999999999996362"/>
    <n v="6.7800000000006548"/>
    <n v="7.2000000000002728"/>
    <n v="7.1300000000001091"/>
    <n v="6.3999999999996362"/>
    <n v="6.8900000000003274"/>
    <n v="7.25"/>
  </r>
  <r>
    <x v="5"/>
    <x v="169"/>
    <n v="58.020000000000437"/>
    <n v="56.80000000000291"/>
    <x v="169"/>
    <x v="136"/>
    <x v="169"/>
    <n v="100"/>
    <n v="100"/>
    <x v="137"/>
    <n v="7.3500000000003638"/>
    <n v="7.6600000000003092"/>
    <n v="7"/>
    <n v="7.4400000000000546"/>
    <n v="7.3600000000001273"/>
    <n v="6.6000000000003638"/>
    <n v="7.1299999999996544"/>
    <n v="7.4799999999995634"/>
  </r>
  <r>
    <x v="5"/>
    <x v="170"/>
    <n v="57.440000000000509"/>
    <n v="56.19999999999709"/>
    <x v="170"/>
    <x v="32"/>
    <x v="170"/>
    <n v="100"/>
    <n v="100"/>
    <x v="56"/>
    <n v="7.2999999999997272"/>
    <n v="7.3399999999996908"/>
    <n v="6.8500000000003638"/>
    <n v="7.4000000000000909"/>
    <n v="7.3499999999999091"/>
    <n v="6.6900000000005093"/>
    <n v="7"/>
    <n v="7.5100000000002183"/>
  </r>
  <r>
    <x v="5"/>
    <x v="171"/>
    <n v="49.989999999998872"/>
    <n v="49.100000000005821"/>
    <x v="171"/>
    <x v="137"/>
    <x v="171"/>
    <n v="100"/>
    <n v="100"/>
    <x v="138"/>
    <n v="6.3099999999999454"/>
    <n v="6.6400000000003274"/>
    <n v="5.8699999999989814"/>
    <n v="6.3999999999996362"/>
    <n v="6.4099999999998545"/>
    <n v="5.8299999999999272"/>
    <n v="6.0100000000002183"/>
    <n v="6.5199999999999818"/>
  </r>
  <r>
    <x v="5"/>
    <x v="172"/>
    <n v="56.574000000000524"/>
    <n v="55.399999999994179"/>
    <x v="172"/>
    <x v="16"/>
    <x v="172"/>
    <n v="100"/>
    <n v="100"/>
    <x v="59"/>
    <n v="7.2100000000000364"/>
    <n v="7.5299999999997453"/>
    <n v="6.7800000000006548"/>
    <n v="7.2600000000002183"/>
    <n v="7.2200000000002547"/>
    <n v="6.5339999999996508"/>
    <n v="6.7899999999999636"/>
    <n v="7.25"/>
  </r>
  <r>
    <x v="5"/>
    <x v="173"/>
    <n v="50.929999999999382"/>
    <n v="49.900000000008731"/>
    <x v="173"/>
    <x v="138"/>
    <x v="173"/>
    <n v="100"/>
    <n v="100"/>
    <x v="106"/>
    <n v="6.4000000000000909"/>
    <n v="6.7800000000002001"/>
    <n v="5.9699999999993452"/>
    <n v="6.5399999999999636"/>
    <n v="6.5199999999999818"/>
    <n v="5.9899999999997817"/>
    <n v="6.1300000000001091"/>
    <n v="6.5999999999999091"/>
  </r>
  <r>
    <x v="5"/>
    <x v="174"/>
    <n v="28.184999999999945"/>
    <n v="27.69999999999709"/>
    <x v="174"/>
    <x v="139"/>
    <x v="174"/>
    <n v="100"/>
    <n v="100"/>
    <x v="139"/>
    <n v="3.5599999999999454"/>
    <n v="3.6700000000000728"/>
    <n v="3.4099999999998545"/>
    <n v="3.5799999999999272"/>
    <n v="3.569999999999709"/>
    <n v="3.3250000000007276"/>
    <n v="3.4699999999997999"/>
    <n v="3.5999999999999091"/>
  </r>
  <r>
    <x v="5"/>
    <x v="175"/>
    <n v="31.106000000001586"/>
    <n v="30.69999999999709"/>
    <x v="175"/>
    <x v="140"/>
    <x v="175"/>
    <n v="100"/>
    <n v="100"/>
    <x v="140"/>
    <n v="3.8600000000001273"/>
    <n v="4.0999999999999091"/>
    <n v="3.7100000000009459"/>
    <n v="3.9900000000002365"/>
    <n v="3.9500000000002728"/>
    <n v="3.6059999999997672"/>
    <n v="3.8600000000001273"/>
    <n v="4.0300000000002001"/>
  </r>
  <r>
    <x v="5"/>
    <x v="176"/>
    <n v="26.104999999999109"/>
    <n v="25.80000000000291"/>
    <x v="176"/>
    <x v="141"/>
    <x v="176"/>
    <n v="100"/>
    <n v="100"/>
    <x v="141"/>
    <n v="3.2199999999997999"/>
    <n v="3.4000000000000909"/>
    <n v="3.2199999999993452"/>
    <n v="3.3399999999996908"/>
    <n v="3.2799999999997453"/>
    <n v="2.9050000000006548"/>
    <n v="3.3699999999998909"/>
    <n v="3.3699999999998909"/>
  </r>
  <r>
    <x v="5"/>
    <x v="177"/>
    <n v="38.509999999998854"/>
    <n v="37.899999999994179"/>
    <x v="177"/>
    <x v="142"/>
    <x v="177"/>
    <n v="100"/>
    <n v="90.551181102362193"/>
    <x v="142"/>
    <n v="4.8400000000001455"/>
    <n v="5.0999999999999091"/>
    <n v="4.6299999999991996"/>
    <n v="4.9500000000002728"/>
    <n v="4.8500000000003638"/>
    <n v="4.4399999999986903"/>
    <n v="4.7400000000002365"/>
    <n v="4.9600000000000364"/>
  </r>
  <r>
    <x v="5"/>
    <x v="178"/>
    <n v="35.173000000001139"/>
    <n v="34.600000000005821"/>
    <x v="178"/>
    <x v="143"/>
    <x v="178"/>
    <n v="100"/>
    <n v="100"/>
    <x v="143"/>
    <n v="4.3899999999998727"/>
    <n v="4.6100000000001273"/>
    <n v="4.2900000000008731"/>
    <n v="4.5"/>
    <n v="4.4099999999998545"/>
    <n v="4.0030000000006112"/>
    <n v="4.4299999999998363"/>
    <n v="4.5399999999999636"/>
  </r>
  <r>
    <x v="5"/>
    <x v="179"/>
    <n v="31.901999999999589"/>
    <n v="31.399999999994179"/>
    <x v="179"/>
    <x v="144"/>
    <x v="179"/>
    <n v="100"/>
    <n v="100"/>
    <x v="144"/>
    <n v="3.9400000000000546"/>
    <n v="4.169999999999618"/>
    <n v="3.9400000000005093"/>
    <n v="4.0799999999999272"/>
    <n v="3.9800000000000182"/>
    <n v="3.5419999999994616"/>
    <n v="4.1199999999998909"/>
    <n v="4.1300000000001091"/>
  </r>
  <r>
    <x v="5"/>
    <x v="180"/>
    <n v="30.473999999999251"/>
    <n v="30.200000000011642"/>
    <x v="180"/>
    <x v="145"/>
    <x v="180"/>
    <n v="100"/>
    <n v="100"/>
    <x v="145"/>
    <n v="3.7800000000002001"/>
    <n v="4.0100000000002183"/>
    <n v="3.6899999999986903"/>
    <n v="3.9000000000000909"/>
    <n v="3.7999999999997272"/>
    <n v="3.4740000000001601"/>
    <n v="3.8800000000001091"/>
    <n v="3.9400000000000546"/>
  </r>
  <r>
    <x v="6"/>
    <x v="181"/>
    <n v="38.527000000001408"/>
    <n v="37.799999999988358"/>
    <x v="181"/>
    <x v="146"/>
    <x v="181"/>
    <n v="100"/>
    <n v="100"/>
    <x v="146"/>
    <n v="4.8099999999999454"/>
    <n v="5.0499999999997272"/>
    <n v="4.7200000000011642"/>
    <n v="4.9399999999995998"/>
    <n v="4.8200000000001637"/>
    <n v="4.3070000000006985"/>
    <n v="4.8800000000001091"/>
    <n v="5"/>
  </r>
  <r>
    <x v="6"/>
    <x v="182"/>
    <n v="32.166999999999462"/>
    <n v="31.700000000011642"/>
    <x v="182"/>
    <x v="147"/>
    <x v="182"/>
    <n v="100"/>
    <n v="100"/>
    <x v="147"/>
    <n v="3.9899999999997817"/>
    <n v="4.1100000000001273"/>
    <n v="3.7700000000004366"/>
    <n v="4.1500000000000909"/>
    <n v="4.0900000000001455"/>
    <n v="3.8169999999990978"/>
    <n v="3.9800000000000182"/>
    <n v="4.2599999999997635"/>
  </r>
  <r>
    <x v="6"/>
    <x v="183"/>
    <n v="47.764999999999418"/>
    <n v="46.899999999994179"/>
    <x v="183"/>
    <x v="148"/>
    <x v="183"/>
    <n v="100"/>
    <n v="100"/>
    <x v="148"/>
    <n v="6.0500000000001819"/>
    <n v="6.3600000000001273"/>
    <n v="5.8899999999994179"/>
    <n v="6.1900000000000546"/>
    <n v="5.9200000000000728"/>
    <n v="5.2749999999996362"/>
    <n v="5.9499999999998181"/>
    <n v="6.1300000000001091"/>
  </r>
  <r>
    <x v="6"/>
    <x v="184"/>
    <n v="41.475000000000819"/>
    <n v="40.80000000000291"/>
    <x v="184"/>
    <x v="149"/>
    <x v="184"/>
    <n v="100"/>
    <n v="95.689655172413794"/>
    <x v="149"/>
    <n v="5.3099999999999454"/>
    <n v="5.3400000000001455"/>
    <n v="5.319999999999709"/>
    <n v="5.3099999999999454"/>
    <n v="5.1799999999998363"/>
    <n v="4.5050000000010186"/>
    <n v="5.2600000000002183"/>
    <n v="5.25"/>
  </r>
  <r>
    <x v="6"/>
    <x v="185"/>
    <n v="26.973000000000411"/>
    <n v="26.599999999991269"/>
    <x v="185"/>
    <x v="140"/>
    <x v="185"/>
    <n v="100"/>
    <n v="100"/>
    <x v="150"/>
    <n v="3.2899999999999636"/>
    <n v="3.5"/>
    <n v="3.2800000000006548"/>
    <n v="3.4600000000000364"/>
    <n v="3.4000000000000909"/>
    <n v="3.0429999999996653"/>
    <n v="3.4699999999997999"/>
    <n v="3.5300000000002001"/>
  </r>
  <r>
    <x v="6"/>
    <x v="186"/>
    <n v="32.259999999999764"/>
    <n v="31.700000000011642"/>
    <x v="186"/>
    <x v="150"/>
    <x v="186"/>
    <n v="100"/>
    <n v="100"/>
    <x v="147"/>
    <n v="4.0300000000002001"/>
    <n v="4.169999999999618"/>
    <n v="3.9799999999995634"/>
    <n v="4.1199999999998909"/>
    <n v="4.0799999999999272"/>
    <n v="3.6100000000005821"/>
    <n v="4.0900000000001455"/>
    <n v="4.1799999999998363"/>
  </r>
  <r>
    <x v="6"/>
    <x v="187"/>
    <n v="36.079999999998563"/>
    <n v="35.5"/>
    <x v="187"/>
    <x v="151"/>
    <x v="187"/>
    <n v="100"/>
    <n v="100"/>
    <x v="151"/>
    <n v="4.5099999999997635"/>
    <n v="4.7400000000002365"/>
    <n v="4.3699999999989814"/>
    <n v="4.6400000000003274"/>
    <n v="4.5599999999999454"/>
    <n v="4.069999999999709"/>
    <n v="4.5299999999997453"/>
    <n v="4.6599999999998545"/>
  </r>
  <r>
    <x v="6"/>
    <x v="188"/>
    <n v="35.639000000000124"/>
    <n v="35.19999999999709"/>
    <x v="188"/>
    <x v="152"/>
    <x v="188"/>
    <n v="100"/>
    <n v="100"/>
    <x v="152"/>
    <n v="4.4100000000003092"/>
    <n v="4.7199999999997999"/>
    <n v="4.2700000000004366"/>
    <n v="4.5999999999999091"/>
    <n v="4.5700000000001637"/>
    <n v="3.9589999999989232"/>
    <n v="4.4500000000002728"/>
    <n v="4.6600000000003092"/>
  </r>
  <r>
    <x v="6"/>
    <x v="189"/>
    <n v="33.927000000001044"/>
    <n v="33.5"/>
    <x v="189"/>
    <x v="153"/>
    <x v="189"/>
    <n v="100"/>
    <n v="100"/>
    <x v="153"/>
    <n v="4.1999999999998181"/>
    <n v="4.4100000000003092"/>
    <n v="4.069999999999709"/>
    <n v="4.3800000000001091"/>
    <n v="4.3299999999999272"/>
    <n v="3.8370000000013533"/>
    <n v="4.2599999999997635"/>
    <n v="4.4400000000000546"/>
  </r>
  <r>
    <x v="6"/>
    <x v="190"/>
    <n v="45.251999999998588"/>
    <n v="44.5"/>
    <x v="190"/>
    <x v="154"/>
    <x v="190"/>
    <n v="100"/>
    <n v="100"/>
    <x v="154"/>
    <n v="5.5700000000001637"/>
    <n v="5.9099999999998545"/>
    <n v="5.4899999999997817"/>
    <n v="5.819999999999709"/>
    <n v="5.7799999999997453"/>
    <n v="4.9719999999997526"/>
    <n v="5.8099999999999454"/>
    <n v="5.8999999999996362"/>
  </r>
  <r>
    <x v="6"/>
    <x v="191"/>
    <n v="35.876000000001113"/>
    <n v="35.30000000000291"/>
    <x v="191"/>
    <x v="155"/>
    <x v="191"/>
    <n v="100"/>
    <n v="100"/>
    <x v="155"/>
    <n v="4.4299999999998363"/>
    <n v="4.6900000000000546"/>
    <n v="4.3600000000005821"/>
    <n v="4.5900000000001455"/>
    <n v="4.5199999999999818"/>
    <n v="4.0460000000002765"/>
    <n v="4.6199999999998909"/>
    <n v="4.6200000000003456"/>
  </r>
  <r>
    <x v="6"/>
    <x v="192"/>
    <n v="33.744000000000142"/>
    <n v="33.299999999988358"/>
    <x v="192"/>
    <x v="156"/>
    <x v="192"/>
    <n v="100"/>
    <n v="100"/>
    <x v="156"/>
    <n v="4.1500000000000909"/>
    <n v="4.4099999999998545"/>
    <n v="4.0599999999994907"/>
    <n v="4.3200000000001637"/>
    <n v="4.3000000000001819"/>
    <n v="3.8140000000003056"/>
    <n v="4.3100000000004002"/>
    <n v="4.3799999999996544"/>
  </r>
  <r>
    <x v="6"/>
    <x v="193"/>
    <n v="40.255999999998494"/>
    <n v="39.600000000005821"/>
    <x v="193"/>
    <x v="157"/>
    <x v="193"/>
    <n v="100"/>
    <n v="100"/>
    <x v="157"/>
    <n v="4.9899999999997817"/>
    <n v="5.2800000000002001"/>
    <n v="4.930000000000291"/>
    <n v="5.1599999999998545"/>
    <n v="5.1199999999998909"/>
    <n v="4.5459999999984575"/>
    <n v="5.0399999999999636"/>
    <n v="5.1900000000000546"/>
  </r>
  <r>
    <x v="6"/>
    <x v="194"/>
    <n v="41.578000000000884"/>
    <n v="41"/>
    <x v="194"/>
    <x v="158"/>
    <x v="194"/>
    <n v="100"/>
    <n v="100"/>
    <x v="158"/>
    <n v="5.25"/>
    <n v="5.4099999999998545"/>
    <n v="5.0799999999999272"/>
    <n v="5.3099999999999454"/>
    <n v="5.2200000000002547"/>
    <n v="4.658000000001266"/>
    <n v="5.3399999999996908"/>
    <n v="5.3099999999999454"/>
  </r>
  <r>
    <x v="6"/>
    <x v="195"/>
    <n v="31.230000000000928"/>
    <n v="30.80000000000291"/>
    <x v="195"/>
    <x v="139"/>
    <x v="195"/>
    <n v="100"/>
    <n v="100"/>
    <x v="159"/>
    <n v="3.8499999999999091"/>
    <n v="4.0900000000001455"/>
    <n v="3.7900000000008731"/>
    <n v="3.9900000000002365"/>
    <n v="3.9400000000000546"/>
    <n v="3.4899999999997817"/>
    <n v="4.0399999999999636"/>
    <n v="4.0399999999999636"/>
  </r>
  <r>
    <x v="6"/>
    <x v="196"/>
    <n v="29.694999999999709"/>
    <n v="29.30000000000291"/>
    <x v="196"/>
    <x v="139"/>
    <x v="196"/>
    <n v="100"/>
    <n v="100"/>
    <x v="160"/>
    <n v="3.6700000000000728"/>
    <n v="3.9000000000000909"/>
    <n v="3.5799999999999272"/>
    <n v="3.8099999999999454"/>
    <n v="3.7599999999997635"/>
    <n v="3.3449999999993452"/>
    <n v="3.8000000000001819"/>
    <n v="3.830000000000382"/>
  </r>
  <r>
    <x v="6"/>
    <x v="197"/>
    <n v="23.634999999998854"/>
    <n v="23.399999999994179"/>
    <x v="197"/>
    <x v="159"/>
    <x v="197"/>
    <n v="100"/>
    <n v="100"/>
    <x v="161"/>
    <n v="2.9200000000000728"/>
    <n v="3.0899999999996908"/>
    <n v="2.8699999999989814"/>
    <n v="3.0299999999997453"/>
    <n v="2.9900000000002365"/>
    <n v="2.6350000000002183"/>
    <n v="3.0500000000001819"/>
    <n v="3.0499999999997272"/>
  </r>
  <r>
    <x v="6"/>
    <x v="198"/>
    <n v="12.174999999999272"/>
    <n v="12.100000000005821"/>
    <x v="198"/>
    <x v="160"/>
    <x v="198"/>
    <n v="100"/>
    <n v="100"/>
    <x v="162"/>
    <n v="1.5199999999999818"/>
    <n v="1.5199999999999818"/>
    <n v="1.5"/>
    <n v="1.5700000000001637"/>
    <n v="1.5499999999997272"/>
    <n v="1.3549999999995634"/>
    <n v="1.5799999999999272"/>
    <n v="1.5799999999999272"/>
  </r>
  <r>
    <x v="6"/>
    <x v="199"/>
    <n v="16.910000000001673"/>
    <n v="16.799999999988358"/>
    <x v="199"/>
    <x v="161"/>
    <x v="199"/>
    <n v="100"/>
    <n v="100"/>
    <x v="163"/>
    <n v="2.0900000000001455"/>
    <n v="2.1500000000000909"/>
    <n v="2.0799999999999272"/>
    <n v="2.1900000000000546"/>
    <n v="2.1300000000001091"/>
    <n v="1.8900000000012369"/>
    <n v="2.2100000000000364"/>
    <n v="2.1700000000000728"/>
  </r>
  <r>
    <x v="6"/>
    <x v="200"/>
    <n v="22.319999999999254"/>
    <n v="22.200000000011642"/>
    <x v="200"/>
    <x v="162"/>
    <x v="200"/>
    <n v="100"/>
    <n v="100"/>
    <x v="164"/>
    <n v="2.7300000000000182"/>
    <n v="2.9299999999998363"/>
    <n v="2.7200000000011642"/>
    <n v="2.8599999999996726"/>
    <n v="2.8499999999999091"/>
    <n v="2.5199999999986176"/>
    <n v="2.9200000000000728"/>
    <n v="2.7899999999999636"/>
  </r>
  <r>
    <x v="6"/>
    <x v="201"/>
    <n v="16.920999999999367"/>
    <n v="16.69999999999709"/>
    <x v="201"/>
    <x v="163"/>
    <x v="201"/>
    <n v="100"/>
    <n v="100"/>
    <x v="165"/>
    <n v="2.0999999999999091"/>
    <n v="2.1300000000001091"/>
    <n v="2.069999999999709"/>
    <n v="2.1900000000000546"/>
    <n v="2.1500000000000909"/>
    <n v="1.8909999999996217"/>
    <n v="2.1999999999998181"/>
    <n v="2.1900000000000546"/>
  </r>
  <r>
    <x v="6"/>
    <x v="202"/>
    <n v="19.566000000000713"/>
    <n v="19.399999999994179"/>
    <x v="202"/>
    <x v="164"/>
    <x v="202"/>
    <n v="100"/>
    <n v="100"/>
    <x v="166"/>
    <n v="2.4499999999998181"/>
    <n v="2.25"/>
    <n v="2.4400000000005093"/>
    <n v="2.5500000000001819"/>
    <n v="2.5"/>
    <n v="2.206000000000131"/>
    <n v="2.6100000000001273"/>
    <n v="2.5599999999999454"/>
  </r>
  <r>
    <x v="6"/>
    <x v="203"/>
    <n v="27.237999999999829"/>
    <n v="26.900000000008731"/>
    <x v="203"/>
    <x v="165"/>
    <x v="203"/>
    <n v="100"/>
    <n v="100"/>
    <x v="167"/>
    <n v="3.4600000000000364"/>
    <n v="3.5900000000001455"/>
    <n v="3.3799999999991996"/>
    <n v="3.0099999999997635"/>
    <n v="3.5099999999997635"/>
    <n v="3.1480000000010477"/>
    <n v="3.5499999999997272"/>
    <n v="3.5900000000001455"/>
  </r>
  <r>
    <x v="6"/>
    <x v="204"/>
    <n v="30.677999999999884"/>
    <n v="30.299999999988358"/>
    <x v="204"/>
    <x v="166"/>
    <x v="204"/>
    <n v="100"/>
    <n v="100"/>
    <x v="168"/>
    <n v="3.8000000000001819"/>
    <n v="3.9899999999997817"/>
    <n v="3.7800000000006548"/>
    <n v="3.9400000000000546"/>
    <n v="3.8600000000001273"/>
    <n v="3.3979999999992287"/>
    <n v="3.9800000000000182"/>
    <n v="3.9299999999998363"/>
  </r>
  <r>
    <x v="6"/>
    <x v="205"/>
    <n v="12.831000000001495"/>
    <n v="12.80000000000291"/>
    <x v="205"/>
    <x v="167"/>
    <x v="205"/>
    <n v="100"/>
    <n v="100"/>
    <x v="169"/>
    <n v="1.5999999999999091"/>
    <n v="1.5399999999999636"/>
    <n v="1.6000000000003638"/>
    <n v="1.680000000000291"/>
    <n v="1.6399999999998727"/>
    <n v="1.441000000000713"/>
    <n v="1.7000000000002728"/>
    <n v="1.6300000000001091"/>
  </r>
  <r>
    <x v="6"/>
    <x v="206"/>
    <n v="27.615999999998621"/>
    <n v="27.30000000000291"/>
    <x v="206"/>
    <x v="168"/>
    <x v="206"/>
    <n v="100"/>
    <n v="100"/>
    <x v="170"/>
    <n v="3.5"/>
    <n v="3.0100000000002183"/>
    <n v="3.4699999999993452"/>
    <n v="3.6299999999996544"/>
    <n v="3.5400000000004184"/>
    <n v="3.1659999999992579"/>
    <n v="3.6499999999996362"/>
    <n v="3.6500000000000909"/>
  </r>
  <r>
    <x v="6"/>
    <x v="207"/>
    <n v="6.0830000000005384"/>
    <n v="6"/>
    <x v="207"/>
    <x v="169"/>
    <x v="207"/>
    <n v="96.696035242290748"/>
    <n v="100"/>
    <x v="171"/>
    <n v="0.71000000000003638"/>
    <n v="0.34999999999990905"/>
    <n v="0.82999999999992724"/>
    <n v="0.86000000000012733"/>
    <n v="0.83999999999969077"/>
    <n v="0.75300000000061118"/>
    <n v="0.88000000000010914"/>
    <n v="0.86000000000012733"/>
  </r>
  <r>
    <x v="6"/>
    <x v="208"/>
    <n v="14.618999999999232"/>
    <n v="14.600000000005821"/>
    <x v="208"/>
    <x v="170"/>
    <x v="208"/>
    <n v="100"/>
    <n v="100"/>
    <x v="172"/>
    <n v="1.75"/>
    <n v="1.9200000000000728"/>
    <n v="1.7999999999992724"/>
    <n v="1.8800000000001091"/>
    <n v="1.8299999999999272"/>
    <n v="1.6790000000000873"/>
    <n v="1.8699999999998909"/>
    <n v="1.8899999999998727"/>
  </r>
  <r>
    <x v="6"/>
    <x v="209"/>
    <n v="21.493000000001757"/>
    <n v="21.299999999988358"/>
    <x v="209"/>
    <x v="171"/>
    <x v="209"/>
    <n v="100"/>
    <n v="100"/>
    <x v="173"/>
    <n v="2.6700000000000728"/>
    <n v="2.7899999999999636"/>
    <n v="2.6500000000014552"/>
    <n v="2.7599999999997635"/>
    <n v="2.6900000000000546"/>
    <n v="2.4230000000006839"/>
    <n v="2.75"/>
    <n v="2.7599999999997635"/>
  </r>
  <r>
    <x v="6"/>
    <x v="210"/>
    <n v="41.319999999999254"/>
    <n v="40.700000000011642"/>
    <x v="210"/>
    <x v="172"/>
    <x v="210"/>
    <n v="100"/>
    <n v="100"/>
    <x v="174"/>
    <n v="5.0799999999999272"/>
    <n v="5.3499999999999091"/>
    <n v="5.1199999999989814"/>
    <n v="5.2900000000004184"/>
    <n v="5.1300000000001091"/>
    <n v="4.7099999999991269"/>
    <n v="5.3500000000003638"/>
    <n v="5.2900000000004184"/>
  </r>
  <r>
    <x v="6"/>
    <x v="211"/>
    <n v="36.260000000000673"/>
    <n v="35.69999999999709"/>
    <x v="211"/>
    <x v="173"/>
    <x v="211"/>
    <n v="100"/>
    <n v="100"/>
    <x v="175"/>
    <n v="4.5"/>
    <n v="4.7300000000000182"/>
    <n v="4.4500000000007276"/>
    <n v="4.6399999999998727"/>
    <n v="4.5"/>
    <n v="4.1900000000005093"/>
    <n v="4.6199999999998909"/>
    <n v="4.6299999999996544"/>
  </r>
  <r>
    <x v="7"/>
    <x v="212"/>
    <n v="23.434999999999036"/>
    <n v="23.099999999991269"/>
    <x v="212"/>
    <x v="174"/>
    <x v="212"/>
    <n v="100"/>
    <n v="100"/>
    <x v="176"/>
    <n v="2.8899999999998727"/>
    <n v="3.0500000000001819"/>
    <n v="2.9399999999986903"/>
    <n v="3.0199999999999818"/>
    <n v="2.9000000000000909"/>
    <n v="2.6350000000002183"/>
    <n v="3.0799999999999272"/>
    <n v="2.9200000000000728"/>
  </r>
  <r>
    <x v="7"/>
    <x v="213"/>
    <n v="29.380000000000109"/>
    <n v="29"/>
    <x v="213"/>
    <x v="175"/>
    <x v="213"/>
    <n v="100"/>
    <n v="100"/>
    <x v="177"/>
    <n v="3.6100000000001273"/>
    <n v="3.8499999999999091"/>
    <n v="3.5800000000017462"/>
    <n v="3.7599999999997635"/>
    <n v="3.6599999999998545"/>
    <n v="3.429999999998472"/>
    <n v="3.7300000000000182"/>
    <n v="3.7600000000002183"/>
  </r>
  <r>
    <x v="7"/>
    <x v="214"/>
    <n v="27.894000000000688"/>
    <n v="27.600000000005821"/>
    <x v="214"/>
    <x v="176"/>
    <x v="214"/>
    <n v="100"/>
    <n v="100"/>
    <x v="178"/>
    <n v="3.4400000000000546"/>
    <n v="3.6500000000000909"/>
    <n v="3.3699999999989814"/>
    <n v="3.580000000000382"/>
    <n v="3.4900000000002365"/>
    <n v="3.2540000000008149"/>
    <n v="3.5300000000002001"/>
    <n v="3.5799999999999272"/>
  </r>
  <r>
    <x v="7"/>
    <x v="215"/>
    <n v="37.159999999999854"/>
    <n v="36.600000000005821"/>
    <x v="215"/>
    <x v="177"/>
    <x v="215"/>
    <n v="100"/>
    <n v="100"/>
    <x v="179"/>
    <n v="4.6399999999998727"/>
    <n v="4.8800000000001091"/>
    <n v="4.5900000000001455"/>
    <n v="4.75"/>
    <n v="4.6299999999996544"/>
    <n v="4.2700000000004366"/>
    <n v="4.6999999999998181"/>
    <n v="4.6999999999998181"/>
  </r>
  <r>
    <x v="7"/>
    <x v="216"/>
    <n v="37.419999999999618"/>
    <n v="36.899999999994179"/>
    <x v="216"/>
    <x v="178"/>
    <x v="216"/>
    <n v="100"/>
    <n v="100"/>
    <x v="180"/>
    <n v="4.6500000000000909"/>
    <n v="4.9399999999995998"/>
    <n v="4.5400000000008731"/>
    <n v="4.7899999999999636"/>
    <n v="4.6700000000000728"/>
    <n v="4.3699999999989814"/>
    <n v="4.6999999999998181"/>
    <n v="4.7600000000002183"/>
  </r>
  <r>
    <x v="7"/>
    <x v="217"/>
    <n v="45.125999999999749"/>
    <n v="43.899999999994179"/>
    <x v="217"/>
    <x v="179"/>
    <x v="217"/>
    <n v="100"/>
    <n v="100"/>
    <x v="181"/>
    <n v="6.0900000000001455"/>
    <n v="5.8400000000001455"/>
    <n v="5.4599999999991269"/>
    <n v="5.6799999999998363"/>
    <n v="5.5500000000001819"/>
    <n v="5.2160000000003492"/>
    <n v="5.6100000000001273"/>
    <n v="5.6799999999998363"/>
  </r>
  <r>
    <x v="7"/>
    <x v="218"/>
    <n v="4.3260000000000218"/>
    <n v="4.2000000000116415"/>
    <x v="218"/>
    <x v="180"/>
    <x v="218"/>
    <n v="30.890804597701148"/>
    <n v="30.890804597701148"/>
    <x v="182"/>
    <n v="0.53999999999996362"/>
    <n v="0.57000000000016371"/>
    <n v="0.51000000000021828"/>
    <n v="0.55999999999994543"/>
    <n v="0.53999999999996362"/>
    <n v="0.50599999999940337"/>
    <n v="0.5500000000001819"/>
    <n v="0.5500000000001819"/>
  </r>
  <r>
    <x v="7"/>
    <x v="219"/>
    <n v="2.3099999999999454"/>
    <n v="2.2999999999883585"/>
    <x v="219"/>
    <x v="181"/>
    <x v="219"/>
    <n v="19.640387275242048"/>
    <n v="19.640387275242048"/>
    <x v="183"/>
    <n v="0.29999999999972715"/>
    <n v="0.31999999999970896"/>
    <n v="0.32999999999992724"/>
    <n v="0.30999999999994543"/>
    <n v="0.26999999999998181"/>
    <n v="0.21000000000094587"/>
    <n v="0.27999999999974534"/>
    <n v="0.28999999999996362"/>
  </r>
  <r>
    <x v="7"/>
    <x v="220"/>
    <n v="44.338000000000193"/>
    <n v="43.600000000005821"/>
    <x v="220"/>
    <x v="182"/>
    <x v="220"/>
    <n v="100"/>
    <n v="100"/>
    <x v="184"/>
    <n v="5.4900000000002365"/>
    <n v="5.7699999999999818"/>
    <n v="5.4899999999997817"/>
    <n v="5.6900000000000546"/>
    <n v="5.4899999999997817"/>
    <n v="5.0979999999999563"/>
    <n v="5.680000000000291"/>
    <n v="5.6300000000001091"/>
  </r>
  <r>
    <x v="7"/>
    <x v="221"/>
    <n v="54.220000000000709"/>
    <n v="53.19999999999709"/>
    <x v="221"/>
    <x v="183"/>
    <x v="221"/>
    <n v="100"/>
    <n v="100"/>
    <x v="185"/>
    <n v="6.7300000000000182"/>
    <n v="7.1000000000003638"/>
    <n v="6.5900000000001455"/>
    <n v="6.9200000000000728"/>
    <n v="6.7600000000002183"/>
    <n v="6.4200000000000728"/>
    <n v="6.7899999999999636"/>
    <n v="6.9099999999998545"/>
  </r>
  <r>
    <x v="7"/>
    <x v="222"/>
    <n v="53.210999999999785"/>
    <n v="52.19999999999709"/>
    <x v="222"/>
    <x v="184"/>
    <x v="222"/>
    <n v="100"/>
    <n v="100"/>
    <x v="186"/>
    <n v="6.5499999999997272"/>
    <n v="6.9499999999998181"/>
    <n v="6.5"/>
    <n v="6.8299999999999272"/>
    <n v="6.5999999999999091"/>
    <n v="6.191000000000713"/>
    <n v="6.7699999999999818"/>
    <n v="6.819999999999709"/>
  </r>
  <r>
    <x v="7"/>
    <x v="223"/>
    <n v="54.449999999999818"/>
    <n v="53.5"/>
    <x v="223"/>
    <x v="185"/>
    <x v="223"/>
    <n v="100"/>
    <n v="100"/>
    <x v="187"/>
    <n v="6.75"/>
    <n v="7.0599999999999454"/>
    <n v="6.6700000000000728"/>
    <n v="6.9299999999998363"/>
    <n v="6.7899999999999636"/>
    <n v="6.3999999999996362"/>
    <n v="6.9000000000000909"/>
    <n v="6.9500000000002728"/>
  </r>
  <r>
    <x v="7"/>
    <x v="224"/>
    <n v="39.355000000000018"/>
    <n v="38.700000000011642"/>
    <x v="224"/>
    <x v="186"/>
    <x v="224"/>
    <n v="100"/>
    <n v="100"/>
    <x v="188"/>
    <n v="4.8600000000001273"/>
    <n v="5.1600000000003092"/>
    <n v="4.8099999999994907"/>
    <n v="5"/>
    <n v="4.9100000000003092"/>
    <n v="4.6350000000002183"/>
    <n v="4.9499999999998181"/>
    <n v="5.0299999999997453"/>
  </r>
  <r>
    <x v="7"/>
    <x v="225"/>
    <n v="39.109000000000833"/>
    <n v="38.5"/>
    <x v="225"/>
    <x v="187"/>
    <x v="225"/>
    <n v="100"/>
    <n v="100"/>
    <x v="189"/>
    <n v="4.9600000000000364"/>
    <n v="5.2699999999999818"/>
    <n v="4.9400000000005093"/>
    <n v="5.1300000000001091"/>
    <n v="4.7300000000000182"/>
    <n v="4.418999999999869"/>
    <n v="4.8200000000001637"/>
    <n v="4.8400000000001455"/>
  </r>
  <r>
    <x v="7"/>
    <x v="226"/>
    <n v="33.227999999997792"/>
    <n v="32.799999999988358"/>
    <x v="226"/>
    <x v="188"/>
    <x v="226"/>
    <n v="100"/>
    <n v="100"/>
    <x v="190"/>
    <n v="4.0900000000001455"/>
    <n v="4.319999999999709"/>
    <n v="4.0900000000001455"/>
    <n v="4.25"/>
    <n v="4.1499999999996362"/>
    <n v="3.8679999999985739"/>
    <n v="4.2799999999997453"/>
    <n v="4.1799999999998363"/>
  </r>
  <r>
    <x v="7"/>
    <x v="227"/>
    <n v="48.800000000001546"/>
    <n v="47.900000000008731"/>
    <x v="227"/>
    <x v="189"/>
    <x v="227"/>
    <n v="100"/>
    <n v="100"/>
    <x v="191"/>
    <n v="6.069999999999709"/>
    <n v="6.3800000000001091"/>
    <n v="5.9400000000005093"/>
    <n v="6.2100000000000364"/>
    <n v="6.0799999999999272"/>
    <n v="5.8800000000010186"/>
    <n v="6.1399999999998727"/>
    <n v="6.1000000000003638"/>
  </r>
  <r>
    <x v="7"/>
    <x v="228"/>
    <n v="53.329999999998563"/>
    <n v="52.30000000000291"/>
    <x v="228"/>
    <x v="89"/>
    <x v="228"/>
    <n v="100"/>
    <n v="100"/>
    <x v="129"/>
    <n v="6.5700000000001637"/>
    <n v="6.9299999999998363"/>
    <n v="6.4699999999993452"/>
    <n v="6.8099999999999454"/>
    <n v="6.6700000000000728"/>
    <n v="6.3699999999989814"/>
    <n v="6.7200000000002547"/>
    <n v="6.7899999999999636"/>
  </r>
  <r>
    <x v="7"/>
    <x v="229"/>
    <n v="25.927000000001044"/>
    <n v="25.599999999991269"/>
    <x v="229"/>
    <x v="190"/>
    <x v="229"/>
    <n v="100"/>
    <n v="100"/>
    <x v="192"/>
    <n v="3.1799999999998363"/>
    <n v="3.4100000000003092"/>
    <n v="3.1499999999996362"/>
    <n v="3.3299999999999272"/>
    <n v="3.25"/>
    <n v="3.0170000000016444"/>
    <n v="3.2999999999997272"/>
    <n v="3.2899999999999636"/>
  </r>
  <r>
    <x v="7"/>
    <x v="230"/>
    <n v="17.310000000000855"/>
    <n v="17.19999999999709"/>
    <x v="230"/>
    <x v="191"/>
    <x v="230"/>
    <n v="100"/>
    <n v="100"/>
    <x v="193"/>
    <n v="2.1300000000001091"/>
    <n v="2.2699999999999818"/>
    <n v="2.1200000000008004"/>
    <n v="2.2400000000002365"/>
    <n v="2.1700000000000728"/>
    <n v="1.9799999999995634"/>
    <n v="2.2000000000002728"/>
    <n v="2.1999999999998181"/>
  </r>
  <r>
    <x v="7"/>
    <x v="231"/>
    <n v="20.189999999999145"/>
    <n v="20"/>
    <x v="231"/>
    <x v="192"/>
    <x v="231"/>
    <n v="100"/>
    <n v="100"/>
    <x v="194"/>
    <n v="2.4600000000000364"/>
    <n v="2.6399999999998727"/>
    <n v="2.4799999999995634"/>
    <n v="2.5900000000001455"/>
    <n v="2.5199999999999818"/>
    <n v="2.3099999999994907"/>
    <n v="2.6100000000001273"/>
    <n v="2.5799999999999272"/>
  </r>
  <r>
    <x v="7"/>
    <x v="232"/>
    <n v="42.529999999998836"/>
    <n v="41.900000000008731"/>
    <x v="232"/>
    <x v="193"/>
    <x v="232"/>
    <n v="100"/>
    <n v="100"/>
    <x v="195"/>
    <n v="5.1999999999998181"/>
    <n v="5.5099999999997635"/>
    <n v="5.2600000000002183"/>
    <n v="5.4399999999995998"/>
    <n v="5.2899999999999636"/>
    <n v="4.9699999999993452"/>
    <n v="5.5099999999997635"/>
    <n v="5.3500000000003638"/>
  </r>
  <r>
    <x v="7"/>
    <x v="233"/>
    <n v="56.299999999999272"/>
    <n v="55.099999999991269"/>
    <x v="233"/>
    <x v="32"/>
    <x v="233"/>
    <n v="100"/>
    <n v="100"/>
    <x v="196"/>
    <n v="6.930000000000291"/>
    <n v="7.3000000000001819"/>
    <n v="6.8699999999989814"/>
    <n v="7.1700000000000728"/>
    <n v="7.0700000000001637"/>
    <n v="6.8299999999999272"/>
    <n v="7"/>
    <n v="7.1299999999996544"/>
  </r>
  <r>
    <x v="7"/>
    <x v="234"/>
    <n v="45.78000000000111"/>
    <n v="45"/>
    <x v="234"/>
    <x v="194"/>
    <x v="234"/>
    <n v="100"/>
    <n v="100"/>
    <x v="88"/>
    <n v="5.5899999999996908"/>
    <n v="5.9400000000000546"/>
    <n v="5.6599999999998545"/>
    <n v="5.8500000000003638"/>
    <n v="5.6999999999998181"/>
    <n v="5.3100000000013097"/>
    <n v="5.8899999999998727"/>
    <n v="5.8400000000001455"/>
  </r>
  <r>
    <x v="7"/>
    <x v="235"/>
    <n v="54.710000000000946"/>
    <n v="53.600000000005821"/>
    <x v="235"/>
    <x v="55"/>
    <x v="235"/>
    <n v="100"/>
    <n v="100"/>
    <x v="197"/>
    <n v="6.7600000000002183"/>
    <n v="7.0999999999999091"/>
    <n v="6.7400000000016007"/>
    <n v="6.9599999999995816"/>
    <n v="6.8200000000001637"/>
    <n v="6.4799999999995634"/>
    <n v="6.9200000000000728"/>
    <n v="6.9299999999998363"/>
  </r>
  <r>
    <x v="7"/>
    <x v="236"/>
    <n v="35.083999999999378"/>
    <n v="34.399999999994179"/>
    <x v="236"/>
    <x v="195"/>
    <x v="236"/>
    <n v="100"/>
    <n v="100"/>
    <x v="198"/>
    <n v="4.2599999999997635"/>
    <n v="4.5999999999999091"/>
    <n v="4.1700000000000728"/>
    <n v="4.5"/>
    <n v="4.4000000000000909"/>
    <n v="4.2739999999994325"/>
    <n v="4.3899999999998727"/>
    <n v="4.4900000000002365"/>
  </r>
  <r>
    <x v="7"/>
    <x v="237"/>
    <n v="55.145999999999731"/>
    <n v="54"/>
    <x v="237"/>
    <x v="196"/>
    <x v="237"/>
    <n v="100"/>
    <n v="100"/>
    <x v="199"/>
    <n v="6.830000000000382"/>
    <n v="7.1600000000003092"/>
    <n v="6.8799999999991996"/>
    <n v="7.0700000000001637"/>
    <n v="6.9600000000000364"/>
    <n v="6.6859999999996944"/>
    <n v="7.1100000000001273"/>
    <n v="6.4499999999998181"/>
  </r>
  <r>
    <x v="7"/>
    <x v="238"/>
    <n v="50.519000000000233"/>
    <n v="49.600000000005821"/>
    <x v="238"/>
    <x v="197"/>
    <x v="238"/>
    <n v="100"/>
    <n v="100"/>
    <x v="200"/>
    <n v="6.2599999999997635"/>
    <n v="6.5"/>
    <n v="6.3299999999999272"/>
    <n v="6.4400000000000546"/>
    <n v="6.2699999999999818"/>
    <n v="5.8490000000001601"/>
    <n v="6.5"/>
    <n v="6.3700000000003456"/>
  </r>
  <r>
    <x v="7"/>
    <x v="239"/>
    <n v="50.212000000001808"/>
    <n v="49.100000000005821"/>
    <x v="239"/>
    <x v="198"/>
    <x v="239"/>
    <n v="100"/>
    <n v="100"/>
    <x v="138"/>
    <n v="6.2300000000000182"/>
    <n v="6.3999999999996362"/>
    <n v="6.2900000000008731"/>
    <n v="6.3800000000001091"/>
    <n v="6.2799999999997453"/>
    <n v="5.8820000000014261"/>
    <n v="6.4200000000000728"/>
    <n v="6.3299999999999272"/>
  </r>
  <r>
    <x v="7"/>
    <x v="240"/>
    <n v="58.668999999998505"/>
    <n v="57.299999999988358"/>
    <x v="240"/>
    <x v="7"/>
    <x v="240"/>
    <n v="100"/>
    <n v="100"/>
    <x v="201"/>
    <n v="7.1500000000000909"/>
    <n v="7.5700000000001637"/>
    <n v="7.1299999999991996"/>
    <n v="7.4400000000000546"/>
    <n v="7.4100000000003092"/>
    <n v="7.2189999999991414"/>
    <n v="7.3699999999998909"/>
    <n v="7.3799999999996544"/>
  </r>
  <r>
    <x v="7"/>
    <x v="241"/>
    <n v="58.300000000001091"/>
    <n v="57"/>
    <x v="241"/>
    <x v="199"/>
    <x v="241"/>
    <n v="100"/>
    <n v="100"/>
    <x v="54"/>
    <n v="7.1599999999998545"/>
    <n v="7.5599999999999454"/>
    <n v="7.2000000000007276"/>
    <n v="7.319999999999709"/>
    <n v="7.3499999999999091"/>
    <n v="7.0200000000004366"/>
    <n v="7.3000000000001819"/>
    <n v="7.3900000000003274"/>
  </r>
  <r>
    <x v="7"/>
    <x v="242"/>
    <n v="64.634999999998399"/>
    <n v="63.200000000011642"/>
    <x v="242"/>
    <x v="200"/>
    <x v="242"/>
    <n v="100"/>
    <n v="100"/>
    <x v="202"/>
    <n v="8.0999999999999091"/>
    <n v="8.3099999999999454"/>
    <n v="8.1199999999989814"/>
    <n v="8.2300000000000182"/>
    <n v="8.069999999999709"/>
    <n v="7.7049999999999272"/>
    <n v="8.0900000000001455"/>
    <n v="8.0099999999997635"/>
  </r>
  <r>
    <x v="8"/>
    <x v="243"/>
    <n v="52.465999999998985"/>
    <n v="51.399999999994179"/>
    <x v="243"/>
    <x v="63"/>
    <x v="243"/>
    <n v="85.416666666666657"/>
    <n v="97.083333333333329"/>
    <x v="203"/>
    <n v="5.6300000000001091"/>
    <n v="6.0199999999999818"/>
    <n v="5.569999999999709"/>
    <n v="5.8800000000001091"/>
    <n v="7.4400000000000546"/>
    <n v="7.0759999999991123"/>
    <n v="7.4099999999998545"/>
    <n v="7.4400000000000546"/>
  </r>
  <r>
    <x v="8"/>
    <x v="244"/>
    <n v="51.381000000001222"/>
    <n v="50.30000000000291"/>
    <x v="244"/>
    <x v="201"/>
    <x v="244"/>
    <n v="100"/>
    <n v="100"/>
    <x v="204"/>
    <n v="6.2400000000002365"/>
    <n v="6.5399999999999636"/>
    <n v="6.2800000000006548"/>
    <n v="6.5"/>
    <n v="6.5"/>
    <n v="6.1810000000004948"/>
    <n v="6.5499999999997272"/>
    <n v="6.5900000000001455"/>
  </r>
  <r>
    <x v="8"/>
    <x v="245"/>
    <n v="43.10300000000052"/>
    <n v="42.19999999999709"/>
    <x v="245"/>
    <x v="202"/>
    <x v="245"/>
    <n v="100"/>
    <n v="100"/>
    <x v="205"/>
    <n v="5.1399999999998727"/>
    <n v="5.6300000000001091"/>
    <n v="5.1100000000005821"/>
    <n v="5.4600000000000364"/>
    <n v="5.5100000000002183"/>
    <n v="5.2929999999996653"/>
    <n v="5.4000000000000909"/>
    <n v="5.5599999999999454"/>
  </r>
  <r>
    <x v="8"/>
    <x v="246"/>
    <n v="50.987999999998465"/>
    <n v="49.899999999994179"/>
    <x v="246"/>
    <x v="108"/>
    <x v="246"/>
    <n v="100"/>
    <n v="100"/>
    <x v="206"/>
    <n v="6.2199999999997999"/>
    <n v="6.6500000000000909"/>
    <n v="6.2799999999988358"/>
    <n v="6.4899999999997817"/>
    <n v="6.4699999999997999"/>
    <n v="6.1080000000001746"/>
    <n v="6.4800000000000182"/>
    <n v="6.2899999999999636"/>
  </r>
  <r>
    <x v="8"/>
    <x v="247"/>
    <n v="63.489000000002761"/>
    <n v="62.200000000011642"/>
    <x v="247"/>
    <x v="119"/>
    <x v="247"/>
    <n v="100"/>
    <n v="100"/>
    <x v="207"/>
    <n v="7.8200000000001637"/>
    <n v="8.2100000000000364"/>
    <n v="7.8800000000010186"/>
    <n v="8.1000000000003638"/>
    <n v="7.9800000000000182"/>
    <n v="7.4790000000011787"/>
    <n v="8.0500000000001819"/>
    <n v="7.9699999999997999"/>
  </r>
  <r>
    <x v="8"/>
    <x v="248"/>
    <n v="53.563999999999396"/>
    <n v="52.399999999994179"/>
    <x v="248"/>
    <x v="203"/>
    <x v="248"/>
    <n v="100"/>
    <n v="100"/>
    <x v="208"/>
    <n v="6.5100000000002183"/>
    <n v="6.9299999999998363"/>
    <n v="6.5100000000002183"/>
    <n v="6.7999999999997272"/>
    <n v="6.7600000000002183"/>
    <n v="6.433999999999287"/>
    <n v="6.7999999999997272"/>
    <n v="6.8200000000001637"/>
  </r>
  <r>
    <x v="8"/>
    <x v="249"/>
    <n v="10.518999999999323"/>
    <n v="10.5"/>
    <x v="249"/>
    <x v="204"/>
    <x v="249"/>
    <n v="100"/>
    <n v="100"/>
    <x v="209"/>
    <n v="1.2799999999997453"/>
    <n v="1.3800000000001091"/>
    <n v="1.2799999999988358"/>
    <n v="1.3499999999999091"/>
    <n v="1.3399999999996908"/>
    <n v="1.1990000000005239"/>
    <n v="1.3500000000003638"/>
    <n v="1.3400000000001455"/>
  </r>
  <r>
    <x v="8"/>
    <x v="250"/>
    <n v="13.153999999999542"/>
    <n v="13.100000000005821"/>
    <x v="250"/>
    <x v="205"/>
    <x v="250"/>
    <n v="100"/>
    <n v="100"/>
    <x v="210"/>
    <n v="1.6100000000001273"/>
    <n v="1.7400000000002365"/>
    <n v="1.6200000000008004"/>
    <n v="1.6900000000000546"/>
    <n v="1.6600000000003092"/>
    <n v="1.4839999999985594"/>
    <n v="1.669999999999618"/>
    <n v="1.6799999999998363"/>
  </r>
  <r>
    <x v="8"/>
    <x v="251"/>
    <n v="20.407000000000608"/>
    <n v="20.19999999999709"/>
    <x v="251"/>
    <x v="206"/>
    <x v="251"/>
    <n v="100"/>
    <n v="100"/>
    <x v="211"/>
    <n v="2.4600000000000364"/>
    <n v="2.6599999999998545"/>
    <n v="2.4899999999997817"/>
    <n v="2.6100000000001273"/>
    <n v="2.5899999999996908"/>
    <n v="2.327000000001135"/>
    <n v="2.6300000000001091"/>
    <n v="2.6399999999998727"/>
  </r>
  <r>
    <x v="8"/>
    <x v="252"/>
    <n v="31.159999999999854"/>
    <n v="30.69999999999709"/>
    <x v="252"/>
    <x v="207"/>
    <x v="252"/>
    <n v="100"/>
    <n v="100"/>
    <x v="140"/>
    <n v="3.7599999999997635"/>
    <n v="4.0799999999999272"/>
    <n v="3.7999999999992724"/>
    <n v="3.9800000000000182"/>
    <n v="3.9500000000002728"/>
    <n v="3.5900000000001455"/>
    <n v="3.9700000000002547"/>
    <n v="4.0300000000002001"/>
  </r>
  <r>
    <x v="8"/>
    <x v="253"/>
    <n v="54.412999999999101"/>
    <n v="53.30000000000291"/>
    <x v="253"/>
    <x v="128"/>
    <x v="253"/>
    <n v="100"/>
    <n v="100"/>
    <x v="212"/>
    <n v="6.6300000000001091"/>
    <n v="6.9499999999998181"/>
    <n v="6.75"/>
    <n v="6.8699999999998909"/>
    <n v="6.8299999999999272"/>
    <n v="6.532999999999447"/>
    <n v="6.9299999999998363"/>
    <n v="6.9200000000000728"/>
  </r>
  <r>
    <x v="8"/>
    <x v="254"/>
    <n v="55.101000000001022"/>
    <n v="54.099999999991269"/>
    <x v="254"/>
    <x v="208"/>
    <x v="254"/>
    <n v="100"/>
    <n v="100"/>
    <x v="213"/>
    <n v="6.6399999999998727"/>
    <n v="7.0900000000001455"/>
    <n v="6.7600000000002183"/>
    <n v="6.9400000000000546"/>
    <n v="6.9200000000000728"/>
    <n v="6.6110000000007858"/>
    <n v="7.0700000000001637"/>
    <n v="7.069999999999709"/>
  </r>
  <r>
    <x v="8"/>
    <x v="255"/>
    <n v="64.049999999997908"/>
    <n v="62.700000000011642"/>
    <x v="255"/>
    <x v="119"/>
    <x v="255"/>
    <n v="100"/>
    <n v="100"/>
    <x v="214"/>
    <n v="7.75"/>
    <n v="8.2300000000000182"/>
    <n v="7.8999999999996362"/>
    <n v="8.0999999999999091"/>
    <n v="8.0799999999999272"/>
    <n v="7.679999999998472"/>
    <n v="8.1399999999998727"/>
    <n v="8.1700000000000728"/>
  </r>
  <r>
    <x v="8"/>
    <x v="256"/>
    <n v="52.68000000000211"/>
    <n v="51.5"/>
    <x v="256"/>
    <x v="209"/>
    <x v="256"/>
    <n v="100"/>
    <n v="100"/>
    <x v="28"/>
    <n v="6.4600000000000364"/>
    <n v="6.7899999999999636"/>
    <n v="6.3700000000008004"/>
    <n v="6.6100000000001273"/>
    <n v="6.6300000000001091"/>
    <n v="6.5500000000010914"/>
    <n v="6.5399999999999636"/>
    <n v="6.7300000000000182"/>
  </r>
  <r>
    <x v="8"/>
    <x v="257"/>
    <n v="43.879999999999654"/>
    <n v="43.19999999999709"/>
    <x v="257"/>
    <x v="210"/>
    <x v="257"/>
    <n v="100"/>
    <n v="100"/>
    <x v="4"/>
    <n v="5.2600000000002183"/>
    <n v="5.7400000000002365"/>
    <n v="5.2999999999992724"/>
    <n v="5.5900000000001455"/>
    <n v="5.569999999999709"/>
    <n v="5.25"/>
    <n v="5.5999999999999091"/>
    <n v="5.5700000000001637"/>
  </r>
  <r>
    <x v="8"/>
    <x v="258"/>
    <n v="30.170000000000073"/>
    <n v="29.69999999999709"/>
    <x v="258"/>
    <x v="211"/>
    <x v="258"/>
    <n v="100"/>
    <n v="100"/>
    <x v="215"/>
    <n v="3.6399999999998727"/>
    <n v="3.9400000000000546"/>
    <n v="3.7000000000007276"/>
    <n v="3.8599999999996726"/>
    <n v="3.8000000000001819"/>
    <n v="3.4699999999993452"/>
    <n v="3.9000000000000909"/>
    <n v="3.8600000000001273"/>
  </r>
  <r>
    <x v="8"/>
    <x v="259"/>
    <n v="43.540000000000418"/>
    <n v="42.600000000005821"/>
    <x v="259"/>
    <x v="212"/>
    <x v="259"/>
    <n v="100"/>
    <n v="100"/>
    <x v="216"/>
    <n v="5.3400000000001455"/>
    <n v="5.5999999999999091"/>
    <n v="5.4699999999993452"/>
    <n v="5.4500000000002728"/>
    <n v="5.4299999999998363"/>
    <n v="5.1300000000010186"/>
    <n v="5.6100000000001273"/>
    <n v="5.5099999999997635"/>
  </r>
  <r>
    <x v="8"/>
    <x v="260"/>
    <n v="46.629999999998745"/>
    <n v="46.299999999988358"/>
    <x v="260"/>
    <x v="102"/>
    <x v="260"/>
    <n v="100"/>
    <n v="100"/>
    <x v="217"/>
    <n v="6.0899999999996908"/>
    <n v="6.4400000000000546"/>
    <n v="6.1499999999996362"/>
    <n v="6.319999999999709"/>
    <n v="6.2800000000002001"/>
    <n v="3.0599999999994907"/>
    <n v="5.8899999999998727"/>
    <n v="6.4000000000000909"/>
  </r>
  <r>
    <x v="8"/>
    <x v="261"/>
    <n v="42.329999999999927"/>
    <n v="41.5"/>
    <x v="261"/>
    <x v="202"/>
    <x v="261"/>
    <n v="100"/>
    <n v="100"/>
    <x v="218"/>
    <n v="5.3600000000001273"/>
    <n v="5.8599999999996726"/>
    <n v="5.430000000000291"/>
    <n v="5.7000000000002728"/>
    <n v="5.7199999999997999"/>
    <n v="3.2399999999997817"/>
    <n v="5.1900000000000546"/>
    <n v="5.8299999999999272"/>
  </r>
  <r>
    <x v="8"/>
    <x v="262"/>
    <n v="52.109999999999218"/>
    <n v="51.100000000005821"/>
    <x v="262"/>
    <x v="213"/>
    <x v="262"/>
    <n v="100"/>
    <n v="100"/>
    <x v="219"/>
    <n v="6.5700000000001637"/>
    <n v="7.0599999999999454"/>
    <n v="6.819999999999709"/>
    <n v="6.9000000000000909"/>
    <n v="6.9200000000000728"/>
    <n v="3.9699999999993452"/>
    <n v="6.7799999999997453"/>
    <n v="7.0900000000001455"/>
  </r>
  <r>
    <x v="8"/>
    <x v="263"/>
    <n v="35.060000000003129"/>
    <n v="34.5"/>
    <x v="263"/>
    <x v="214"/>
    <x v="263"/>
    <n v="100"/>
    <n v="100"/>
    <x v="220"/>
    <n v="4.2599999999997635"/>
    <n v="4.7000000000002728"/>
    <n v="4.3900000000012369"/>
    <n v="4.5999999999999091"/>
    <n v="4.5700000000001637"/>
    <n v="3.1500000000014552"/>
    <n v="4.7200000000002547"/>
    <n v="4.6700000000000728"/>
  </r>
  <r>
    <x v="8"/>
    <x v="264"/>
    <n v="28.749999999998636"/>
    <n v="28.30000000000291"/>
    <x v="264"/>
    <x v="215"/>
    <x v="264"/>
    <n v="100"/>
    <n v="100"/>
    <x v="221"/>
    <n v="3.4200000000000728"/>
    <n v="3.7599999999997635"/>
    <n v="3.5599999999994907"/>
    <n v="3.6999999999998181"/>
    <n v="3.6799999999998363"/>
    <n v="3.0599999999994907"/>
    <n v="3.8200000000001637"/>
    <n v="3.75"/>
  </r>
  <r>
    <x v="8"/>
    <x v="265"/>
    <n v="27.660000000001673"/>
    <n v="27.30000000000291"/>
    <x v="265"/>
    <x v="216"/>
    <x v="265"/>
    <n v="100"/>
    <n v="100"/>
    <x v="170"/>
    <n v="3.3099999999999454"/>
    <n v="3.6700000000000728"/>
    <n v="3.3800000000010186"/>
    <n v="3.5700000000001637"/>
    <n v="3.5500000000001819"/>
    <n v="3.0200000000004366"/>
    <n v="3.5999999999999091"/>
    <n v="3.5599999999999454"/>
  </r>
  <r>
    <x v="8"/>
    <x v="266"/>
    <n v="32.12999999999829"/>
    <n v="31.599999999991269"/>
    <x v="266"/>
    <x v="217"/>
    <x v="266"/>
    <n v="100"/>
    <n v="100"/>
    <x v="222"/>
    <n v="3.8400000000001455"/>
    <n v="4.25"/>
    <n v="3.8999999999996362"/>
    <n v="4.0299999999997453"/>
    <n v="4.1399999999998727"/>
    <n v="3.6199999999989814"/>
    <n v="4.1500000000000909"/>
    <n v="4.1999999999998181"/>
  </r>
  <r>
    <x v="8"/>
    <x v="267"/>
    <n v="40.756999999999607"/>
    <n v="40.100000000005821"/>
    <x v="267"/>
    <x v="218"/>
    <x v="267"/>
    <n v="100"/>
    <n v="100"/>
    <x v="223"/>
    <n v="4.9400000000000546"/>
    <n v="5.2200000000002547"/>
    <n v="5.3599999999987631"/>
    <n v="5.25"/>
    <n v="5.0700000000001637"/>
    <n v="4.217000000000553"/>
    <n v="5.5999999999999091"/>
    <n v="5.0999999999999091"/>
  </r>
  <r>
    <x v="8"/>
    <x v="268"/>
    <n v="26.253000000000611"/>
    <n v="25.69999999999709"/>
    <x v="268"/>
    <x v="219"/>
    <x v="268"/>
    <n v="100"/>
    <n v="100"/>
    <x v="224"/>
    <n v="3.1700000000000728"/>
    <n v="3.4099999999998545"/>
    <n v="3.3000000000010914"/>
    <n v="3.3700000000003456"/>
    <n v="3.319999999999709"/>
    <n v="2.8629999999993743"/>
    <n v="3.4600000000000364"/>
    <n v="3.3600000000001273"/>
  </r>
  <r>
    <x v="8"/>
    <x v="269"/>
    <n v="38.901999999999134"/>
    <n v="38.30000000000291"/>
    <x v="269"/>
    <x v="220"/>
    <x v="269"/>
    <n v="100"/>
    <n v="100"/>
    <x v="225"/>
    <n v="4.669999999999618"/>
    <n v="5.0399999999999636"/>
    <n v="4.8400000000001455"/>
    <n v="5.0099999999997635"/>
    <n v="4.9600000000000364"/>
    <n v="4.2319999999999709"/>
    <n v="5.1299999999996544"/>
    <n v="5.0199999999999818"/>
  </r>
  <r>
    <x v="8"/>
    <x v="270"/>
    <n v="28.47899999999936"/>
    <n v="28"/>
    <x v="270"/>
    <x v="221"/>
    <x v="270"/>
    <n v="100"/>
    <n v="100"/>
    <x v="226"/>
    <n v="3.4600000000000364"/>
    <n v="3.8000000000001819"/>
    <n v="3.3799999999991996"/>
    <n v="3.6199999999998909"/>
    <n v="3.6700000000000728"/>
    <n v="3.3490000000001601"/>
    <n v="3.5"/>
    <n v="3.6999999999998181"/>
  </r>
  <r>
    <x v="8"/>
    <x v="271"/>
    <n v="56.102000000001681"/>
    <n v="55"/>
    <x v="271"/>
    <x v="59"/>
    <x v="271"/>
    <n v="100"/>
    <n v="100"/>
    <x v="136"/>
    <n v="6.6500000000000909"/>
    <n v="7.3099999999999454"/>
    <n v="6.8000000000010914"/>
    <n v="7.0700000000001637"/>
    <n v="7.1900000000000546"/>
    <n v="6.4719999999997526"/>
    <n v="7.3100000000004002"/>
    <n v="7.3000000000001819"/>
  </r>
  <r>
    <x v="8"/>
    <x v="272"/>
    <n v="44.327000000001135"/>
    <n v="43.5"/>
    <x v="272"/>
    <x v="222"/>
    <x v="272"/>
    <n v="100"/>
    <n v="100"/>
    <x v="227"/>
    <n v="5.4900000000002365"/>
    <n v="4.9400000000000546"/>
    <n v="5.569999999999709"/>
    <n v="5.6399999999998727"/>
    <n v="5.7699999999999818"/>
    <n v="5.1670000000012806"/>
    <n v="5.8499999999999091"/>
    <n v="5.9000000000000909"/>
  </r>
  <r>
    <x v="9"/>
    <x v="273"/>
    <n v="34.10399999999936"/>
    <n v="33.5"/>
    <x v="273"/>
    <x v="223"/>
    <x v="273"/>
    <n v="100"/>
    <n v="100"/>
    <x v="153"/>
    <n v="4.0599999999999454"/>
    <n v="4.5099999999997635"/>
    <n v="3.9899999999997817"/>
    <n v="4.3099999999999454"/>
    <n v="4.4000000000000909"/>
    <n v="4.043999999999869"/>
    <n v="4.3299999999999272"/>
    <n v="4.4600000000000364"/>
  </r>
  <r>
    <x v="9"/>
    <x v="274"/>
    <n v="29.94800000000123"/>
    <n v="29.599999999991269"/>
    <x v="274"/>
    <x v="224"/>
    <x v="274"/>
    <n v="100"/>
    <n v="100"/>
    <x v="29"/>
    <n v="3.6300000000001091"/>
    <n v="3.9500000000002728"/>
    <n v="3.680000000000291"/>
    <n v="3.830000000000382"/>
    <n v="3.8400000000001455"/>
    <n v="3.1779999999998836"/>
    <n v="3.9600000000000364"/>
    <n v="3.8800000000001091"/>
  </r>
  <r>
    <x v="9"/>
    <x v="275"/>
    <n v="63.998999999997523"/>
    <n v="62.700000000011642"/>
    <x v="275"/>
    <x v="124"/>
    <x v="275"/>
    <n v="100"/>
    <n v="100"/>
    <x v="214"/>
    <n v="7.8399999999996908"/>
    <n v="8.3099999999999454"/>
    <n v="8.0299999999988358"/>
    <n v="8.0299999999997453"/>
    <n v="8.0799999999999272"/>
    <n v="7.0789999999997235"/>
    <n v="8.4600000000000364"/>
    <n v="8.169999999999618"/>
  </r>
  <r>
    <x v="9"/>
    <x v="276"/>
    <n v="61.031999999999698"/>
    <n v="59.69999999999709"/>
    <x v="276"/>
    <x v="121"/>
    <x v="276"/>
    <n v="100"/>
    <n v="100"/>
    <x v="68"/>
    <n v="7.9000000000000909"/>
    <n v="8.3699999999998909"/>
    <n v="8.0400000000008731"/>
    <n v="8.1100000000001273"/>
    <n v="7.3799999999996544"/>
    <n v="4.5319999999992433"/>
    <n v="8.4899999999997817"/>
    <n v="8.2100000000000364"/>
  </r>
  <r>
    <x v="9"/>
    <x v="277"/>
    <n v="62.989999999999327"/>
    <n v="61.599999999991269"/>
    <x v="277"/>
    <x v="53"/>
    <x v="277"/>
    <n v="100"/>
    <n v="100"/>
    <x v="228"/>
    <n v="8.1599999999998545"/>
    <n v="8.6900000000000546"/>
    <n v="8.2099999999991269"/>
    <n v="8.3499999999999091"/>
    <n v="7.6300000000001091"/>
    <n v="4.7600000000002183"/>
    <n v="8.6700000000000728"/>
    <n v="8.5199999999999818"/>
  </r>
  <r>
    <x v="9"/>
    <x v="278"/>
    <n v="62.771000000002914"/>
    <n v="61.5"/>
    <x v="278"/>
    <x v="7"/>
    <x v="278"/>
    <n v="100"/>
    <n v="100"/>
    <x v="229"/>
    <n v="8.0700000000001637"/>
    <n v="8.5899999999996908"/>
    <n v="8.2200000000011642"/>
    <n v="8.2800000000002001"/>
    <n v="7.9100000000003092"/>
    <n v="4.7010000000009313"/>
    <n v="8.5700000000001637"/>
    <n v="8.430000000000291"/>
  </r>
  <r>
    <x v="9"/>
    <x v="279"/>
    <n v="61.394999999999072"/>
    <n v="60"/>
    <x v="279"/>
    <x v="225"/>
    <x v="279"/>
    <n v="100"/>
    <n v="100"/>
    <x v="115"/>
    <n v="7.7199999999997999"/>
    <n v="8.2700000000004366"/>
    <n v="7.8299999999999272"/>
    <n v="7.9500000000002728"/>
    <n v="8.0499999999997272"/>
    <n v="5.5949999999993452"/>
    <n v="7.8799999999996544"/>
    <n v="8.0999999999999091"/>
  </r>
  <r>
    <x v="9"/>
    <x v="280"/>
    <n v="59.362999999998465"/>
    <n v="58.100000000005821"/>
    <x v="280"/>
    <x v="71"/>
    <x v="280"/>
    <n v="100"/>
    <n v="100"/>
    <x v="230"/>
    <n v="7.3800000000001091"/>
    <n v="7.7799999999997453"/>
    <n v="7.5399999999990541"/>
    <n v="7.5"/>
    <n v="7.6199999999998909"/>
    <n v="6.1229999999995925"/>
    <n v="7.7600000000002183"/>
    <n v="7.6599999999998545"/>
  </r>
  <r>
    <x v="9"/>
    <x v="281"/>
    <n v="54.536000000000513"/>
    <n v="52.5"/>
    <x v="281"/>
    <x v="226"/>
    <x v="281"/>
    <n v="100"/>
    <n v="100"/>
    <x v="231"/>
    <n v="6.5799999999999272"/>
    <n v="7.0100000000002183"/>
    <n v="6.569999999999709"/>
    <n v="6.3899999999994179"/>
    <n v="6.9500000000002728"/>
    <n v="6.9860000000007858"/>
    <n v="7.0599999999999454"/>
    <n v="6.9900000000002365"/>
  </r>
  <r>
    <x v="9"/>
    <x v="282"/>
    <n v="52.290999999999713"/>
    <n v="51.30000000000291"/>
    <x v="282"/>
    <x v="227"/>
    <x v="282"/>
    <n v="100"/>
    <n v="100"/>
    <x v="232"/>
    <n v="6.4000000000000909"/>
    <n v="6.7100000000000364"/>
    <n v="6.4500000000007276"/>
    <n v="6.4700000000002547"/>
    <n v="6.5999999999994543"/>
    <n v="6.2109999999993306"/>
    <n v="6.7300000000000182"/>
    <n v="6.7199999999997999"/>
  </r>
  <r>
    <x v="9"/>
    <x v="283"/>
    <n v="55.311000000000604"/>
    <n v="54.099999999991269"/>
    <x v="283"/>
    <x v="228"/>
    <x v="283"/>
    <n v="100"/>
    <n v="100"/>
    <x v="213"/>
    <n v="6.7300000000000182"/>
    <n v="7.1299999999996544"/>
    <n v="6.8700000000008004"/>
    <n v="6.8400000000001455"/>
    <n v="6.9600000000000364"/>
    <n v="6.5609999999996944"/>
    <n v="7.2200000000002547"/>
    <n v="7"/>
  </r>
  <r>
    <x v="9"/>
    <x v="284"/>
    <n v="55.929999999998927"/>
    <n v="54.700000000011642"/>
    <x v="284"/>
    <x v="65"/>
    <x v="284"/>
    <n v="100"/>
    <n v="100"/>
    <x v="233"/>
    <n v="6.7699999999999818"/>
    <n v="7.2100000000000364"/>
    <n v="6.8799999999991996"/>
    <n v="6.9399999999995998"/>
    <n v="7"/>
    <n v="6.6100000000005821"/>
    <n v="7.3799999999996544"/>
    <n v="7.1399999999998727"/>
  </r>
  <r>
    <x v="9"/>
    <x v="285"/>
    <n v="56.95200000000159"/>
    <n v="55.099999999991269"/>
    <x v="285"/>
    <x v="203"/>
    <x v="285"/>
    <n v="100"/>
    <n v="99.56"/>
    <x v="196"/>
    <n v="6.8600000000001273"/>
    <n v="7.3400000000001455"/>
    <n v="7"/>
    <n v="7.1900000000005093"/>
    <n v="6.75"/>
    <n v="6.9920000000001892"/>
    <n v="7.4100000000003092"/>
    <n v="7.4100000000003092"/>
  </r>
  <r>
    <x v="9"/>
    <x v="286"/>
    <n v="60.474999999999454"/>
    <n v="59.600000000005821"/>
    <x v="286"/>
    <x v="121"/>
    <x v="286"/>
    <n v="100"/>
    <n v="100"/>
    <x v="234"/>
    <n v="7.4600000000000364"/>
    <n v="7.8099999999999454"/>
    <n v="7.5900000000001455"/>
    <n v="7.589999999999236"/>
    <n v="7.430000000000291"/>
    <n v="7.125"/>
    <n v="7.8899999999998727"/>
    <n v="7.5799999999999272"/>
  </r>
  <r>
    <x v="9"/>
    <x v="287"/>
    <n v="28.725999999998294"/>
    <n v="28.19999999999709"/>
    <x v="287"/>
    <x v="229"/>
    <x v="287"/>
    <n v="100"/>
    <n v="100"/>
    <x v="235"/>
    <n v="3.4099999999998545"/>
    <n v="3.7300000000000182"/>
    <n v="3.3899999999994179"/>
    <n v="3.5900000000001455"/>
    <n v="3.6099999999996726"/>
    <n v="3.5759999999991123"/>
    <n v="3.7300000000000182"/>
    <n v="3.6900000000000546"/>
  </r>
  <r>
    <x v="9"/>
    <x v="288"/>
    <n v="45.921000000001186"/>
    <n v="44.69999999999709"/>
    <x v="288"/>
    <x v="230"/>
    <x v="288"/>
    <n v="100"/>
    <n v="100"/>
    <x v="236"/>
    <n v="5.5799999999999272"/>
    <n v="5.9299999999998363"/>
    <n v="5.6100000000005821"/>
    <n v="5.7200000000002547"/>
    <n v="5.680000000000291"/>
    <n v="5.761000000000422"/>
    <n v="5.8800000000001091"/>
    <n v="5.7599999999997635"/>
  </r>
  <r>
    <x v="9"/>
    <x v="289"/>
    <n v="43.700000000000273"/>
    <n v="42.900000000008731"/>
    <x v="289"/>
    <x v="142"/>
    <x v="289"/>
    <n v="100"/>
    <n v="100"/>
    <x v="237"/>
    <n v="5.2000000000002728"/>
    <n v="5.6300000000001091"/>
    <n v="5.3999999999996362"/>
    <n v="5.4399999999995998"/>
    <n v="5.4800000000004729"/>
    <n v="5.1700000000000728"/>
    <n v="5.8299999999999272"/>
    <n v="5.5500000000001819"/>
  </r>
  <r>
    <x v="9"/>
    <x v="290"/>
    <n v="43.73700000000008"/>
    <n v="42.799999999988358"/>
    <x v="290"/>
    <x v="142"/>
    <x v="290"/>
    <n v="100"/>
    <n v="100"/>
    <x v="238"/>
    <n v="5.1999999999998181"/>
    <n v="5.6300000000001091"/>
    <n v="5.3899999999994179"/>
    <n v="5.4400000000005093"/>
    <n v="5.4600000000000364"/>
    <n v="5.2070000000003347"/>
    <n v="5.8599999999996726"/>
    <n v="5.5500000000001819"/>
  </r>
  <r>
    <x v="9"/>
    <x v="291"/>
    <n v="32.62900000000127"/>
    <n v="32.100000000005821"/>
    <x v="291"/>
    <x v="217"/>
    <x v="291"/>
    <n v="87.259259259259252"/>
    <n v="100"/>
    <x v="239"/>
    <n v="3.9299999999998363"/>
    <n v="4.2300000000000182"/>
    <n v="3.9900000000016007"/>
    <n v="4.0799999999999272"/>
    <n v="4.0399999999999636"/>
    <n v="3.9989999999997963"/>
    <n v="4.2800000000002001"/>
    <n v="4.0799999999999272"/>
  </r>
  <r>
    <x v="9"/>
    <x v="292"/>
    <n v="43.754999999997835"/>
    <n v="42.899999999994179"/>
    <x v="292"/>
    <x v="142"/>
    <x v="292"/>
    <n v="100"/>
    <n v="99.27"/>
    <x v="240"/>
    <n v="5.1900000000000546"/>
    <n v="5.569999999999709"/>
    <n v="5.4599999999991269"/>
    <n v="5.4399999999995998"/>
    <n v="5.4200000000000728"/>
    <n v="5.194999999999709"/>
    <n v="5.9499999999998181"/>
    <n v="5.5299999999997453"/>
  </r>
  <r>
    <x v="9"/>
    <x v="293"/>
    <n v="47.317000000000917"/>
    <n v="46.400000000008731"/>
    <x v="293"/>
    <x v="231"/>
    <x v="293"/>
    <n v="100"/>
    <n v="100"/>
    <x v="241"/>
    <n v="5.6300000000001091"/>
    <n v="6.0400000000004184"/>
    <n v="5.930000000000291"/>
    <n v="5.9000000000005457"/>
    <n v="5.8499999999994543"/>
    <n v="5.6069999999999709"/>
    <n v="6.4200000000000728"/>
    <n v="5.9400000000000546"/>
  </r>
  <r>
    <x v="9"/>
    <x v="294"/>
    <n v="62.447000000001026"/>
    <n v="61"/>
    <x v="294"/>
    <x v="232"/>
    <x v="294"/>
    <n v="100"/>
    <n v="100"/>
    <x v="12"/>
    <n v="7.4499999999998181"/>
    <n v="7.9399999999995998"/>
    <n v="7.9200000000000728"/>
    <n v="7.7600000000002183"/>
    <n v="7.6900000000005093"/>
    <n v="7.467000000000553"/>
    <n v="8.4400000000000546"/>
    <n v="7.7800000000002001"/>
  </r>
  <r>
    <x v="9"/>
    <x v="295"/>
    <n v="60.075999999999112"/>
    <n v="58.599999999991269"/>
    <x v="295"/>
    <x v="118"/>
    <x v="295"/>
    <n v="100"/>
    <n v="100"/>
    <x v="242"/>
    <n v="7.1400000000003274"/>
    <n v="7.6300000000001091"/>
    <n v="7.5799999999999272"/>
    <n v="7.4799999999995634"/>
    <n v="7.4399999999995998"/>
    <n v="7.1959999999999127"/>
    <n v="8.0999999999999091"/>
    <n v="7.5099999999997635"/>
  </r>
  <r>
    <x v="9"/>
    <x v="296"/>
    <n v="46.326999999999316"/>
    <n v="45.200000000011642"/>
    <x v="296"/>
    <x v="233"/>
    <x v="296"/>
    <n v="67.5"/>
    <n v="100"/>
    <x v="243"/>
    <n v="5.5099999999997635"/>
    <n v="5.7600000000002183"/>
    <n v="5.9599999999991269"/>
    <n v="5.6400000000003274"/>
    <n v="5.7799999999997453"/>
    <n v="5.4470000000001164"/>
    <n v="6.4000000000000909"/>
    <n v="5.8299999999999272"/>
  </r>
  <r>
    <x v="9"/>
    <x v="297"/>
    <n v="52.731000000001586"/>
    <n v="51.399999999994179"/>
    <x v="297"/>
    <x v="185"/>
    <x v="297"/>
    <n v="100"/>
    <n v="100"/>
    <x v="203"/>
    <n v="6.3200000000001637"/>
    <n v="6.6700000000000728"/>
    <n v="6.6500000000014552"/>
    <n v="6.5599999999994907"/>
    <n v="6.5"/>
    <n v="6.3209999999999127"/>
    <n v="7.1300000000001091"/>
    <n v="6.580000000000382"/>
  </r>
  <r>
    <x v="9"/>
    <x v="298"/>
    <n v="64.497999999998683"/>
    <n v="62.899999999994179"/>
    <x v="298"/>
    <x v="234"/>
    <x v="298"/>
    <n v="100"/>
    <n v="100"/>
    <x v="244"/>
    <n v="7.7399999999997817"/>
    <n v="8.2100000000000364"/>
    <n v="8.1899999999986903"/>
    <n v="8.0600000000004002"/>
    <n v="7.9200000000000728"/>
    <n v="7.6880000000001019"/>
    <n v="8.6799999999998363"/>
    <n v="8.0099999999997635"/>
  </r>
  <r>
    <x v="9"/>
    <x v="299"/>
    <n v="65.264000000000124"/>
    <n v="63.700000000011642"/>
    <x v="299"/>
    <x v="235"/>
    <x v="299"/>
    <n v="100"/>
    <n v="100"/>
    <x v="245"/>
    <n v="7.8600000000001273"/>
    <n v="8.3499999999994543"/>
    <n v="8.2800000000006548"/>
    <n v="8.25"/>
    <n v="7.9800000000004729"/>
    <n v="7.7539999999989959"/>
    <n v="8.7000000000002728"/>
    <n v="8.0900000000001455"/>
  </r>
  <r>
    <x v="9"/>
    <x v="300"/>
    <n v="64.22400000000107"/>
    <n v="63.19999999999709"/>
    <x v="300"/>
    <x v="95"/>
    <x v="300"/>
    <n v="100"/>
    <n v="100"/>
    <x v="246"/>
    <n v="7.2899999999999636"/>
    <n v="8.2899999999999636"/>
    <n v="8.1700000000000728"/>
    <n v="8.2200000000002547"/>
    <n v="7.8999999999996362"/>
    <n v="7.6940000000013242"/>
    <n v="8.6199999999998909"/>
    <n v="8.0399999999999636"/>
  </r>
  <r>
    <x v="9"/>
    <x v="301"/>
    <n v="64.03800000000092"/>
    <n v="62"/>
    <x v="301"/>
    <x v="118"/>
    <x v="301"/>
    <n v="100"/>
    <n v="100"/>
    <x v="247"/>
    <n v="8.2200000000002547"/>
    <n v="8.160000000000764"/>
    <n v="7.9899999999997817"/>
    <n v="8.0199999999995271"/>
    <n v="7.680000000000291"/>
    <n v="7.5079999999998108"/>
    <n v="8.5600000000004002"/>
    <n v="7.9000000000000909"/>
  </r>
  <r>
    <x v="9"/>
    <x v="302"/>
    <n v="61.584999999997308"/>
    <n v="60.099999999991269"/>
    <x v="302"/>
    <x v="116"/>
    <x v="302"/>
    <n v="100"/>
    <n v="100"/>
    <x v="248"/>
    <n v="7.4499999999998181"/>
    <n v="7.8799999999991996"/>
    <n v="7.7199999999993452"/>
    <n v="7.7700000000004366"/>
    <n v="7.4299999999993815"/>
    <n v="7.2649999999994179"/>
    <n v="8.2799999999997453"/>
    <n v="7.7899999999999636"/>
  </r>
  <r>
    <x v="9"/>
    <x v="303"/>
    <n v="65.828000000000884"/>
    <n v="64.200000000011642"/>
    <x v="303"/>
    <x v="236"/>
    <x v="303"/>
    <n v="100"/>
    <n v="100"/>
    <x v="249"/>
    <n v="7.9099999999998545"/>
    <n v="8.3600000000005821"/>
    <n v="8.4400000000005093"/>
    <n v="8.2799999999997453"/>
    <n v="7.9200000000000728"/>
    <n v="7.6480000000010477"/>
    <n v="8.8899999999994179"/>
    <n v="8.3799999999996544"/>
  </r>
  <r>
    <x v="10"/>
    <x v="304"/>
    <n v="63.143000000001393"/>
    <n v="61.69999999999709"/>
    <x v="304"/>
    <x v="237"/>
    <x v="304"/>
    <n v="100"/>
    <n v="100"/>
    <x v="18"/>
    <n v="7.680000000000291"/>
    <n v="7.9799999999995634"/>
    <n v="8.1200000000008004"/>
    <n v="7.8699999999998909"/>
    <n v="7.5600000000004002"/>
    <n v="7.3930000000000291"/>
    <n v="8.5200000000004366"/>
    <n v="8.0199999999999818"/>
  </r>
  <r>
    <x v="10"/>
    <x v="305"/>
    <n v="58.945999999998548"/>
    <n v="57.5"/>
    <x v="305"/>
    <x v="29"/>
    <x v="305"/>
    <n v="100"/>
    <n v="100"/>
    <x v="94"/>
    <n v="7.2199999999997999"/>
    <n v="7.4700000000002547"/>
    <n v="7.569999999999709"/>
    <n v="7.3800000000001091"/>
    <n v="7.0600000000004002"/>
    <n v="6.885999999998603"/>
    <n v="7.8999999999996362"/>
    <n v="7.4600000000000364"/>
  </r>
  <r>
    <x v="10"/>
    <x v="306"/>
    <n v="55.901000000001204"/>
    <n v="54.69999999999709"/>
    <x v="306"/>
    <x v="238"/>
    <x v="306"/>
    <n v="100"/>
    <n v="100"/>
    <x v="0"/>
    <n v="6.75"/>
    <n v="7.0600000000004002"/>
    <n v="7.0799999999999272"/>
    <n v="6.9600000000000364"/>
    <n v="6.8499999999994543"/>
    <n v="6.5410000000010768"/>
    <n v="7.5100000000002183"/>
    <n v="7.1500000000000909"/>
  </r>
  <r>
    <x v="10"/>
    <x v="307"/>
    <n v="47.649999999998727"/>
    <n v="45.80000000000291"/>
    <x v="307"/>
    <x v="239"/>
    <x v="307"/>
    <n v="100"/>
    <n v="99.41"/>
    <x v="250"/>
    <n v="5.6500000000000909"/>
    <n v="5.9099999999998545"/>
    <n v="5.9099999999998545"/>
    <n v="5.819999999999709"/>
    <n v="5.8299999999999272"/>
    <n v="6.1999999999989086"/>
    <n v="6.2700000000004366"/>
    <n v="6.0599999999999454"/>
  </r>
  <r>
    <x v="10"/>
    <x v="308"/>
    <n v="57.217000000000098"/>
    <n v="55.899999999994179"/>
    <x v="308"/>
    <x v="16"/>
    <x v="308"/>
    <n v="100"/>
    <n v="100"/>
    <x v="251"/>
    <n v="6.9099999999998545"/>
    <n v="7.2599999999993088"/>
    <n v="7.3799999999991996"/>
    <n v="7.1400000000003274"/>
    <n v="7.1000000000003638"/>
    <n v="6.4770000000007713"/>
    <n v="7.7100000000000364"/>
    <n v="7.2400000000002365"/>
  </r>
  <r>
    <x v="10"/>
    <x v="309"/>
    <n v="57.042000000000371"/>
    <n v="55.80000000000291"/>
    <x v="309"/>
    <x v="71"/>
    <x v="309"/>
    <n v="100"/>
    <n v="100"/>
    <x v="252"/>
    <n v="6.8400000000001455"/>
    <n v="7.2600000000002183"/>
    <n v="7.2300000000013824"/>
    <n v="7.1099999999996726"/>
    <n v="7.0900000000001455"/>
    <n v="6.6219999999993888"/>
    <n v="7.6499999999996362"/>
    <n v="7.2399999999997817"/>
  </r>
  <r>
    <x v="10"/>
    <x v="310"/>
    <n v="39.257000000000971"/>
    <n v="38.5"/>
    <x v="310"/>
    <x v="240"/>
    <x v="310"/>
    <n v="100"/>
    <n v="100"/>
    <x v="189"/>
    <n v="4.6799999999998363"/>
    <n v="5.0200000000004366"/>
    <n v="4.8799999999991996"/>
    <n v="4.8800000000001091"/>
    <n v="4.8800000000001091"/>
    <n v="4.7370000000009895"/>
    <n v="5.1400000000003274"/>
    <n v="5.0399999999999636"/>
  </r>
  <r>
    <x v="10"/>
    <x v="311"/>
    <n v="26.82399999999825"/>
    <n v="26.399999999994179"/>
    <x v="311"/>
    <x v="241"/>
    <x v="311"/>
    <n v="100"/>
    <n v="100"/>
    <x v="253"/>
    <n v="3.2899999999999636"/>
    <n v="3.4600000000000364"/>
    <n v="3.4099999999998545"/>
    <n v="3.3800000000001091"/>
    <n v="3.339999999999236"/>
    <n v="3.0339999999996508"/>
    <n v="3.5099999999993088"/>
    <n v="3.4000000000000909"/>
  </r>
  <r>
    <x v="10"/>
    <x v="312"/>
    <n v="37.069999999999254"/>
    <n v="36.30000000000291"/>
    <x v="312"/>
    <x v="242"/>
    <x v="312"/>
    <n v="100"/>
    <n v="100"/>
    <x v="254"/>
    <n v="4.3000000000001819"/>
    <n v="4.6399999999994179"/>
    <n v="4.7199999999993452"/>
    <n v="4.5799999999999272"/>
    <n v="4.5399999999999636"/>
    <n v="4.3899999999994179"/>
    <n v="5.160000000000764"/>
    <n v="4.7400000000002365"/>
  </r>
  <r>
    <x v="10"/>
    <x v="313"/>
    <n v="25.731000000001586"/>
    <n v="25.400000000008731"/>
    <x v="313"/>
    <x v="243"/>
    <x v="313"/>
    <n v="100"/>
    <n v="100"/>
    <x v="255"/>
    <n v="3.0999999999999091"/>
    <n v="3.2800000000006548"/>
    <n v="3.320000000001528"/>
    <n v="3.2299999999995634"/>
    <n v="3.180000000000291"/>
    <n v="2.8209999999999127"/>
    <n v="3.5399999999999636"/>
    <n v="3.2599999999997635"/>
  </r>
  <r>
    <x v="10"/>
    <x v="314"/>
    <n v="53.983000000001084"/>
    <n v="52.899999999994179"/>
    <x v="314"/>
    <x v="244"/>
    <x v="314"/>
    <n v="100"/>
    <n v="100"/>
    <x v="256"/>
    <n v="6.4100000000003092"/>
    <n v="6.819999999999709"/>
    <n v="7.0799999999999272"/>
    <n v="6.680000000000291"/>
    <n v="6.6400000000003274"/>
    <n v="6.3330000000005384"/>
    <n v="7.2100000000000364"/>
    <n v="6.8099999999999454"/>
  </r>
  <r>
    <x v="10"/>
    <x v="315"/>
    <n v="56.593999999998232"/>
    <n v="55.30000000000291"/>
    <x v="315"/>
    <x v="245"/>
    <x v="315"/>
    <n v="100"/>
    <n v="100"/>
    <x v="55"/>
    <n v="6.6499999999996362"/>
    <n v="7.0900000000001455"/>
    <n v="7.3799999999991996"/>
    <n v="6.9800000000004729"/>
    <n v="6.9499999999998181"/>
    <n v="6.6039999999993597"/>
    <n v="7.7999999999992724"/>
    <n v="7.1400000000003274"/>
  </r>
  <r>
    <x v="10"/>
    <x v="316"/>
    <n v="47.518000000000029"/>
    <n v="46.5"/>
    <x v="316"/>
    <x v="246"/>
    <x v="316"/>
    <n v="100"/>
    <n v="100"/>
    <x v="257"/>
    <n v="5.6000000000003638"/>
    <n v="5.9799999999995634"/>
    <n v="6.1499999999996362"/>
    <n v="5.8299999999999272"/>
    <n v="5.819999999999709"/>
    <n v="5.5380000000004657"/>
    <n v="6.6100000000005821"/>
    <n v="5.9899999999997817"/>
  </r>
  <r>
    <x v="10"/>
    <x v="317"/>
    <n v="44.440000000000509"/>
    <n v="43.5"/>
    <x v="317"/>
    <x v="247"/>
    <x v="317"/>
    <n v="100"/>
    <n v="100"/>
    <x v="227"/>
    <n v="5.1899999999995998"/>
    <n v="5.5900000000001455"/>
    <n v="5.7100000000009459"/>
    <n v="5.4899999999997817"/>
    <n v="5.4700000000002547"/>
    <n v="5.1499999999996362"/>
    <n v="6.2100000000000364"/>
    <n v="5.6300000000001091"/>
  </r>
  <r>
    <x v="10"/>
    <x v="318"/>
    <n v="60.19699999999893"/>
    <n v="58.80000000000291"/>
    <x v="318"/>
    <x v="248"/>
    <x v="318"/>
    <n v="100"/>
    <n v="96.39"/>
    <x v="11"/>
    <n v="7.0100000000002183"/>
    <n v="7.5299999999997453"/>
    <n v="7.819999999999709"/>
    <n v="7.4200000000000728"/>
    <n v="7.3800000000001091"/>
    <n v="7.0170000000000003"/>
    <n v="8.4299999999993815"/>
    <n v="7.5899999999996908"/>
  </r>
  <r>
    <x v="10"/>
    <x v="319"/>
    <n v="57.250999999999983"/>
    <n v="56"/>
    <x v="319"/>
    <x v="203"/>
    <x v="319"/>
    <n v="100"/>
    <n v="100"/>
    <x v="258"/>
    <n v="6.6399999999998727"/>
    <n v="7.1199999999998909"/>
    <n v="7.4500000000007276"/>
    <n v="7.0299999999997453"/>
    <n v="6.9799999999995634"/>
    <n v="6.7309999999999999"/>
    <n v="8.0900000000001455"/>
    <n v="7.2100000000000364"/>
  </r>
  <r>
    <x v="10"/>
    <x v="320"/>
    <n v="56.074000000000019"/>
    <n v="54.799999999988358"/>
    <x v="320"/>
    <x v="16"/>
    <x v="320"/>
    <n v="100"/>
    <n v="100"/>
    <x v="259"/>
    <n v="6.5300000000002001"/>
    <n v="6.9800000000004729"/>
    <n v="7.2899999999990541"/>
    <n v="6.8800000000001091"/>
    <n v="6.8299999999999272"/>
    <n v="6.5940000000000003"/>
    <n v="7.9099999999998545"/>
    <n v="7.0600000000004002"/>
  </r>
  <r>
    <x v="10"/>
    <x v="321"/>
    <n v="52.796000000001385"/>
    <n v="51.600000000005821"/>
    <x v="321"/>
    <x v="106"/>
    <x v="321"/>
    <n v="100"/>
    <n v="100"/>
    <x v="87"/>
    <n v="6.1199999999998909"/>
    <n v="6.5299999999997453"/>
    <n v="6.9400000000005093"/>
    <n v="6.4700000000002547"/>
    <n v="6.410000000000764"/>
    <n v="6.0659999999999998"/>
    <n v="7.6400000000003274"/>
    <n v="6.6199999999998909"/>
  </r>
  <r>
    <x v="10"/>
    <x v="322"/>
    <n v="43.949999999998674"/>
    <n v="43.100000000005821"/>
    <x v="322"/>
    <x v="158"/>
    <x v="322"/>
    <n v="100"/>
    <n v="99.69"/>
    <x v="260"/>
    <n v="5.1199999999998909"/>
    <n v="5.4600000000000364"/>
    <n v="5.6700000000000728"/>
    <n v="5.3499999999994543"/>
    <n v="5.339999999999236"/>
    <n v="5.24"/>
    <n v="6.2600000000002183"/>
    <n v="5.5099999999997635"/>
  </r>
  <r>
    <x v="10"/>
    <x v="323"/>
    <n v="49.529000000000075"/>
    <n v="48.299999999988358"/>
    <x v="323"/>
    <x v="249"/>
    <x v="323"/>
    <n v="100"/>
    <n v="100"/>
    <x v="261"/>
    <n v="5.8099999999999454"/>
    <n v="6.1100000000005821"/>
    <n v="6.569999999999709"/>
    <n v="6.1199999999998909"/>
    <n v="5.9700000000002547"/>
    <n v="5.609"/>
    <n v="7.1399999999994179"/>
    <n v="6.2000000000002728"/>
  </r>
  <r>
    <x v="10"/>
    <x v="324"/>
    <n v="60.611999999998673"/>
    <n v="59.30000000000291"/>
    <x v="324"/>
    <x v="121"/>
    <x v="324"/>
    <n v="100"/>
    <n v="100"/>
    <x v="262"/>
    <n v="7.0599999999999454"/>
    <n v="7.5099999999993088"/>
    <n v="8.1299999999991996"/>
    <n v="7.5100000000002183"/>
    <n v="7.3000000000001819"/>
    <n v="6.9020000000000001"/>
    <n v="8.6300000000001091"/>
    <n v="7.569999999999709"/>
  </r>
  <r>
    <x v="10"/>
    <x v="325"/>
    <n v="50.976000000001946"/>
    <n v="49.80000000000291"/>
    <x v="325"/>
    <x v="250"/>
    <x v="325"/>
    <n v="100"/>
    <n v="100"/>
    <x v="263"/>
    <n v="5.7800000000002001"/>
    <n v="6.3900000000003274"/>
    <n v="6.4600000000009459"/>
    <n v="6.3900000000003274"/>
    <n v="6.2399999999997817"/>
    <n v="6.1159999999999997"/>
    <n v="7.1400000000003274"/>
    <n v="6.4600000000000364"/>
  </r>
  <r>
    <x v="10"/>
    <x v="326"/>
    <n v="52.554999999999836"/>
    <n v="51.5"/>
    <x v="326"/>
    <x v="63"/>
    <x v="326"/>
    <n v="100"/>
    <n v="100"/>
    <x v="28"/>
    <n v="6.0999999999999091"/>
    <n v="6.6199999999998909"/>
    <n v="6.930000000000291"/>
    <n v="6.6599999999998545"/>
    <n v="6.3299999999999272"/>
    <n v="5.875"/>
    <n v="7.4700000000002547"/>
    <n v="6.569999999999709"/>
  </r>
  <r>
    <x v="10"/>
    <x v="327"/>
    <n v="37.003999999998165"/>
    <n v="36.399999999994179"/>
    <x v="327"/>
    <x v="251"/>
    <x v="327"/>
    <n v="100"/>
    <n v="100"/>
    <x v="264"/>
    <n v="4.3600000000001273"/>
    <n v="4.569999999999709"/>
    <n v="5.0299999999988358"/>
    <n v="4.6700000000000728"/>
    <n v="4.3299999999999272"/>
    <n v="3.984"/>
    <n v="5.4699999999993452"/>
    <n v="4.5900000000001455"/>
  </r>
  <r>
    <x v="10"/>
    <x v="328"/>
    <n v="52.132000000002527"/>
    <n v="50.900000000008731"/>
    <x v="328"/>
    <x v="183"/>
    <x v="328"/>
    <n v="100"/>
    <n v="100"/>
    <x v="265"/>
    <n v="6.1799999999998363"/>
    <n v="6.5300000000006548"/>
    <n v="6.9800000000013824"/>
    <n v="6.569999999999709"/>
    <n v="6.180000000000291"/>
    <n v="5.6619999999999999"/>
    <n v="7.410000000000764"/>
    <n v="6.6199999999998909"/>
  </r>
  <r>
    <x v="10"/>
    <x v="329"/>
    <n v="52.661999999997796"/>
    <n v="51.5"/>
    <x v="329"/>
    <x v="252"/>
    <x v="329"/>
    <n v="100"/>
    <n v="100"/>
    <x v="28"/>
    <n v="6.2300000000000182"/>
    <n v="6.5599999999994907"/>
    <n v="7.0399999999990541"/>
    <n v="6.5799999999999272"/>
    <n v="6.319999999999709"/>
    <n v="5.742"/>
    <n v="7.4799999999995634"/>
    <n v="6.7100000000000364"/>
  </r>
  <r>
    <x v="10"/>
    <x v="330"/>
    <n v="36.484000000001458"/>
    <n v="35.80000000000291"/>
    <x v="330"/>
    <x v="253"/>
    <x v="330"/>
    <n v="100"/>
    <n v="100"/>
    <x v="266"/>
    <n v="4.3800000000001091"/>
    <n v="4.5399999999999636"/>
    <n v="4.819999999999709"/>
    <n v="4.5300000000006548"/>
    <n v="4.4500000000007276"/>
    <n v="4.0839999999999996"/>
    <n v="5.0900000000001455"/>
    <n v="4.5900000000001455"/>
  </r>
  <r>
    <x v="10"/>
    <x v="331"/>
    <n v="27.49399999999898"/>
    <n v="27.099999999991269"/>
    <x v="331"/>
    <x v="254"/>
    <x v="331"/>
    <n v="100"/>
    <n v="100"/>
    <x v="267"/>
    <n v="3.3400000000001455"/>
    <n v="3.4900000000006912"/>
    <n v="3.569999999999709"/>
    <n v="3.4399999999995998"/>
    <n v="3.339999999999236"/>
    <n v="3.1240000000000001"/>
    <n v="3.7299999999995634"/>
    <n v="3.4600000000000364"/>
  </r>
  <r>
    <x v="10"/>
    <x v="332"/>
    <n v="43.337000000000216"/>
    <n v="42.600000000005821"/>
    <x v="332"/>
    <x v="255"/>
    <x v="332"/>
    <n v="100"/>
    <n v="100"/>
    <x v="216"/>
    <n v="5.0299999999997453"/>
    <n v="5.4399999999995998"/>
    <n v="5.7000000000007276"/>
    <n v="5.3800000000001091"/>
    <n v="5.2600000000002183"/>
    <n v="4.827"/>
    <n v="6.2100000000000364"/>
    <n v="5.4899999999997817"/>
  </r>
  <r>
    <x v="10"/>
    <x v="333"/>
    <n v="45.289000000001003"/>
    <n v="44.5"/>
    <x v="333"/>
    <x v="256"/>
    <x v="333"/>
    <n v="100"/>
    <n v="100"/>
    <x v="154"/>
    <n v="5.2400000000002365"/>
    <n v="5.569999999999709"/>
    <n v="6.180000000000291"/>
    <n v="5.5900000000001455"/>
    <n v="5.4400000000005093"/>
    <n v="4.8890000000000002"/>
    <n v="6.6199999999998909"/>
    <n v="5.7600000000002183"/>
  </r>
  <r>
    <x v="11"/>
    <x v="334"/>
    <n v="41.798999999999964"/>
    <n v="41"/>
    <x v="334"/>
    <x v="257"/>
    <x v="334"/>
    <n v="100"/>
    <n v="100"/>
    <x v="158"/>
    <n v="4.8800000000001091"/>
    <n v="5.1100000000005821"/>
    <n v="5.8299999999999272"/>
    <n v="5.2299999999995634"/>
    <n v="5.0099999999993088"/>
    <n v="4.2590000000000003"/>
    <n v="6.2000000000007276"/>
    <n v="5.2799999999997453"/>
  </r>
  <r>
    <x v="11"/>
    <x v="335"/>
    <n v="53.837000000000181"/>
    <n v="52.69999999999709"/>
    <x v="335"/>
    <x v="226"/>
    <x v="335"/>
    <n v="100"/>
    <n v="100"/>
    <x v="268"/>
    <n v="6.2299999999995634"/>
    <n v="6.6300000000001091"/>
    <n v="7.3899999999994179"/>
    <n v="6.6300000000001091"/>
    <n v="6.4400000000005093"/>
    <n v="5.7869999999999999"/>
    <n v="7.9499999999998181"/>
    <n v="6.7800000000006548"/>
  </r>
  <r>
    <x v="11"/>
    <x v="336"/>
    <n v="59.487999999999602"/>
    <n v="58.30000000000291"/>
    <x v="336"/>
    <x v="17"/>
    <x v="336"/>
    <n v="100"/>
    <n v="100"/>
    <x v="14"/>
    <n v="6.8500000000003638"/>
    <n v="7.4199999999991633"/>
    <n v="7.9500000000007276"/>
    <n v="7.3400000000001455"/>
    <n v="7.1899999999995998"/>
    <n v="6.548"/>
    <n v="8.6399999999994179"/>
    <n v="7.5500000000001819"/>
  </r>
  <r>
    <x v="11"/>
    <x v="337"/>
    <n v="46.822000000000109"/>
    <n v="45.899999999994179"/>
    <x v="337"/>
    <x v="258"/>
    <x v="337"/>
    <n v="100"/>
    <n v="100"/>
    <x v="269"/>
    <n v="5.5599999999994907"/>
    <n v="5.9000000000005457"/>
    <n v="6.2199999999993452"/>
    <n v="5.8100000000004002"/>
    <n v="5.6700000000000728"/>
    <n v="5.1920000000000002"/>
    <n v="6.5800000000008367"/>
    <n v="5.8899999999994179"/>
  </r>
  <r>
    <x v="11"/>
    <x v="338"/>
    <n v="51.717000000001818"/>
    <n v="50.80000000000291"/>
    <x v="338"/>
    <x v="189"/>
    <x v="338"/>
    <n v="100"/>
    <n v="100"/>
    <x v="22"/>
    <n v="5.9800000000004729"/>
    <n v="6.4700000000002547"/>
    <n v="6.8000000000010914"/>
    <n v="6.4199999999991633"/>
    <n v="6.3100000000004002"/>
    <n v="5.7169999999999996"/>
    <n v="7.3699999999998909"/>
    <n v="6.6500000000005457"/>
  </r>
  <r>
    <x v="11"/>
    <x v="339"/>
    <n v="13.365999999997854"/>
    <n v="13.30000000000291"/>
    <x v="339"/>
    <x v="259"/>
    <x v="339"/>
    <n v="100"/>
    <n v="100"/>
    <x v="270"/>
    <n v="1.6700000000000728"/>
    <n v="1.7199999999993452"/>
    <n v="1.6899999999986903"/>
    <n v="1.7000000000007276"/>
    <n v="1.6499999999996362"/>
    <n v="1.506"/>
    <n v="1.7399999999997817"/>
    <n v="1.6899999999995998"/>
  </r>
  <r>
    <x v="11"/>
    <x v="340"/>
    <n v="37.874999999999488"/>
    <n v="37.207999999998719"/>
    <x v="340"/>
    <x v="260"/>
    <x v="340"/>
    <n v="100"/>
    <n v="100"/>
    <x v="271"/>
    <n v="4.4700000000002547"/>
    <n v="4.6400000000003274"/>
    <n v="5.1599999999998545"/>
    <n v="4.7599999999993088"/>
    <n v="4.5900000000001455"/>
    <n v="3.8149999999999999"/>
    <n v="5.5199999999995271"/>
    <n v="4.9200000000000728"/>
  </r>
  <r>
    <x v="11"/>
    <x v="341"/>
    <n v="53.626000000000218"/>
    <n v="52.592000000004191"/>
    <x v="341"/>
    <x v="197"/>
    <x v="341"/>
    <n v="100"/>
    <n v="100"/>
    <x v="272"/>
    <n v="6.2099999999991269"/>
    <n v="6.6199999999998909"/>
    <n v="7.4500000000007276"/>
    <n v="6.7600000000002183"/>
    <n v="6.3599999999996726"/>
    <n v="5.6159999999999997"/>
    <n v="7.910000000000764"/>
    <n v="6.6999999999998181"/>
  </r>
  <r>
    <x v="11"/>
    <x v="342"/>
    <n v="57.774000000001131"/>
    <n v="56.69999999999709"/>
    <x v="342"/>
    <x v="261"/>
    <x v="342"/>
    <n v="100"/>
    <n v="100"/>
    <x v="273"/>
    <n v="6.5200000000004366"/>
    <n v="7.1599999999998545"/>
    <n v="7.680000000000291"/>
    <n v="7.2100000000000364"/>
    <n v="7.0200000000004366"/>
    <n v="6.2640000000000002"/>
    <n v="8.4899999999997817"/>
    <n v="7.430000000000291"/>
  </r>
  <r>
    <x v="11"/>
    <x v="343"/>
    <n v="53.498999999999015"/>
    <n v="52.30000000000291"/>
    <x v="343"/>
    <x v="262"/>
    <x v="343"/>
    <n v="93.99"/>
    <n v="100"/>
    <x v="129"/>
    <n v="6.180000000000291"/>
    <n v="6.7200000000002547"/>
    <n v="7.1199999999989814"/>
    <n v="6.6400000000003274"/>
    <n v="6.4799999999995634"/>
    <n v="5.9189999999999996"/>
    <n v="7.6399999999994179"/>
    <n v="6.8000000000001819"/>
  </r>
  <r>
    <x v="11"/>
    <x v="344"/>
    <n v="56.619000000001748"/>
    <n v="55.399999999994179"/>
    <x v="344"/>
    <x v="108"/>
    <x v="344"/>
    <n v="100"/>
    <n v="100"/>
    <x v="59"/>
    <n v="6.4399999999995998"/>
    <n v="6.9799999999995634"/>
    <n v="7.7300000000013824"/>
    <n v="7.0500000000001819"/>
    <n v="6.7800000000006548"/>
    <n v="6.0389999999999997"/>
    <n v="8.4500000000007276"/>
    <n v="7.1499999999996362"/>
  </r>
  <r>
    <x v="11"/>
    <x v="345"/>
    <n v="55.660999999997962"/>
    <n v="54.5"/>
    <x v="345"/>
    <x v="15"/>
    <x v="345"/>
    <n v="100"/>
    <n v="100"/>
    <x v="274"/>
    <n v="6.3500000000003638"/>
    <n v="6.9200000000000728"/>
    <n v="7.5399999999990541"/>
    <n v="6.9699999999993452"/>
    <n v="6.6999999999998181"/>
    <n v="5.9210000000000003"/>
    <n v="8.2299999999995634"/>
    <n v="7.0299999999997453"/>
  </r>
  <r>
    <x v="11"/>
    <x v="346"/>
    <n v="52.568000000001092"/>
    <n v="51.5"/>
    <x v="346"/>
    <x v="263"/>
    <x v="346"/>
    <n v="100"/>
    <n v="100"/>
    <x v="28"/>
    <n v="6"/>
    <n v="6.5500000000001819"/>
    <n v="7.0200000000004366"/>
    <n v="6.5799999999999272"/>
    <n v="6.2899999999999636"/>
    <n v="5.7679999999999998"/>
    <n v="7.7100000000000364"/>
    <n v="6.6500000000005457"/>
  </r>
  <r>
    <x v="11"/>
    <x v="347"/>
    <n v="54.806999999999782"/>
    <n v="53.80000000000291"/>
    <x v="347"/>
    <x v="264"/>
    <x v="347"/>
    <n v="100"/>
    <n v="100"/>
    <x v="16"/>
    <n v="6.2399999999997817"/>
    <n v="6.7700000000004366"/>
    <n v="7.430000000000291"/>
    <n v="6.8699999999998909"/>
    <n v="6.5500000000001819"/>
    <n v="5.8170000000000002"/>
    <n v="8.1999999999998181"/>
    <n v="6.9299999999993815"/>
  </r>
  <r>
    <x v="11"/>
    <x v="348"/>
    <n v="54.96200000000033"/>
    <n v="53.80000000000291"/>
    <x v="348"/>
    <x v="265"/>
    <x v="348"/>
    <n v="100"/>
    <n v="100"/>
    <x v="16"/>
    <n v="6.2899999999999636"/>
    <n v="6.819999999999709"/>
    <n v="7.430000000000291"/>
    <n v="6.8900000000003274"/>
    <n v="6.569999999999709"/>
    <n v="5.8220000000000001"/>
    <n v="8.1599999999998545"/>
    <n v="6.9800000000004729"/>
  </r>
  <r>
    <x v="11"/>
    <x v="349"/>
    <n v="48.732999999999237"/>
    <n v="47.899999999994179"/>
    <x v="349"/>
    <x v="194"/>
    <x v="349"/>
    <n v="100"/>
    <n v="100"/>
    <x v="275"/>
    <n v="5.6300000000001091"/>
    <n v="6.1099999999996726"/>
    <n v="6.3599999999987631"/>
    <n v="6.0900000000001455"/>
    <n v="5.8900000000003274"/>
    <n v="5.3929999999999998"/>
    <n v="7.0200000000004366"/>
    <n v="6.2399999999997817"/>
  </r>
  <r>
    <x v="11"/>
    <x v="350"/>
    <n v="31.361000000001127"/>
    <n v="31"/>
    <x v="350"/>
    <x v="266"/>
    <x v="350"/>
    <n v="100"/>
    <n v="100"/>
    <x v="276"/>
    <n v="3.7600000000002183"/>
    <n v="3.9800000000004729"/>
    <n v="4.0400000000008731"/>
    <n v="3.8299999999999272"/>
    <n v="3.819999999999709"/>
    <n v="3.601"/>
    <n v="4.3400000000001455"/>
    <n v="3.9899999999997817"/>
  </r>
  <r>
    <x v="11"/>
    <x v="351"/>
    <n v="44.502000000000365"/>
    <n v="43.600000000005821"/>
    <x v="351"/>
    <x v="267"/>
    <x v="351"/>
    <n v="100"/>
    <n v="100"/>
    <x v="184"/>
    <n v="5.1999999999998181"/>
    <n v="5.5100000000002183"/>
    <n v="6.0100000000002183"/>
    <n v="5.680000000000291"/>
    <n v="5.4099999999998545"/>
    <n v="4.6520000000000001"/>
    <n v="6.4799999999995634"/>
    <n v="5.5600000000004002"/>
  </r>
  <r>
    <x v="11"/>
    <x v="352"/>
    <n v="45.00899999999811"/>
    <n v="44.19999999999709"/>
    <x v="352"/>
    <x v="268"/>
    <x v="352"/>
    <n v="97.58"/>
    <n v="100"/>
    <x v="3"/>
    <n v="5.1300000000001091"/>
    <n v="5.5999999999994543"/>
    <n v="5.9599999999991269"/>
    <n v="5.6499999999996362"/>
    <n v="5.5100000000002183"/>
    <n v="4.9290000000000003"/>
    <n v="6.5"/>
    <n v="5.7299999999995634"/>
  </r>
  <r>
    <x v="11"/>
    <x v="353"/>
    <n v="58.283000000000108"/>
    <n v="57"/>
    <x v="353"/>
    <x v="22"/>
    <x v="353"/>
    <n v="100"/>
    <n v="100"/>
    <x v="54"/>
    <n v="6.5299999999997453"/>
    <n v="7.1500000000005457"/>
    <n v="7.9899999999997817"/>
    <n v="7.2799999999997453"/>
    <n v="7.0399999999999636"/>
    <n v="6.1529999999999996"/>
    <n v="8.7100000000000364"/>
    <n v="7.430000000000291"/>
  </r>
  <r>
    <x v="11"/>
    <x v="354"/>
    <n v="55.267999999999965"/>
    <n v="54.099999999991269"/>
    <x v="354"/>
    <x v="59"/>
    <x v="354"/>
    <n v="100"/>
    <n v="100"/>
    <x v="213"/>
    <n v="6.2200000000002547"/>
    <n v="6.7699999999995271"/>
    <n v="7.6599999999998545"/>
    <n v="6.8900000000003274"/>
    <n v="6.6899999999995998"/>
    <n v="5.7279999999999998"/>
    <n v="8.3200000000006185"/>
    <n v="6.9899999999997817"/>
  </r>
  <r>
    <x v="11"/>
    <x v="355"/>
    <n v="57.54899999999909"/>
    <n v="56.30000000000291"/>
    <x v="355"/>
    <x v="269"/>
    <x v="355"/>
    <n v="100"/>
    <n v="100"/>
    <x v="277"/>
    <n v="6.4699999999993452"/>
    <n v="7.0500000000001819"/>
    <n v="7.9099999999998545"/>
    <n v="7.1599999999998545"/>
    <n v="7.0100000000002183"/>
    <n v="6.0490000000000004"/>
    <n v="8.6099999999996726"/>
    <n v="7.2899999999999636"/>
  </r>
  <r>
    <x v="11"/>
    <x v="356"/>
    <n v="57.272000000000872"/>
    <n v="56"/>
    <x v="356"/>
    <x v="270"/>
    <x v="356"/>
    <n v="100"/>
    <n v="100"/>
    <x v="258"/>
    <n v="6.4400000000005093"/>
    <n v="6.9799999999995634"/>
    <n v="7.9400000000005093"/>
    <n v="7.1999999999998181"/>
    <n v="6.9800000000004729"/>
    <n v="5.9820000000000002"/>
    <n v="8.4499999999998181"/>
    <n v="7.3000000000001819"/>
  </r>
  <r>
    <x v="11"/>
    <x v="357"/>
    <n v="51.27900000000178"/>
    <n v="50.19999999999709"/>
    <x v="357"/>
    <x v="271"/>
    <x v="357"/>
    <n v="100"/>
    <n v="100"/>
    <x v="109"/>
    <n v="5.75"/>
    <n v="6.2899999999999636"/>
    <n v="6.9500000000007276"/>
    <n v="6.4500000000007276"/>
    <n v="6.1799999999993815"/>
    <n v="5.4889999999999999"/>
    <n v="7.6500000000005457"/>
    <n v="6.5200000000004366"/>
  </r>
  <r>
    <x v="11"/>
    <x v="358"/>
    <n v="54.562999999999306"/>
    <n v="53.5"/>
    <x v="358"/>
    <x v="272"/>
    <x v="358"/>
    <n v="99.45"/>
    <n v="100"/>
    <x v="187"/>
    <n v="6.2200000000002547"/>
    <n v="6.7899999999999636"/>
    <n v="7.4799999999995634"/>
    <n v="6.9200000000000728"/>
    <n v="6.6500000000005457"/>
    <n v="5.8029999999999999"/>
    <n v="7.6699999999991633"/>
    <n v="7.0299999999997453"/>
  </r>
  <r>
    <x v="11"/>
    <x v="359"/>
    <n v="56.450999999999489"/>
    <n v="55.200000000011642"/>
    <x v="359"/>
    <x v="273"/>
    <x v="359"/>
    <n v="100"/>
    <n v="100"/>
    <x v="278"/>
    <n v="6.4099999999998545"/>
    <n v="6.9600000000000364"/>
    <n v="7.6900000000005093"/>
    <n v="7.0599999999994907"/>
    <n v="6.8299999999999272"/>
    <n v="5.891"/>
    <n v="8.4600000000000364"/>
    <n v="7.1499999999996362"/>
  </r>
  <r>
    <x v="11"/>
    <x v="360"/>
    <n v="53.373000000000729"/>
    <n v="51.899999999994179"/>
    <x v="360"/>
    <x v="228"/>
    <x v="360"/>
    <n v="99.74"/>
    <n v="100"/>
    <x v="63"/>
    <n v="6.1300000000001091"/>
    <n v="6.6200000000008004"/>
    <n v="7.2899999999990541"/>
    <n v="6.7100000000000364"/>
    <n v="6.5399999999999636"/>
    <n v="5.673"/>
    <n v="7.6000000000003638"/>
    <n v="6.8100000000004002"/>
  </r>
  <r>
    <x v="11"/>
    <x v="361"/>
    <n v="55.804999999998692"/>
    <n v="55"/>
    <x v="361"/>
    <x v="274"/>
    <x v="361"/>
    <n v="100"/>
    <n v="100"/>
    <x v="136"/>
    <n v="6.3599999999996726"/>
    <n v="6.9199999999991633"/>
    <n v="7.680000000000291"/>
    <n v="6.9800000000004729"/>
    <n v="6.7799999999997453"/>
    <n v="5.8650000000000002"/>
    <n v="8.1599999999998545"/>
    <n v="7.0599999999994907"/>
  </r>
  <r>
    <x v="11"/>
    <x v="362"/>
    <n v="56.706999999999567"/>
    <n v="55.600000000005821"/>
    <x v="362"/>
    <x v="275"/>
    <x v="362"/>
    <n v="100"/>
    <n v="99.68"/>
    <x v="279"/>
    <n v="6.4899999999997817"/>
    <n v="7.0500000000001819"/>
    <n v="7.819999999999709"/>
    <n v="6.9299999999993815"/>
    <n v="6.9200000000000728"/>
    <n v="5.9770000000000003"/>
    <n v="8.3299999999999272"/>
    <n v="7.1900000000005093"/>
  </r>
  <r>
    <x v="11"/>
    <x v="363"/>
    <n v="58.970000000000908"/>
    <n v="57.4"/>
    <x v="363"/>
    <x v="29"/>
    <x v="363"/>
    <n v="100"/>
    <n v="100"/>
    <x v="280"/>
    <n v="6.6400000000003274"/>
    <n v="7.2399999999997817"/>
    <n v="8.0400000000008731"/>
    <n v="7.5100000000002183"/>
    <n v="7.1099999999996726"/>
    <n v="6.22"/>
    <n v="8.8100000000004002"/>
    <n v="7.3999999999996362"/>
  </r>
  <r>
    <x v="11"/>
    <x v="364"/>
    <n v="58.46"/>
    <n v="57.2"/>
    <x v="364"/>
    <x v="136"/>
    <x v="364"/>
    <n v="100"/>
    <n v="100"/>
    <x v="281"/>
    <n v="6.6"/>
    <n v="7.1950000000000003"/>
    <n v="8.0150000000000006"/>
    <n v="7.2370000000000001"/>
    <n v="7.0609999999999999"/>
    <n v="6.234"/>
    <n v="8.7680000000000007"/>
    <n v="7.3540000000000001"/>
  </r>
  <r>
    <x v="12"/>
    <x v="365"/>
    <m/>
    <m/>
    <x v="365"/>
    <x v="276"/>
    <x v="365"/>
    <m/>
    <m/>
    <x v="28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1773.0830000000003"/>
    <n v="1734.1000000000058"/>
    <n v="1708.4961999999971"/>
    <n v="174.1799"/>
    <n v="0.7838594263265467"/>
    <n v="206.05999999999995"/>
    <n v="222.76999999999998"/>
    <n v="230.42000000000007"/>
    <n v="220.89999999999964"/>
    <n v="215.76999999999998"/>
    <n v="197.75300000000061"/>
    <n v="253.53999999999996"/>
    <n v="225.87000000000012"/>
    <n v="0.18351150066077324"/>
    <n v="31"/>
  </r>
  <r>
    <x v="1"/>
    <n v="1898.98"/>
    <n v="1855.6999999999971"/>
    <n v="1824.9860000000044"/>
    <n v="187.48959999999997"/>
    <n v="0.7792784548000119"/>
    <n v="230.2800000000002"/>
    <n v="240.26999999999998"/>
    <n v="244.23999999999978"/>
    <n v="235.34000000000015"/>
    <n v="229.53999999999996"/>
    <n v="226.26000000000022"/>
    <n v="254.80999999999995"/>
    <n v="238.23999999999978"/>
    <n v="0.21742054431409566"/>
    <n v="28"/>
  </r>
  <r>
    <x v="2"/>
    <n v="1848.3269999999998"/>
    <n v="1808"/>
    <n v="1780.0429999999906"/>
    <n v="189.5087"/>
    <n v="0.75115810506097147"/>
    <n v="228.13999999999987"/>
    <n v="236.24000000000024"/>
    <n v="233"/>
    <n v="229.59999999999991"/>
    <n v="227.90700000000015"/>
    <n v="221.47999999999956"/>
    <n v="239.03999999999996"/>
    <n v="232.92000000000007"/>
    <n v="0.19133198385022601"/>
    <n v="31"/>
  </r>
  <r>
    <x v="3"/>
    <n v="1803.2100000000005"/>
    <n v="1761.8999999999942"/>
    <n v="1734.7930000000051"/>
    <n v="187.13539999999995"/>
    <n v="0.74128871674088948"/>
    <n v="224.98000000000002"/>
    <n v="233.44999999999982"/>
    <n v="224"/>
    <n v="226.80000000000018"/>
    <n v="224.38999999999987"/>
    <n v="214.35000000000036"/>
    <n v="226.99000000000024"/>
    <n v="228.25"/>
    <n v="0.19266855628165694"/>
    <n v="30"/>
  </r>
  <r>
    <x v="4"/>
    <n v="1846.9740000000002"/>
    <n v="1806.5"/>
    <n v="1780.0494999999937"/>
    <n v="190.1541"/>
    <n v="0.74798752720890072"/>
    <n v="234.61000000000013"/>
    <n v="242.84700000000021"/>
    <n v="224.82999999999993"/>
    <n v="237.34999999999991"/>
    <n v="233.82000000000016"/>
    <n v="214.01699999999983"/>
    <n v="224.38999999999987"/>
    <n v="235.11000000000013"/>
    <n v="0.19117324603176619"/>
    <n v="31"/>
  </r>
  <r>
    <x v="5"/>
    <n v="1546.9829999999988"/>
    <n v="1518.4000000000087"/>
    <n v="1498.2203000000009"/>
    <n v="157.94290000000001"/>
    <n v="0.75691684628110523"/>
    <n v="196.11999999999989"/>
    <n v="201.09299999999939"/>
    <n v="185"/>
    <n v="199.22000000000025"/>
    <n v="197.6899999999996"/>
    <n v="179.22999999999956"/>
    <n v="187.96000000000004"/>
    <n v="200.67000000000007"/>
    <n v="0.1660411691117944"/>
    <n v="30"/>
  </r>
  <r>
    <x v="6"/>
    <n v="912.10900000000129"/>
    <n v="899.69999999999709"/>
    <n v="891.45219999999972"/>
    <n v="90.102400000000017"/>
    <n v="0.78618263190628368"/>
    <n v="113.38999999999987"/>
    <n v="117.42999999999984"/>
    <n v="111.72000000000116"/>
    <n v="116.86999999999989"/>
    <n v="115.30000000000018"/>
    <n v="102.69900000000052"/>
    <n v="116.75"/>
    <n v="117.94999999999982"/>
    <n v="9.5210943512194571E-2"/>
    <n v="31"/>
  </r>
  <r>
    <x v="7"/>
    <n v="1262.4039999999986"/>
    <n v="1239.3000000000029"/>
    <n v="1224.1828999999998"/>
    <n v="127.4085"/>
    <n v="0.76584367679513832"/>
    <n v="156.4699999999998"/>
    <n v="164.30999999999995"/>
    <n v="155.21999999999935"/>
    <n v="161.17999999999984"/>
    <n v="157.44999999999982"/>
    <n v="148.70399999999972"/>
    <n v="159.84000000000015"/>
    <n v="159.23000000000002"/>
    <n v="0.13114918561149649"/>
    <n v="31"/>
  </r>
  <r>
    <x v="8"/>
    <n v="1233.5550000000021"/>
    <n v="1211.1999999999971"/>
    <n v="1195.8121000000101"/>
    <n v="121.59109999999998"/>
    <n v="0.78428906290334954"/>
    <n v="149.62000000000035"/>
    <n v="159.64000000000033"/>
    <n v="151.95000000000073"/>
    <n v="157.05999999999995"/>
    <n v="158.30000000000018"/>
    <n v="137.81500000000051"/>
    <n v="159.09999999999991"/>
    <n v="160.07000000000016"/>
    <n v="0.13244801371720477"/>
    <n v="30"/>
  </r>
  <r>
    <x v="9"/>
    <n v="1663.8999999999983"/>
    <n v="1626.3000000000029"/>
    <n v="1602.5799999999872"/>
    <n v="166.88"/>
    <n v="0.76728808619337907"/>
    <n v="202.58999999999969"/>
    <n v="215.69000000000005"/>
    <n v="208.96999999999935"/>
    <n v="209.43000000000029"/>
    <n v="206.37999999999965"/>
    <n v="187"/>
    <n v="221.55999999999949"/>
    <n v="212.27999999999975"/>
    <n v="0.17210354277412782"/>
    <n v="31"/>
  </r>
  <r>
    <x v="10"/>
    <n v="1449.6579999999999"/>
    <n v="1418.1999999999971"/>
    <n v="1400.1553000000131"/>
    <n v="147.51999999999998"/>
    <n v="0.75691770046972084"/>
    <n v="171.20000000000027"/>
    <n v="181.76999999999953"/>
    <n v="188.52000000000044"/>
    <n v="179.92000000000007"/>
    <n v="176.41000000000076"/>
    <n v="167.18799999999874"/>
    <n v="201.46000000000004"/>
    <n v="183.19000000000005"/>
    <n v="0.15508402662957388"/>
    <n v="30"/>
  </r>
  <r>
    <x v="11"/>
    <n v="1529.5450000000001"/>
    <n v="1498.7"/>
    <n v="1478.1909000000001"/>
    <n v="154.63650000000001"/>
    <n v="0.76307070315712511"/>
    <n v="181.85"/>
    <n v="196.64499999999981"/>
    <n v="215.2750000000002"/>
    <n v="198.43699999999981"/>
    <n v="192.03099999999935"/>
    <n v="169.62900000000002"/>
    <n v="232.66800000000055"/>
    <n v="201.47399999999988"/>
    <n v="0.1586002456838129"/>
    <n v="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n v="8076"/>
  </r>
  <r>
    <x v="1"/>
    <n v="6987"/>
  </r>
  <r>
    <x v="2"/>
    <n v="6839"/>
  </r>
  <r>
    <x v="3"/>
    <n v="6569"/>
  </r>
  <r>
    <x v="4"/>
    <n v="6447"/>
  </r>
  <r>
    <x v="5"/>
    <n v="6736"/>
  </r>
  <r>
    <x v="6"/>
    <n v="11516"/>
  </r>
  <r>
    <x v="7"/>
    <n v="15311"/>
  </r>
  <r>
    <x v="8"/>
    <n v="14518"/>
  </r>
  <r>
    <x v="9"/>
    <n v="10543"/>
  </r>
  <r>
    <x v="10"/>
    <n v="8210"/>
  </r>
  <r>
    <x v="11"/>
    <n v="90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n v="206.05999999999995"/>
    <n v="222.76999999999998"/>
    <n v="230.42000000000007"/>
    <n v="220.89999999999964"/>
    <n v="215.76999999999998"/>
    <n v="197.75300000000061"/>
    <n v="253.53999999999996"/>
    <n v="225.87000000000012"/>
    <n v="132.08974358974356"/>
    <n v="136.68548288133513"/>
    <n v="140.32032153949217"/>
    <n v="142.08528976651422"/>
    <n v="138.31410256410254"/>
    <n v="125.9733724041283"/>
    <n v="156.0630308999138"/>
    <n v="144.7884615384616"/>
  </r>
  <r>
    <x v="1"/>
    <n v="230.2800000000002"/>
    <n v="240.26999999999998"/>
    <n v="244.23999999999978"/>
    <n v="235.34000000000015"/>
    <n v="229.53999999999996"/>
    <n v="226.26000000000022"/>
    <n v="254.80999999999995"/>
    <n v="238.23999999999978"/>
    <n v="147.61538461538473"/>
    <n v="147.42299668671004"/>
    <n v="148.73637415504524"/>
    <n v="151.37325529040982"/>
    <n v="147.14102564102561"/>
    <n v="144.13301057459563"/>
    <n v="156.84476178751689"/>
    <n v="152.71794871794856"/>
  </r>
  <r>
    <x v="2"/>
    <n v="228.13999999999987"/>
    <n v="236.24000000000024"/>
    <n v="233"/>
    <n v="229.59999999999991"/>
    <n v="227.90700000000015"/>
    <n v="221.47999999999956"/>
    <n v="239.03999999999996"/>
    <n v="232.92000000000007"/>
    <n v="146.24358974358967"/>
    <n v="144.95030065038671"/>
    <n v="141.89148042141161"/>
    <n v="147.6812246735704"/>
    <n v="146.09423076923088"/>
    <n v="141.08803669257202"/>
    <n v="147.13775698633506"/>
    <n v="149.30769230769235"/>
  </r>
  <r>
    <x v="3"/>
    <n v="224.98000000000002"/>
    <n v="233.44999999999982"/>
    <n v="224"/>
    <n v="226.80000000000018"/>
    <n v="224.38999999999987"/>
    <n v="214.35000000000036"/>
    <n v="226.99000000000024"/>
    <n v="228.25"/>
    <n v="144.21794871794873"/>
    <n v="143.23843416370096"/>
    <n v="136.41069362401802"/>
    <n v="145.88023412877095"/>
    <n v="143.83974358974351"/>
    <n v="136.5460568225254"/>
    <n v="139.72054659608534"/>
    <n v="146.31410256410257"/>
  </r>
  <r>
    <x v="4"/>
    <n v="234.61000000000013"/>
    <n v="242.84700000000021"/>
    <n v="224.82999999999993"/>
    <n v="237.34999999999991"/>
    <n v="233.82000000000016"/>
    <n v="214.01699999999983"/>
    <n v="224.38999999999987"/>
    <n v="235.11000000000013"/>
    <n v="150.39102564102572"/>
    <n v="149.00417229107879"/>
    <n v="136.91614396199984"/>
    <n v="152.66610921721227"/>
    <n v="149.88461538461547"/>
    <n v="136.33392788890293"/>
    <n v="138.12015265296066"/>
    <n v="150.71153846153854"/>
  </r>
  <r>
    <x v="5"/>
    <n v="196.11999999999989"/>
    <n v="201.09299999999939"/>
    <n v="185"/>
    <n v="199.22000000000025"/>
    <n v="197.6899999999996"/>
    <n v="179.22999999999956"/>
    <n v="187.96000000000004"/>
    <n v="200.67000000000007"/>
    <n v="125.71794871794864"/>
    <n v="123.38507792367125"/>
    <n v="112.66061750197917"/>
    <n v="128.14047726249453"/>
    <n v="126.72435897435871"/>
    <n v="114.17378009937543"/>
    <n v="115.69617136525916"/>
    <n v="128.63461538461542"/>
  </r>
  <r>
    <x v="6"/>
    <n v="113.38999999999987"/>
    <n v="117.42999999999984"/>
    <n v="111.72000000000116"/>
    <n v="116.86999999999989"/>
    <n v="115.30000000000018"/>
    <n v="102.69900000000052"/>
    <n v="116.75"/>
    <n v="117.94999999999982"/>
    <n v="72.685897435897346"/>
    <n v="72.051785495152686"/>
    <n v="68.034833444979711"/>
    <n v="75.172058918119177"/>
    <n v="73.910256410256522"/>
    <n v="65.4217097719458"/>
    <n v="71.86384340760803"/>
    <n v="75.608974358974237"/>
  </r>
  <r>
    <x v="7"/>
    <n v="156.4699999999998"/>
    <n v="164.30999999999995"/>
    <n v="155.21999999999935"/>
    <n v="161.17999999999984"/>
    <n v="157.44999999999982"/>
    <n v="148.70399999999972"/>
    <n v="159.84000000000015"/>
    <n v="159.23000000000002"/>
    <n v="100.30128205128192"/>
    <n v="100.81605104920847"/>
    <n v="94.525302965714246"/>
    <n v="103.67273428957344"/>
    <n v="100.92948717948705"/>
    <n v="94.72799082685674"/>
    <n v="98.3872953342362"/>
    <n v="102.07051282051283"/>
  </r>
  <r>
    <x v="8"/>
    <n v="149.62000000000035"/>
    <n v="159.64000000000033"/>
    <n v="151.95000000000073"/>
    <n v="157.05999999999995"/>
    <n v="158.30000000000018"/>
    <n v="137.81500000000051"/>
    <n v="159.09999999999991"/>
    <n v="160.07000000000016"/>
    <n v="95.910256410256622"/>
    <n v="97.950668793717227"/>
    <n v="92.533950429328755"/>
    <n v="101.02270534508261"/>
    <n v="101.47435897435909"/>
    <n v="87.791438399796476"/>
    <n v="97.931798596577565"/>
    <n v="102.60897435897446"/>
  </r>
  <r>
    <x v="9"/>
    <n v="202.58999999999969"/>
    <n v="215.69000000000005"/>
    <n v="208.96999999999935"/>
    <n v="209.43000000000029"/>
    <n v="206.37999999999965"/>
    <n v="187"/>
    <n v="221.55999999999949"/>
    <n v="212.27999999999975"/>
    <n v="129.86538461538441"/>
    <n v="132.34139158178922"/>
    <n v="127.25777967237036"/>
    <n v="134.70766064192469"/>
    <n v="132.29487179487157"/>
    <n v="119.12345521722511"/>
    <n v="136.37818539948265"/>
    <n v="136.0769230769229"/>
  </r>
  <r>
    <x v="10"/>
    <n v="171.20000000000027"/>
    <n v="181.76999999999953"/>
    <n v="188.52000000000044"/>
    <n v="179.92000000000007"/>
    <n v="176.41000000000076"/>
    <n v="167.18799999999874"/>
    <n v="201.46000000000004"/>
    <n v="183.19000000000005"/>
    <n v="109.74358974358991"/>
    <n v="111.52902196588511"/>
    <n v="114.80421411607117"/>
    <n v="115.72650672155405"/>
    <n v="113.08333333333383"/>
    <n v="106.50273920244535"/>
    <n v="124.00590914686694"/>
    <n v="117.42948717948721"/>
  </r>
  <r>
    <x v="11"/>
    <n v="181.85"/>
    <n v="196.64499999999981"/>
    <n v="215.2750000000002"/>
    <n v="198.43699999999981"/>
    <n v="192.03099999999935"/>
    <n v="169.62900000000002"/>
    <n v="232.66800000000055"/>
    <n v="201.47399999999988"/>
    <n v="116.57051282051282"/>
    <n v="120.65590870045394"/>
    <n v="131.0973753121005"/>
    <n v="127.63684312085921"/>
    <n v="123.09679487179446"/>
    <n v="108.05771435851702"/>
    <n v="143.21556075341655"/>
    <n v="129.1499999999999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n v="206.05999999999995"/>
    <n v="222.76999999999998"/>
    <n v="230.42000000000007"/>
    <n v="220.89999999999964"/>
    <n v="215.76999999999998"/>
    <n v="197.75300000000061"/>
    <n v="253.53999999999996"/>
    <n v="225.87000000000012"/>
    <n v="174.1799"/>
    <n v="0.75835239077381233"/>
    <n v="0.78473740587366925"/>
    <n v="0.80560570731463377"/>
    <n v="0.81573872626241151"/>
    <n v="0.79408762184444104"/>
    <n v="0.72323713817798885"/>
    <n v="0.89598760189846116"/>
    <n v="0.83125815055848362"/>
  </r>
  <r>
    <x v="1"/>
    <n v="230.2800000000002"/>
    <n v="240.26999999999998"/>
    <n v="244.23999999999978"/>
    <n v="235.34000000000015"/>
    <n v="229.53999999999996"/>
    <n v="226.26000000000022"/>
    <n v="254.80999999999995"/>
    <n v="238.23999999999978"/>
    <n v="187.48959999999997"/>
    <n v="0.78732572161541092"/>
    <n v="0.78629959574669772"/>
    <n v="0.79330466412561162"/>
    <n v="0.80736881027219554"/>
    <n v="0.7847956667517858"/>
    <n v="0.76875202984376534"/>
    <n v="0.83655179693976056"/>
    <n v="0.81454090636466547"/>
  </r>
  <r>
    <x v="2"/>
    <n v="228.13999999999987"/>
    <n v="236.24000000000024"/>
    <n v="233"/>
    <n v="229.59999999999991"/>
    <n v="227.90700000000015"/>
    <n v="221.47999999999956"/>
    <n v="239.03999999999996"/>
    <n v="232.92000000000007"/>
    <n v="189.5087"/>
    <n v="0.77169855391119069"/>
    <n v="0.76487412266764898"/>
    <n v="0.74873333214470694"/>
    <n v="0.77928466964086829"/>
    <n v="0.77091041608765642"/>
    <n v="0.7444937181911544"/>
    <n v="0.77641689793837998"/>
    <n v="0.78786721827384365"/>
  </r>
  <r>
    <x v="3"/>
    <n v="224.98000000000002"/>
    <n v="233.44999999999982"/>
    <n v="224"/>
    <n v="226.80000000000018"/>
    <n v="224.38999999999987"/>
    <n v="214.35000000000036"/>
    <n v="226.99000000000024"/>
    <n v="228.25"/>
    <n v="187.13539999999995"/>
    <n v="0.77066096910551807"/>
    <n v="0.7654267132979703"/>
    <n v="0.7289411496917102"/>
    <n v="0.77954376418770033"/>
    <n v="0.76863994513995504"/>
    <n v="0.72966449331620542"/>
    <n v="0.74662809172441646"/>
    <n v="0.78186223752482209"/>
  </r>
  <r>
    <x v="4"/>
    <n v="234.61000000000013"/>
    <n v="242.84700000000021"/>
    <n v="224.82999999999993"/>
    <n v="237.34999999999991"/>
    <n v="233.82000000000016"/>
    <n v="214.01699999999983"/>
    <n v="224.38999999999987"/>
    <n v="235.11000000000013"/>
    <n v="190.1541"/>
    <n v="0.7908902602732506"/>
    <n v="0.78359694737625318"/>
    <n v="0.72002730397083126"/>
    <n v="0.80285468058386467"/>
    <n v="0.78822710309488719"/>
    <n v="0.71696549213981153"/>
    <n v="0.72635905643349608"/>
    <n v="0.79257580279120221"/>
  </r>
  <r>
    <x v="5"/>
    <n v="196.11999999999989"/>
    <n v="201.09299999999939"/>
    <n v="185"/>
    <n v="199.22000000000025"/>
    <n v="197.6899999999996"/>
    <n v="179.22999999999956"/>
    <n v="187.96000000000004"/>
    <n v="200.67000000000007"/>
    <n v="157.94290000000001"/>
    <n v="0.79597087756365525"/>
    <n v="0.7812005346468327"/>
    <n v="0.71329966400502443"/>
    <n v="0.81130887974384747"/>
    <n v="0.80234286551885969"/>
    <n v="0.72288010476808662"/>
    <n v="0.73251897594167992"/>
    <n v="0.8144374668605896"/>
  </r>
  <r>
    <x v="6"/>
    <n v="113.38999999999987"/>
    <n v="117.42999999999984"/>
    <n v="111.72000000000116"/>
    <n v="116.86999999999989"/>
    <n v="115.30000000000018"/>
    <n v="102.69900000000052"/>
    <n v="116.75"/>
    <n v="117.94999999999982"/>
    <n v="90.102400000000017"/>
    <n v="0.80670323360862017"/>
    <n v="0.79966555269507433"/>
    <n v="0.75508347663302744"/>
    <n v="0.83429585580538557"/>
    <n v="0.82029176148755767"/>
    <n v="0.72608176665600233"/>
    <n v="0.79757968053690032"/>
    <n v="0.83914495461801497"/>
  </r>
  <r>
    <x v="7"/>
    <n v="156.4699999999998"/>
    <n v="164.30999999999995"/>
    <n v="155.21999999999935"/>
    <n v="161.17999999999984"/>
    <n v="157.44999999999982"/>
    <n v="148.70399999999972"/>
    <n v="159.84000000000015"/>
    <n v="159.23000000000002"/>
    <n v="127.4085"/>
    <n v="0.78724168364969305"/>
    <n v="0.79128198706686337"/>
    <n v="0.74190735285098119"/>
    <n v="0.81370343650206578"/>
    <n v="0.79217232115194092"/>
    <n v="0.74349820323492344"/>
    <n v="0.77221924231300276"/>
    <n v="0.80112796886010618"/>
  </r>
  <r>
    <x v="8"/>
    <n v="149.62000000000035"/>
    <n v="159.64000000000033"/>
    <n v="151.95000000000073"/>
    <n v="157.05999999999995"/>
    <n v="158.30000000000018"/>
    <n v="137.81500000000051"/>
    <n v="159.09999999999991"/>
    <n v="160.07000000000016"/>
    <n v="121.59109999999998"/>
    <n v="0.78879339367977297"/>
    <n v="0.80557432899050374"/>
    <n v="0.7610256871541482"/>
    <n v="0.83083963665994165"/>
    <n v="0.83455416534893678"/>
    <n v="0.72202191114149372"/>
    <n v="0.8054191350894726"/>
    <n v="0.84388556694506811"/>
  </r>
  <r>
    <x v="9"/>
    <n v="202.58999999999969"/>
    <n v="215.69000000000005"/>
    <n v="208.96999999999935"/>
    <n v="209.43000000000029"/>
    <n v="206.37999999999965"/>
    <n v="187"/>
    <n v="221.55999999999949"/>
    <n v="212.27999999999975"/>
    <n v="166.88"/>
    <n v="0.77819621653514148"/>
    <n v="0.79303326690909171"/>
    <n v="0.76257058768198926"/>
    <n v="0.80721273155515749"/>
    <n v="0.79275450500282574"/>
    <n v="0.71382703270149273"/>
    <n v="0.81722306687130053"/>
    <n v="0.81541780367283623"/>
  </r>
  <r>
    <x v="10"/>
    <n v="171.20000000000027"/>
    <n v="181.76999999999953"/>
    <n v="188.52000000000044"/>
    <n v="179.92000000000007"/>
    <n v="176.41000000000076"/>
    <n v="167.18799999999874"/>
    <n v="201.46000000000004"/>
    <n v="183.19000000000005"/>
    <n v="147.51999999999998"/>
    <n v="0.74392346626620076"/>
    <n v="0.75602645041950323"/>
    <n v="0.77822813256555845"/>
    <n v="0.78448011606259527"/>
    <n v="0.76656272595806563"/>
    <n v="0.72195457702308419"/>
    <n v="0.84060404790446697"/>
    <n v="0.7960241809889318"/>
  </r>
  <r>
    <x v="11"/>
    <n v="181.85"/>
    <n v="196.64499999999981"/>
    <n v="215.2750000000002"/>
    <n v="198.43699999999981"/>
    <n v="192.03099999999935"/>
    <n v="169.62900000000002"/>
    <n v="232.66800000000055"/>
    <n v="201.47399999999988"/>
    <n v="154.63650000000001"/>
    <n v="0.75383569093010261"/>
    <n v="0.78025504134181722"/>
    <n v="0.84777769357234856"/>
    <n v="0.82539919825435271"/>
    <n v="0.79603971165794918"/>
    <n v="0.69878530850424714"/>
    <n v="0.92614331515144577"/>
    <n v="0.83518444869096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4" firstHeaderRow="0" firstDataRow="1" firstDataCol="0" rowPageCount="1" colPageCount="1"/>
  <pivotFields count="18">
    <pivotField axis="axisPage" multipleItemSelectionAllowed="1" showAll="0">
      <items count="14">
        <item x="2"/>
        <item x="3"/>
        <item x="0"/>
        <item x="1"/>
        <item x="4"/>
        <item x="5"/>
        <item x="7"/>
        <item x="9"/>
        <item x="10"/>
        <item x="11"/>
        <item x="6"/>
        <item x="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PA" fld="7" subtotal="average" baseField="0" baseItem="1"/>
    <dataField name="Average of GA" fld="8" subtotal="average" baseField="0" baseItem="1"/>
  </dataFields>
  <formats count="2">
    <format dxfId="112">
      <pivotArea outline="0" collapsedLevelsAreSubtotals="1" fieldPosition="0"/>
    </format>
    <format dxfId="11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E16" firstHeaderRow="0" firstDataRow="1" firstDataCol="1"/>
  <pivotFields count="16"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 defaultSubtotal="0"/>
    <pivotField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SS Gen" fld="3" baseField="0" baseItem="0"/>
    <dataField name="Sum of PR" fld="5" baseField="0" baseItem="0"/>
    <dataField name="Sum of Plant Gen" fld="2" baseField="0" baseItem="0"/>
    <dataField name="Sum of Inv Gen MWh" fld="1" baseField="0" baseItem="0"/>
  </dataFields>
  <chartFormats count="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H4" firstHeaderRow="0" firstDataRow="1" firstDataCol="0" rowPageCount="1" colPageCount="1"/>
  <pivotFields count="16">
    <pivotField axis="axisPage" numFmtId="17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0" showAll="0" defaultSubtotal="0"/>
    <pivotField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INV 1" fld="6" baseField="0" baseItem="0"/>
    <dataField name="Sum of INV 2" fld="7" baseField="0" baseItem="0"/>
    <dataField name="Sum of INV 3" fld="8" baseField="0" baseItem="0"/>
    <dataField name="Sum of INV 4" fld="9" baseField="0" baseItem="0"/>
    <dataField name="Sum of INV 5" fld="10" baseField="0" baseItem="0"/>
    <dataField name="Sum of INV 6" fld="11" baseField="0" baseItem="0"/>
    <dataField name="Sum of INV 7" fld="12" baseField="0" baseItem="0"/>
    <dataField name="Sum of INV 8" fld="13" baseField="0" baseItem="0"/>
  </dataFields>
  <formats count="1">
    <format dxfId="91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E2:F15" firstHeaderRow="1" firstDataRow="1" firstDataCol="1"/>
  <pivotFields count="2"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Import kVAh" fld="1" baseField="0" baseItem="0"/>
  </dataFields>
  <formats count="7">
    <format dxfId="68">
      <pivotArea collapsedLevelsAreSubtotals="1" fieldPosition="0">
        <references count="1">
          <reference field="0" count="0"/>
        </references>
      </pivotArea>
    </format>
    <format dxfId="67">
      <pivotArea collapsedLevelsAreSubtotals="1" fieldPosition="0">
        <references count="1">
          <reference field="0" count="0"/>
        </references>
      </pivotArea>
    </format>
    <format dxfId="66">
      <pivotArea dataOnly="0" labelOnly="1" fieldPosition="0">
        <references count="1">
          <reference field="0" count="0"/>
        </references>
      </pivotArea>
    </format>
    <format dxfId="65">
      <pivotArea collapsedLevelsAreSubtotals="1" fieldPosition="0">
        <references count="1">
          <reference field="0" count="0"/>
        </references>
      </pivotArea>
    </format>
    <format dxfId="64">
      <pivotArea dataOnly="0" labelOnly="1" fieldPosition="0">
        <references count="1">
          <reference field="0" count="0"/>
        </references>
      </pivotArea>
    </format>
    <format dxfId="63">
      <pivotArea collapsedLevelsAreSubtotals="1" fieldPosition="0">
        <references count="1">
          <reference field="0" count="0"/>
        </references>
      </pivotArea>
    </format>
    <format dxfId="62">
      <pivotArea dataOnly="0" labelOnly="1" fieldPosition="0">
        <references count="1">
          <reference field="0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S3:Z4" firstHeaderRow="0" firstDataRow="1" firstDataCol="0" rowPageCount="1" colPageCount="1"/>
  <pivotFields count="17">
    <pivotField axis="axisPage" numFmtId="17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SPY_INV 1" fld="9" baseField="0" baseItem="0"/>
    <dataField name="Sum of SPY_INV 2" fld="10" baseField="0" baseItem="0"/>
    <dataField name="Sum of SPY_INV 3" fld="11" baseField="0" baseItem="0"/>
    <dataField name="Sum of SPY_INV 4" fld="12" baseField="0" baseItem="0"/>
    <dataField name="Sum of SPY_INV 5" fld="13" baseField="0" baseItem="0"/>
    <dataField name="Sum of SPY_INV 6" fld="14" baseField="0" baseItem="0"/>
    <dataField name="Sum of SPY_INV 7" fld="15" baseField="0" baseItem="0"/>
    <dataField name="Sum of SPY_INV 8" fld="1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T3:AA4" firstHeaderRow="0" firstDataRow="1" firstDataCol="0" rowPageCount="1" colPageCount="1"/>
  <pivotFields count="18">
    <pivotField axis="axisPage" numFmtId="17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 INV_1_PR" fld="10" subtotal="average" baseField="0" baseItem="1"/>
    <dataField name="INV_2_PR" fld="11" subtotal="average" baseField="0" baseItem="1"/>
    <dataField name="INV_3_PR" fld="12" subtotal="average" baseField="0" baseItem="2"/>
    <dataField name="INV_4_PR" fld="13" subtotal="average" baseField="0" baseItem="0"/>
    <dataField name="INV_5_PR" fld="14" subtotal="average" baseField="0" baseItem="4"/>
    <dataField name="INV_6_PR" fld="15" subtotal="average" baseField="0" baseItem="0"/>
    <dataField name="INV_7_PR" fld="16" subtotal="average" baseField="0" baseItem="6"/>
    <dataField name="INV_8_PR" fld="17" subtotal="average" baseField="0" baseItem="7"/>
  </dataFields>
  <formats count="4">
    <format dxfId="41">
      <pivotArea collapsedLevelsAreSubtotals="1" fieldPosition="0">
        <references count="1">
          <reference field="0" count="0"/>
        </references>
      </pivotArea>
    </format>
    <format dxfId="40">
      <pivotArea collapsedLevelsAreSubtotals="1" fieldPosition="0">
        <references count="1">
          <reference field="0" count="0"/>
        </references>
      </pivotArea>
    </format>
    <format dxfId="39">
      <pivotArea grandRow="1" outline="0" collapsedLevelsAreSubtotals="1" fieldPosition="0"/>
    </format>
    <format dxfId="38">
      <pivotArea grandRow="1"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R366" totalsRowShown="0" headerRowBorderDxfId="110" tableBorderDxfId="109">
  <autoFilter ref="B1:R366"/>
  <tableColumns count="17">
    <tableColumn id="1" name="Date" dataDxfId="108"/>
    <tableColumn id="2" name="Gen INV" dataDxfId="107"/>
    <tableColumn id="3" name="Gen Plant " dataDxfId="106"/>
    <tableColumn id="4" name="Gen GSS" dataDxfId="105"/>
    <tableColumn id="5" name="Irradiation" dataDxfId="104" dataCellStyle="Excel Built-in Normal 1"/>
    <tableColumn id="6" name="PR" dataDxfId="103">
      <calculatedColumnFormula>(D2/(F2*12.707))*100</calculatedColumnFormula>
    </tableColumn>
    <tableColumn id="7" name="PA" dataDxfId="102"/>
    <tableColumn id="8" name="GA" dataDxfId="101"/>
    <tableColumn id="9" name="CUF" dataDxfId="100">
      <calculatedColumnFormula>(D2/240)*100</calculatedColumnFormula>
    </tableColumn>
    <tableColumn id="10" name="INV 1" dataDxfId="99"/>
    <tableColumn id="11" name="INV 2 " dataDxfId="98"/>
    <tableColumn id="12" name="INV 3" dataDxfId="97"/>
    <tableColumn id="13" name="INV 4" dataDxfId="96"/>
    <tableColumn id="14" name="INV 5" dataDxfId="95"/>
    <tableColumn id="15" name="INV 6" dataDxfId="94"/>
    <tableColumn id="16" name="INV 7" dataDxfId="93"/>
    <tableColumn id="17" name="INV 8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R15" totalsRowShown="0" headerRowDxfId="90" dataDxfId="88" headerRowBorderDxfId="89" tableBorderDxfId="87" totalsRowBorderDxfId="86">
  <autoFilter ref="B3:R15"/>
  <tableColumns count="17">
    <tableColumn id="1" name="Month" dataDxfId="85"/>
    <tableColumn id="2" name="Inv Gen MWh" dataDxfId="84"/>
    <tableColumn id="3" name="Plant Gen" dataDxfId="83"/>
    <tableColumn id="4" name="GSS Gen" dataDxfId="82"/>
    <tableColumn id="5" name="Irradiation" dataDxfId="81"/>
    <tableColumn id="6" name="PR" dataDxfId="80">
      <calculatedColumnFormula>(D4/(F4*12.701))</calculatedColumnFormula>
    </tableColumn>
    <tableColumn id="7" name="INV 1" dataDxfId="79"/>
    <tableColumn id="8" name="INV 2" dataDxfId="78"/>
    <tableColumn id="9" name="INV 3" dataDxfId="77"/>
    <tableColumn id="10" name="INV 4" dataDxfId="76"/>
    <tableColumn id="11" name="INV 5" dataDxfId="75"/>
    <tableColumn id="12" name="INV 6" dataDxfId="74"/>
    <tableColumn id="13" name="INV 7" dataDxfId="73"/>
    <tableColumn id="14" name="INV 8" dataDxfId="72"/>
    <tableColumn id="15" name="CUF " dataDxfId="71">
      <calculatedColumnFormula>Table2[[#This Row],[Plant Gen]]/(24*Table2[[#This Row],[Day]]*12.701)</calculatedColumnFormula>
    </tableColumn>
    <tableColumn id="16" name="Day" dataDxfId="70"/>
    <tableColumn id="17" name="Import kVAh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Q13" totalsRowShown="0" headerRowDxfId="61" headerRowBorderDxfId="60" tableBorderDxfId="59">
  <autoFilter ref="A1:Q13"/>
  <tableColumns count="17">
    <tableColumn id="1" name="Month" dataDxfId="58"/>
    <tableColumn id="2" name="INV 1" dataDxfId="57"/>
    <tableColumn id="3" name="INV 2" dataDxfId="56"/>
    <tableColumn id="4" name="INV 3" dataDxfId="55"/>
    <tableColumn id="5" name="INV 4" dataDxfId="54"/>
    <tableColumn id="6" name="INV 5" dataDxfId="53"/>
    <tableColumn id="7" name="INV 6" dataDxfId="52"/>
    <tableColumn id="8" name="INV 7" dataDxfId="51"/>
    <tableColumn id="9" name="INV 8" dataDxfId="50"/>
    <tableColumn id="10" name="SPY_INV 1" dataDxfId="49">
      <calculatedColumnFormula>B2/(1.56)</calculatedColumnFormula>
    </tableColumn>
    <tableColumn id="11" name="SPY_INV 2" dataDxfId="48">
      <calculatedColumnFormula>C2/(1.6298)</calculatedColumnFormula>
    </tableColumn>
    <tableColumn id="12" name="SPY_INV 3" dataDxfId="47">
      <calculatedColumnFormula>D2/(1.6421)</calculatedColumnFormula>
    </tableColumn>
    <tableColumn id="13" name="SPY_INV 4" dataDxfId="46">
      <calculatedColumnFormula>E2/(1.5547)</calculatedColumnFormula>
    </tableColumn>
    <tableColumn id="14" name="SPY_INV 5" dataDxfId="45">
      <calculatedColumnFormula>F2/(1.56)</calculatedColumnFormula>
    </tableColumn>
    <tableColumn id="15" name="SPY_INV 6" dataDxfId="44">
      <calculatedColumnFormula>G2/(1.5698)</calculatedColumnFormula>
    </tableColumn>
    <tableColumn id="16" name="SPY_INV 7" dataDxfId="43">
      <calculatedColumnFormula>H2/(1.6246)</calculatedColumnFormula>
    </tableColumn>
    <tableColumn id="17" name="SPY_INV 8" dataDxfId="42">
      <calculatedColumnFormula>I2/(1.56)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:R14" totalsRowShown="0" headerRowDxfId="37" dataDxfId="35" headerRowBorderDxfId="36" tableBorderDxfId="34">
  <autoFilter ref="A2:R14"/>
  <tableColumns count="18">
    <tableColumn id="1" name="Month" dataDxfId="33"/>
    <tableColumn id="2" name="INV 1" dataDxfId="32"/>
    <tableColumn id="3" name="INV 2" dataDxfId="31"/>
    <tableColumn id="4" name="INV 3" dataDxfId="30"/>
    <tableColumn id="5" name="INV 4" dataDxfId="29"/>
    <tableColumn id="6" name="INV 5" dataDxfId="28"/>
    <tableColumn id="7" name="INV 6" dataDxfId="27"/>
    <tableColumn id="8" name="INV 7" dataDxfId="26"/>
    <tableColumn id="9" name="INV 8" dataDxfId="25"/>
    <tableColumn id="10" name="Irradiation" dataDxfId="24"/>
    <tableColumn id="11" name="INV 1_PR" dataDxfId="23">
      <calculatedColumnFormula>B3/(J3*1.56)</calculatedColumnFormula>
    </tableColumn>
    <tableColumn id="12" name="INV 2_PR" dataDxfId="22">
      <calculatedColumnFormula>C3/(J3*1.6298)</calculatedColumnFormula>
    </tableColumn>
    <tableColumn id="13" name="INV 3_PR" dataDxfId="21">
      <calculatedColumnFormula>D3/(J3*1.6421)</calculatedColumnFormula>
    </tableColumn>
    <tableColumn id="14" name="INV 4_PR" dataDxfId="20">
      <calculatedColumnFormula>E3/(J3*1.5547)</calculatedColumnFormula>
    </tableColumn>
    <tableColumn id="15" name="INV 5_PR" dataDxfId="19">
      <calculatedColumnFormula>F3/(J3*1.56)</calculatedColumnFormula>
    </tableColumn>
    <tableColumn id="16" name="INV 6_PR" dataDxfId="18">
      <calculatedColumnFormula>G3/(J3*1.5698)</calculatedColumnFormula>
    </tableColumn>
    <tableColumn id="17" name="INV 7_PR" dataDxfId="17">
      <calculatedColumnFormula>H3/(J3*1.6246)</calculatedColumnFormula>
    </tableColumn>
    <tableColumn id="18" name="INV 8_PR" dataDxfId="16">
      <calculatedColumnFormula>I3/(J3*1.56)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3" sqref="D3"/>
    </sheetView>
  </sheetViews>
  <sheetFormatPr defaultRowHeight="15" x14ac:dyDescent="0.25"/>
  <cols>
    <col min="1" max="1" width="12.85546875" bestFit="1" customWidth="1"/>
    <col min="2" max="2" width="13.140625" bestFit="1" customWidth="1"/>
  </cols>
  <sheetData>
    <row r="1" spans="1:2" x14ac:dyDescent="0.25">
      <c r="A1" s="52" t="s">
        <v>4</v>
      </c>
      <c r="B1" t="s">
        <v>23</v>
      </c>
    </row>
    <row r="3" spans="1:2" x14ac:dyDescent="0.25">
      <c r="A3" t="s">
        <v>49</v>
      </c>
      <c r="B3" t="s">
        <v>50</v>
      </c>
    </row>
    <row r="4" spans="1:2" x14ac:dyDescent="0.25">
      <c r="A4" s="68">
        <v>99.237704725356565</v>
      </c>
      <c r="B4" s="68">
        <v>99.06370636606141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16" zoomScale="85" zoomScaleNormal="85" workbookViewId="0">
      <selection activeCell="F42" sqref="F42"/>
    </sheetView>
  </sheetViews>
  <sheetFormatPr defaultRowHeight="15" x14ac:dyDescent="0.25"/>
  <cols>
    <col min="1" max="2" width="10.42578125" bestFit="1" customWidth="1"/>
    <col min="3" max="3" width="9.7109375" customWidth="1"/>
    <col min="4" max="4" width="11.42578125" customWidth="1"/>
    <col min="5" max="5" width="9.85546875" customWidth="1"/>
    <col min="6" max="6" width="11.7109375" customWidth="1"/>
    <col min="7" max="7" width="9.5703125" bestFit="1" customWidth="1"/>
    <col min="8" max="9" width="11.5703125" bestFit="1" customWidth="1"/>
    <col min="10" max="10" width="9.5703125" bestFit="1" customWidth="1"/>
    <col min="11" max="18" width="8.85546875" style="55"/>
  </cols>
  <sheetData>
    <row r="1" spans="1:18" ht="15.75" thickBot="1" x14ac:dyDescent="0.3">
      <c r="A1" s="36" t="s">
        <v>4</v>
      </c>
      <c r="B1" s="36" t="s">
        <v>14</v>
      </c>
      <c r="C1" s="37" t="s">
        <v>0</v>
      </c>
      <c r="D1" s="38" t="s">
        <v>1</v>
      </c>
      <c r="E1" s="39" t="s">
        <v>2</v>
      </c>
      <c r="F1" s="40" t="s">
        <v>3</v>
      </c>
      <c r="G1" s="57" t="s">
        <v>7</v>
      </c>
      <c r="H1" s="41" t="s">
        <v>9</v>
      </c>
      <c r="I1" s="42" t="s">
        <v>10</v>
      </c>
      <c r="J1" s="43" t="s">
        <v>11</v>
      </c>
      <c r="K1" s="53" t="s">
        <v>15</v>
      </c>
      <c r="L1" s="53" t="s">
        <v>16</v>
      </c>
      <c r="M1" s="53" t="s">
        <v>17</v>
      </c>
      <c r="N1" s="53" t="s">
        <v>18</v>
      </c>
      <c r="O1" s="53" t="s">
        <v>19</v>
      </c>
      <c r="P1" s="53" t="s">
        <v>20</v>
      </c>
      <c r="Q1" s="53" t="s">
        <v>21</v>
      </c>
      <c r="R1" s="53" t="s">
        <v>22</v>
      </c>
    </row>
    <row r="2" spans="1:18" x14ac:dyDescent="0.25">
      <c r="A2" s="58" t="s">
        <v>24</v>
      </c>
      <c r="B2" s="5">
        <v>44927</v>
      </c>
      <c r="C2" s="6">
        <v>55.928000000001703</v>
      </c>
      <c r="D2" s="7">
        <v>54.69999999999709</v>
      </c>
      <c r="E2" s="8">
        <v>53.911800000001676</v>
      </c>
      <c r="F2" s="21">
        <v>5.67</v>
      </c>
      <c r="G2" s="27">
        <f>(D2/(F2*12.707))*100</f>
        <v>75.920880726626791</v>
      </c>
      <c r="H2" s="33">
        <v>100</v>
      </c>
      <c r="I2" s="34">
        <v>100</v>
      </c>
      <c r="J2" s="35">
        <f>(D2/240)*100</f>
        <v>22.791666666665453</v>
      </c>
      <c r="K2" s="54">
        <v>6.3399999999999181</v>
      </c>
      <c r="L2" s="54">
        <v>6.9499999999998181</v>
      </c>
      <c r="M2" s="54">
        <v>7.6300000000010186</v>
      </c>
      <c r="N2" s="54">
        <v>6.9699999999997999</v>
      </c>
      <c r="O2" s="54">
        <v>6.7100000000000364</v>
      </c>
      <c r="P2" s="54">
        <v>5.8280000000013388</v>
      </c>
      <c r="Q2" s="54">
        <v>8.4099999999998545</v>
      </c>
      <c r="R2" s="54">
        <v>7.0899999999999181</v>
      </c>
    </row>
    <row r="3" spans="1:18" x14ac:dyDescent="0.25">
      <c r="A3" s="58" t="s">
        <v>24</v>
      </c>
      <c r="B3" s="9">
        <v>44928</v>
      </c>
      <c r="C3" s="2">
        <v>54.591999999998734</v>
      </c>
      <c r="D3" s="3">
        <v>53.400000000008731</v>
      </c>
      <c r="E3" s="4">
        <v>52.698099999994156</v>
      </c>
      <c r="F3" s="22">
        <v>5.51</v>
      </c>
      <c r="G3" s="28">
        <f t="shared" ref="G3:G66" si="0">(D3/(F3*12.707))*100</f>
        <v>76.268749936633711</v>
      </c>
      <c r="H3" s="30">
        <v>100</v>
      </c>
      <c r="I3" s="31">
        <v>100</v>
      </c>
      <c r="J3" s="32">
        <f t="shared" ref="J3:J66" si="1">(D3/240)*100</f>
        <v>22.250000000003638</v>
      </c>
      <c r="K3" s="54">
        <v>6.2300000000000182</v>
      </c>
      <c r="L3" s="54">
        <v>6.8200000000001637</v>
      </c>
      <c r="M3" s="54">
        <v>7.3699999999989814</v>
      </c>
      <c r="N3" s="54">
        <v>6.7899999999999636</v>
      </c>
      <c r="O3" s="54">
        <v>6.5700000000001637</v>
      </c>
      <c r="P3" s="54">
        <v>5.771999999999025</v>
      </c>
      <c r="Q3" s="54">
        <v>8.1400000000003274</v>
      </c>
      <c r="R3" s="54">
        <v>6.9000000000000909</v>
      </c>
    </row>
    <row r="4" spans="1:18" x14ac:dyDescent="0.25">
      <c r="A4" s="58" t="s">
        <v>24</v>
      </c>
      <c r="B4" s="9">
        <v>44929</v>
      </c>
      <c r="C4" s="2">
        <v>50.419999999999845</v>
      </c>
      <c r="D4" s="3">
        <v>49.399999999994179</v>
      </c>
      <c r="E4" s="4">
        <v>48.790200000003097</v>
      </c>
      <c r="F4" s="22">
        <v>4.99</v>
      </c>
      <c r="G4" s="28">
        <f t="shared" si="0"/>
        <v>77.908236398813486</v>
      </c>
      <c r="H4" s="30">
        <v>100</v>
      </c>
      <c r="I4" s="31">
        <v>100</v>
      </c>
      <c r="J4" s="32">
        <f t="shared" si="1"/>
        <v>20.583333333330909</v>
      </c>
      <c r="K4" s="54">
        <v>5.7899999999999636</v>
      </c>
      <c r="L4" s="54">
        <v>6.3299999999999272</v>
      </c>
      <c r="M4" s="54">
        <v>6.680000000000291</v>
      </c>
      <c r="N4" s="54">
        <v>6.2600000000002183</v>
      </c>
      <c r="O4" s="54">
        <v>6.1099999999996726</v>
      </c>
      <c r="P4" s="54">
        <v>5.4200000000000728</v>
      </c>
      <c r="Q4" s="54">
        <v>7.4699999999997999</v>
      </c>
      <c r="R4" s="54">
        <v>6.3599999999999</v>
      </c>
    </row>
    <row r="5" spans="1:18" x14ac:dyDescent="0.25">
      <c r="A5" s="58" t="s">
        <v>24</v>
      </c>
      <c r="B5" s="9">
        <v>44930</v>
      </c>
      <c r="C5" s="2">
        <v>45.031999999999016</v>
      </c>
      <c r="D5" s="3">
        <v>44.19999999999709</v>
      </c>
      <c r="E5" s="4">
        <v>43.666899999996531</v>
      </c>
      <c r="F5" s="22">
        <v>4.45</v>
      </c>
      <c r="G5" s="28">
        <f t="shared" si="0"/>
        <v>78.166241202976835</v>
      </c>
      <c r="H5" s="30">
        <v>100</v>
      </c>
      <c r="I5" s="31">
        <v>100</v>
      </c>
      <c r="J5" s="32">
        <f t="shared" si="1"/>
        <v>18.416666666665453</v>
      </c>
      <c r="K5" s="54">
        <v>5.25</v>
      </c>
      <c r="L5" s="54">
        <v>5.6700000000000728</v>
      </c>
      <c r="M5" s="54">
        <v>5.8999999999996362</v>
      </c>
      <c r="N5" s="54">
        <v>5.569999999999709</v>
      </c>
      <c r="O5" s="54">
        <v>5.4400000000000546</v>
      </c>
      <c r="P5" s="54">
        <v>4.8919999999998254</v>
      </c>
      <c r="Q5" s="54">
        <v>6.5099999999997635</v>
      </c>
      <c r="R5" s="54">
        <v>5.7999999999999545</v>
      </c>
    </row>
    <row r="6" spans="1:18" x14ac:dyDescent="0.25">
      <c r="A6" s="58" t="s">
        <v>24</v>
      </c>
      <c r="B6" s="9">
        <v>44931</v>
      </c>
      <c r="C6" s="2">
        <v>44.011000000000195</v>
      </c>
      <c r="D6" s="3">
        <v>43.19999999999709</v>
      </c>
      <c r="E6" s="4">
        <v>42.635999999998603</v>
      </c>
      <c r="F6" s="22">
        <v>4.4227999999999996</v>
      </c>
      <c r="G6" s="28">
        <f t="shared" si="0"/>
        <v>76.867616718613206</v>
      </c>
      <c r="H6" s="30">
        <v>100</v>
      </c>
      <c r="I6" s="31">
        <v>100</v>
      </c>
      <c r="J6" s="32">
        <f t="shared" si="1"/>
        <v>17.999999999998785</v>
      </c>
      <c r="K6" s="54">
        <v>5.1400000000001</v>
      </c>
      <c r="L6" s="54">
        <v>5.5199999999999818</v>
      </c>
      <c r="M6" s="54">
        <v>5.8299999999999272</v>
      </c>
      <c r="N6" s="54">
        <v>5.4200000000000728</v>
      </c>
      <c r="O6" s="54">
        <v>5.330000000000382</v>
      </c>
      <c r="P6" s="54">
        <v>4.6409999999996217</v>
      </c>
      <c r="Q6" s="54">
        <v>6.4200000000000728</v>
      </c>
      <c r="R6" s="54">
        <v>5.7100000000000364</v>
      </c>
    </row>
    <row r="7" spans="1:18" x14ac:dyDescent="0.25">
      <c r="A7" s="58" t="s">
        <v>24</v>
      </c>
      <c r="B7" s="9">
        <v>44932</v>
      </c>
      <c r="C7" s="2">
        <v>40.000000000001819</v>
      </c>
      <c r="D7" s="3">
        <v>39.200000000011642</v>
      </c>
      <c r="E7" s="4">
        <v>38.877999999996973</v>
      </c>
      <c r="F7" s="22">
        <v>3.9826000000000001</v>
      </c>
      <c r="G7" s="28">
        <f t="shared" si="0"/>
        <v>77.45979578730956</v>
      </c>
      <c r="H7" s="30">
        <v>100</v>
      </c>
      <c r="I7" s="31">
        <v>100</v>
      </c>
      <c r="J7" s="32">
        <f t="shared" si="1"/>
        <v>16.333333333338185</v>
      </c>
      <c r="K7" s="54">
        <v>4.6199999999998909</v>
      </c>
      <c r="L7" s="54">
        <v>5.0300000000002001</v>
      </c>
      <c r="M7" s="54">
        <v>5.1400000000012369</v>
      </c>
      <c r="N7" s="54">
        <v>4.9500000000002728</v>
      </c>
      <c r="O7" s="54">
        <v>4.8899999999998727</v>
      </c>
      <c r="P7" s="54">
        <v>4.3400000000001455</v>
      </c>
      <c r="Q7" s="54">
        <v>5.7800000000002001</v>
      </c>
      <c r="R7" s="54">
        <v>5.25</v>
      </c>
    </row>
    <row r="8" spans="1:18" x14ac:dyDescent="0.25">
      <c r="A8" s="58" t="s">
        <v>24</v>
      </c>
      <c r="B8" s="9">
        <v>44933</v>
      </c>
      <c r="C8" s="2">
        <v>34.202999999999747</v>
      </c>
      <c r="D8" s="3">
        <v>33.69999999999709</v>
      </c>
      <c r="E8" s="4">
        <v>33.333800000007614</v>
      </c>
      <c r="F8" s="22">
        <v>3.37</v>
      </c>
      <c r="G8" s="28">
        <f t="shared" si="0"/>
        <v>78.696781301637955</v>
      </c>
      <c r="H8" s="30">
        <v>100</v>
      </c>
      <c r="I8" s="31">
        <v>100</v>
      </c>
      <c r="J8" s="32">
        <f t="shared" si="1"/>
        <v>14.041666666665453</v>
      </c>
      <c r="K8" s="54">
        <v>3.9300000000000637</v>
      </c>
      <c r="L8" s="54">
        <v>4.3099999999999454</v>
      </c>
      <c r="M8" s="54">
        <v>4.2399999999997817</v>
      </c>
      <c r="N8" s="54">
        <v>4.25</v>
      </c>
      <c r="O8" s="54">
        <v>4.25</v>
      </c>
      <c r="P8" s="54">
        <v>3.8829999999998108</v>
      </c>
      <c r="Q8" s="54">
        <v>4.8200000000001637</v>
      </c>
      <c r="R8" s="54">
        <v>4.5199999999999818</v>
      </c>
    </row>
    <row r="9" spans="1:18" x14ac:dyDescent="0.25">
      <c r="A9" s="58" t="s">
        <v>24</v>
      </c>
      <c r="B9" s="9">
        <v>44934</v>
      </c>
      <c r="C9" s="2">
        <v>62.434999999999718</v>
      </c>
      <c r="D9" s="3">
        <v>60.899999999994179</v>
      </c>
      <c r="E9" s="4">
        <v>60.062099999995553</v>
      </c>
      <c r="F9" s="22">
        <v>6.14</v>
      </c>
      <c r="G9" s="28">
        <f t="shared" si="0"/>
        <v>78.055928033708597</v>
      </c>
      <c r="H9" s="30">
        <v>98.721259842519686</v>
      </c>
      <c r="I9" s="31">
        <v>100</v>
      </c>
      <c r="J9" s="32">
        <f t="shared" si="1"/>
        <v>25.374999999997577</v>
      </c>
      <c r="K9" s="54">
        <v>7.0899999999999181</v>
      </c>
      <c r="L9" s="54">
        <v>7.819999999999709</v>
      </c>
      <c r="M9" s="54">
        <v>8.0759999999991123</v>
      </c>
      <c r="N9" s="54">
        <v>7.8799999999996544</v>
      </c>
      <c r="O9" s="54">
        <v>7.7300000000000182</v>
      </c>
      <c r="P9" s="54">
        <v>6.6590000000014697</v>
      </c>
      <c r="Q9" s="54">
        <v>9.069999999999709</v>
      </c>
      <c r="R9" s="54">
        <v>8.1100000000001273</v>
      </c>
    </row>
    <row r="10" spans="1:18" x14ac:dyDescent="0.25">
      <c r="A10" s="58" t="s">
        <v>24</v>
      </c>
      <c r="B10" s="9">
        <v>44935</v>
      </c>
      <c r="C10" s="2">
        <v>62.385000000000218</v>
      </c>
      <c r="D10" s="3">
        <v>60.900000000008731</v>
      </c>
      <c r="E10" s="4">
        <v>59.903300000005402</v>
      </c>
      <c r="F10" s="22">
        <v>6.59</v>
      </c>
      <c r="G10" s="28">
        <f t="shared" si="0"/>
        <v>72.725857075430241</v>
      </c>
      <c r="H10" s="30">
        <v>95.004665629860028</v>
      </c>
      <c r="I10" s="31">
        <v>100</v>
      </c>
      <c r="J10" s="32">
        <f t="shared" si="1"/>
        <v>25.375000000003638</v>
      </c>
      <c r="K10" s="54">
        <v>7.4000000000000909</v>
      </c>
      <c r="L10" s="54">
        <v>8.1300000000001091</v>
      </c>
      <c r="M10" s="54">
        <v>5.5940000000009604</v>
      </c>
      <c r="N10" s="54">
        <v>8.2600000000002183</v>
      </c>
      <c r="O10" s="54">
        <v>8.0199999999999818</v>
      </c>
      <c r="P10" s="54">
        <v>7.010999999998603</v>
      </c>
      <c r="Q10" s="54">
        <v>9.5100000000002183</v>
      </c>
      <c r="R10" s="54">
        <v>8.4600000000000364</v>
      </c>
    </row>
    <row r="11" spans="1:18" x14ac:dyDescent="0.25">
      <c r="A11" s="58" t="s">
        <v>24</v>
      </c>
      <c r="B11" s="9">
        <v>44936</v>
      </c>
      <c r="C11" s="2">
        <v>63.39299999999912</v>
      </c>
      <c r="D11" s="3">
        <v>61.899999999994179</v>
      </c>
      <c r="E11" s="4">
        <v>60.944699999992736</v>
      </c>
      <c r="F11" s="22">
        <v>6.34</v>
      </c>
      <c r="G11" s="28">
        <f t="shared" si="0"/>
        <v>76.834870072103357</v>
      </c>
      <c r="H11" s="30">
        <v>100</v>
      </c>
      <c r="I11" s="31">
        <v>100</v>
      </c>
      <c r="J11" s="32">
        <f t="shared" si="1"/>
        <v>25.791666666664241</v>
      </c>
      <c r="K11" s="54">
        <v>7.1800000000000637</v>
      </c>
      <c r="L11" s="54">
        <v>7.9400000000000546</v>
      </c>
      <c r="M11" s="54">
        <v>8.3899999999994179</v>
      </c>
      <c r="N11" s="54">
        <v>7.9899999999997817</v>
      </c>
      <c r="O11" s="54">
        <v>7.7300000000000182</v>
      </c>
      <c r="P11" s="54">
        <v>6.8130000000001019</v>
      </c>
      <c r="Q11" s="54">
        <v>9.2199999999997999</v>
      </c>
      <c r="R11" s="54">
        <v>8.1299999999998818</v>
      </c>
    </row>
    <row r="12" spans="1:18" x14ac:dyDescent="0.25">
      <c r="A12" s="58" t="s">
        <v>24</v>
      </c>
      <c r="B12" s="9">
        <v>44937</v>
      </c>
      <c r="C12" s="2">
        <v>61.845000000000482</v>
      </c>
      <c r="D12" s="3">
        <v>60.5</v>
      </c>
      <c r="E12" s="4">
        <v>59.548399999999674</v>
      </c>
      <c r="F12" s="22">
        <v>6.15</v>
      </c>
      <c r="G12" s="28">
        <f t="shared" si="0"/>
        <v>77.417158841455404</v>
      </c>
      <c r="H12" s="30">
        <v>100</v>
      </c>
      <c r="I12" s="31">
        <v>100</v>
      </c>
      <c r="J12" s="32">
        <f t="shared" si="1"/>
        <v>25.208333333333332</v>
      </c>
      <c r="K12" s="54">
        <v>7.0699999999999363</v>
      </c>
      <c r="L12" s="54">
        <v>7.75</v>
      </c>
      <c r="M12" s="54">
        <v>8.2000000000007276</v>
      </c>
      <c r="N12" s="54">
        <v>7.7600000000002183</v>
      </c>
      <c r="O12" s="54">
        <v>7.5099999999997635</v>
      </c>
      <c r="P12" s="54">
        <v>6.694999999999709</v>
      </c>
      <c r="Q12" s="54">
        <v>8.9600000000000364</v>
      </c>
      <c r="R12" s="54">
        <v>7.9000000000000909</v>
      </c>
    </row>
    <row r="13" spans="1:18" x14ac:dyDescent="0.25">
      <c r="A13" s="58" t="s">
        <v>24</v>
      </c>
      <c r="B13" s="9">
        <v>44938</v>
      </c>
      <c r="C13" s="2">
        <v>60.182000000001153</v>
      </c>
      <c r="D13" s="3">
        <v>58.80000000000291</v>
      </c>
      <c r="E13" s="4">
        <v>57.974800000010873</v>
      </c>
      <c r="F13" s="22">
        <v>5.93</v>
      </c>
      <c r="G13" s="28">
        <f t="shared" si="0"/>
        <v>78.03323339859935</v>
      </c>
      <c r="H13" s="30">
        <v>100</v>
      </c>
      <c r="I13" s="31">
        <v>100</v>
      </c>
      <c r="J13" s="32">
        <f t="shared" si="1"/>
        <v>24.500000000001211</v>
      </c>
      <c r="K13" s="54">
        <v>6.8699999999998909</v>
      </c>
      <c r="L13" s="54">
        <v>7.5300000000002001</v>
      </c>
      <c r="M13" s="54">
        <v>7.9899999999997817</v>
      </c>
      <c r="N13" s="54">
        <v>7.5</v>
      </c>
      <c r="O13" s="54">
        <v>7.3000000000001819</v>
      </c>
      <c r="P13" s="54">
        <v>6.522000000000844</v>
      </c>
      <c r="Q13" s="54">
        <v>8.7400000000002365</v>
      </c>
      <c r="R13" s="54">
        <v>7.7300000000000182</v>
      </c>
    </row>
    <row r="14" spans="1:18" x14ac:dyDescent="0.25">
      <c r="A14" s="58" t="s">
        <v>24</v>
      </c>
      <c r="B14" s="9">
        <v>44939</v>
      </c>
      <c r="C14" s="2">
        <v>62.441999999999325</v>
      </c>
      <c r="D14" s="3">
        <v>61</v>
      </c>
      <c r="E14" s="4">
        <v>60.053399999989779</v>
      </c>
      <c r="F14" s="22">
        <v>6.18</v>
      </c>
      <c r="G14" s="28">
        <f t="shared" si="0"/>
        <v>77.67805274110566</v>
      </c>
      <c r="H14" s="30">
        <v>100</v>
      </c>
      <c r="I14" s="31">
        <v>100</v>
      </c>
      <c r="J14" s="32">
        <f t="shared" si="1"/>
        <v>25.416666666666664</v>
      </c>
      <c r="K14" s="54">
        <v>7.2000000000002728</v>
      </c>
      <c r="L14" s="54">
        <v>7.7899999999999636</v>
      </c>
      <c r="M14" s="54">
        <v>8.3599999999987631</v>
      </c>
      <c r="N14" s="54">
        <v>7.8099999999999454</v>
      </c>
      <c r="O14" s="54">
        <v>7.5999999999999091</v>
      </c>
      <c r="P14" s="54">
        <v>6.7620000000006257</v>
      </c>
      <c r="Q14" s="54">
        <v>9.0599999999999454</v>
      </c>
      <c r="R14" s="54">
        <v>7.8599999999999</v>
      </c>
    </row>
    <row r="15" spans="1:18" x14ac:dyDescent="0.25">
      <c r="A15" s="58" t="s">
        <v>24</v>
      </c>
      <c r="B15" s="9">
        <v>44940</v>
      </c>
      <c r="C15" s="2">
        <v>50.354999999999563</v>
      </c>
      <c r="D15" s="3">
        <v>49.19999999999709</v>
      </c>
      <c r="E15" s="4">
        <v>48.439800000007381</v>
      </c>
      <c r="F15" s="22">
        <v>5.86</v>
      </c>
      <c r="G15" s="28">
        <f t="shared" si="0"/>
        <v>66.07306552970465</v>
      </c>
      <c r="H15" s="30">
        <v>77.089783281733745</v>
      </c>
      <c r="I15" s="31">
        <v>77.089783281733745</v>
      </c>
      <c r="J15" s="32">
        <f t="shared" si="1"/>
        <v>20.499999999998789</v>
      </c>
      <c r="K15" s="54">
        <v>5.8999999999996362</v>
      </c>
      <c r="L15" s="54">
        <v>6.4099999999998545</v>
      </c>
      <c r="M15" s="54">
        <v>6.430000000000291</v>
      </c>
      <c r="N15" s="54">
        <v>6.2199999999997999</v>
      </c>
      <c r="O15" s="54">
        <v>6.2200000000002547</v>
      </c>
      <c r="P15" s="54">
        <v>5.8649999999997817</v>
      </c>
      <c r="Q15" s="54">
        <v>6.8899999999998727</v>
      </c>
      <c r="R15" s="54">
        <v>6.4200000000000728</v>
      </c>
    </row>
    <row r="16" spans="1:18" x14ac:dyDescent="0.25">
      <c r="A16" s="58" t="s">
        <v>24</v>
      </c>
      <c r="B16" s="9">
        <v>44941</v>
      </c>
      <c r="C16" s="2">
        <v>59.519999999999982</v>
      </c>
      <c r="D16" s="3">
        <v>58.30000000000291</v>
      </c>
      <c r="E16" s="4">
        <v>57.33969999999681</v>
      </c>
      <c r="F16" s="22">
        <v>5.7962999999999996</v>
      </c>
      <c r="G16" s="28">
        <f t="shared" si="0"/>
        <v>79.154328621467457</v>
      </c>
      <c r="H16" s="30">
        <v>100</v>
      </c>
      <c r="I16" s="31">
        <v>100</v>
      </c>
      <c r="J16" s="32">
        <f t="shared" si="1"/>
        <v>24.291666666667879</v>
      </c>
      <c r="K16" s="54">
        <v>6.9100000000003092</v>
      </c>
      <c r="L16" s="54">
        <v>7.4400000000000546</v>
      </c>
      <c r="M16" s="54">
        <v>7.9600000000009459</v>
      </c>
      <c r="N16" s="54">
        <v>7.4000000000000909</v>
      </c>
      <c r="O16" s="54">
        <v>7.2999999999997272</v>
      </c>
      <c r="P16" s="54">
        <v>6.5299999999988358</v>
      </c>
      <c r="Q16" s="54">
        <v>8.5500000000001819</v>
      </c>
      <c r="R16" s="54">
        <v>7.4299999999998363</v>
      </c>
    </row>
    <row r="17" spans="1:18" x14ac:dyDescent="0.25">
      <c r="A17" s="58" t="s">
        <v>24</v>
      </c>
      <c r="B17" s="9">
        <v>44942</v>
      </c>
      <c r="C17" s="2">
        <v>58.651999999999134</v>
      </c>
      <c r="D17" s="3">
        <v>57.399999999994179</v>
      </c>
      <c r="E17" s="4">
        <v>56.555300000007264</v>
      </c>
      <c r="F17" s="22">
        <v>5.66</v>
      </c>
      <c r="G17" s="28">
        <f t="shared" si="0"/>
        <v>79.809103298833065</v>
      </c>
      <c r="H17" s="30">
        <v>100</v>
      </c>
      <c r="I17" s="31">
        <v>100</v>
      </c>
      <c r="J17" s="32">
        <f t="shared" si="1"/>
        <v>23.916666666664241</v>
      </c>
      <c r="K17" s="54">
        <v>6.7999999999997272</v>
      </c>
      <c r="L17" s="54">
        <v>7.3499999999999091</v>
      </c>
      <c r="M17" s="54">
        <v>7.7899999999990541</v>
      </c>
      <c r="N17" s="54">
        <v>7.25</v>
      </c>
      <c r="O17" s="54">
        <v>7.1799999999998363</v>
      </c>
      <c r="P17" s="54">
        <v>6.4420000000009168</v>
      </c>
      <c r="Q17" s="54">
        <v>8.3799999999996544</v>
      </c>
      <c r="R17" s="54">
        <v>7.4600000000000364</v>
      </c>
    </row>
    <row r="18" spans="1:18" x14ac:dyDescent="0.25">
      <c r="A18" s="58" t="s">
        <v>24</v>
      </c>
      <c r="B18" s="9">
        <v>44943</v>
      </c>
      <c r="C18" s="2">
        <v>55.662000000002081</v>
      </c>
      <c r="D18" s="3">
        <v>53.80000000000291</v>
      </c>
      <c r="E18" s="4">
        <v>52.941699999995762</v>
      </c>
      <c r="F18" s="22">
        <v>5.8</v>
      </c>
      <c r="G18" s="28">
        <f t="shared" si="0"/>
        <v>72.998048862564076</v>
      </c>
      <c r="H18" s="30">
        <v>90.839694656488547</v>
      </c>
      <c r="I18" s="31">
        <v>90.839694656488547</v>
      </c>
      <c r="J18" s="32">
        <f t="shared" si="1"/>
        <v>22.416666666667879</v>
      </c>
      <c r="K18" s="54">
        <v>6.4500000000002728</v>
      </c>
      <c r="L18" s="54">
        <v>6.930000000000291</v>
      </c>
      <c r="M18" s="54">
        <v>7.1900000000005093</v>
      </c>
      <c r="N18" s="54">
        <v>6.75</v>
      </c>
      <c r="O18" s="54">
        <v>6.7100000000000364</v>
      </c>
      <c r="P18" s="54">
        <v>6.9320000000006985</v>
      </c>
      <c r="Q18" s="54">
        <v>7.7300000000000182</v>
      </c>
      <c r="R18" s="54">
        <v>6.9700000000002547</v>
      </c>
    </row>
    <row r="19" spans="1:18" x14ac:dyDescent="0.25">
      <c r="A19" s="58" t="s">
        <v>24</v>
      </c>
      <c r="B19" s="9">
        <v>44944</v>
      </c>
      <c r="C19" s="2">
        <v>62.165999999999713</v>
      </c>
      <c r="D19" s="3">
        <v>60.80000000000291</v>
      </c>
      <c r="E19" s="4">
        <v>59.814199999993434</v>
      </c>
      <c r="F19" s="22">
        <v>6.02</v>
      </c>
      <c r="G19" s="28">
        <f t="shared" si="0"/>
        <v>79.481134603658319</v>
      </c>
      <c r="H19" s="30">
        <v>100</v>
      </c>
      <c r="I19" s="31">
        <v>100</v>
      </c>
      <c r="J19" s="32">
        <f t="shared" si="1"/>
        <v>25.333333333334547</v>
      </c>
      <c r="K19" s="54">
        <v>7.2199999999997999</v>
      </c>
      <c r="L19" s="54">
        <v>7.7999999999997272</v>
      </c>
      <c r="M19" s="54">
        <v>8.2600000000002183</v>
      </c>
      <c r="N19" s="54">
        <v>7.7600000000002183</v>
      </c>
      <c r="O19" s="54">
        <v>7.5500000000001819</v>
      </c>
      <c r="P19" s="54">
        <v>6.8459999999995489</v>
      </c>
      <c r="Q19" s="54">
        <v>8.8600000000001273</v>
      </c>
      <c r="R19" s="54">
        <v>7.8699999999998909</v>
      </c>
    </row>
    <row r="20" spans="1:18" x14ac:dyDescent="0.25">
      <c r="A20" s="58" t="s">
        <v>24</v>
      </c>
      <c r="B20" s="9">
        <v>44945</v>
      </c>
      <c r="C20" s="2">
        <v>63.157999999998083</v>
      </c>
      <c r="D20" s="3">
        <v>61.69999999999709</v>
      </c>
      <c r="E20" s="4">
        <v>60.739500000010594</v>
      </c>
      <c r="F20" s="22">
        <v>6.05</v>
      </c>
      <c r="G20" s="28">
        <f t="shared" si="0"/>
        <v>80.257709195227307</v>
      </c>
      <c r="H20" s="30">
        <v>100</v>
      </c>
      <c r="I20" s="31">
        <v>100</v>
      </c>
      <c r="J20" s="32">
        <f t="shared" si="1"/>
        <v>25.708333333332124</v>
      </c>
      <c r="K20" s="54">
        <v>7.3099999999999454</v>
      </c>
      <c r="L20" s="54">
        <v>7.9500000000002728</v>
      </c>
      <c r="M20" s="54">
        <v>8.3799999999991996</v>
      </c>
      <c r="N20" s="54">
        <v>7.9099999999998545</v>
      </c>
      <c r="O20" s="54">
        <v>7.6599999999998545</v>
      </c>
      <c r="P20" s="54">
        <v>6.9879999999993743</v>
      </c>
      <c r="Q20" s="54">
        <v>8.9899999999997817</v>
      </c>
      <c r="R20" s="54">
        <v>7.9699999999997999</v>
      </c>
    </row>
    <row r="21" spans="1:18" x14ac:dyDescent="0.25">
      <c r="A21" s="58" t="s">
        <v>24</v>
      </c>
      <c r="B21" s="9">
        <v>44946</v>
      </c>
      <c r="C21" s="2">
        <v>62.461999999999989</v>
      </c>
      <c r="D21" s="3">
        <v>61</v>
      </c>
      <c r="E21" s="4">
        <v>60.121299999998882</v>
      </c>
      <c r="F21" s="22">
        <v>5.9585999999999997</v>
      </c>
      <c r="G21" s="28">
        <f t="shared" si="0"/>
        <v>80.564287909917269</v>
      </c>
      <c r="H21" s="30">
        <v>100</v>
      </c>
      <c r="I21" s="31">
        <v>100</v>
      </c>
      <c r="J21" s="32">
        <f t="shared" si="1"/>
        <v>25.416666666666664</v>
      </c>
      <c r="K21" s="54">
        <v>7.2600000000002183</v>
      </c>
      <c r="L21" s="54">
        <v>7.8699999999998909</v>
      </c>
      <c r="M21" s="54">
        <v>8.2399999999997817</v>
      </c>
      <c r="N21" s="54">
        <v>7.8200000000001637</v>
      </c>
      <c r="O21" s="54">
        <v>7.5599999999999454</v>
      </c>
      <c r="P21" s="54">
        <v>6.9519999999993161</v>
      </c>
      <c r="Q21" s="54">
        <v>8.8700000000003456</v>
      </c>
      <c r="R21" s="54">
        <v>7.8900000000003274</v>
      </c>
    </row>
    <row r="22" spans="1:18" x14ac:dyDescent="0.25">
      <c r="A22" s="58" t="s">
        <v>24</v>
      </c>
      <c r="B22" s="9">
        <v>44947</v>
      </c>
      <c r="C22" s="2">
        <v>59.760000000001583</v>
      </c>
      <c r="D22" s="3">
        <v>58.600000000005821</v>
      </c>
      <c r="E22" s="4">
        <v>57.639999999999418</v>
      </c>
      <c r="F22" s="22">
        <v>5.7073999999999998</v>
      </c>
      <c r="G22" s="28">
        <f t="shared" si="0"/>
        <v>80.800914326608293</v>
      </c>
      <c r="H22" s="30">
        <v>100</v>
      </c>
      <c r="I22" s="31">
        <v>100</v>
      </c>
      <c r="J22" s="32">
        <f t="shared" si="1"/>
        <v>24.416666666669094</v>
      </c>
      <c r="K22" s="54">
        <v>6.9699999999997999</v>
      </c>
      <c r="L22" s="54">
        <v>7.5199999999999818</v>
      </c>
      <c r="M22" s="54">
        <v>7.8600000000005821</v>
      </c>
      <c r="N22" s="54">
        <v>7.4400000000000546</v>
      </c>
      <c r="O22" s="54">
        <v>7.1900000000000546</v>
      </c>
      <c r="P22" s="54">
        <v>6.7400000000016007</v>
      </c>
      <c r="Q22" s="54">
        <v>8.5499999999997272</v>
      </c>
      <c r="R22" s="54">
        <v>7.4899999999997817</v>
      </c>
    </row>
    <row r="23" spans="1:18" x14ac:dyDescent="0.25">
      <c r="A23" s="58" t="s">
        <v>24</v>
      </c>
      <c r="B23" s="9">
        <v>44948</v>
      </c>
      <c r="C23" s="2">
        <v>62.630000000001019</v>
      </c>
      <c r="D23" s="3">
        <v>61.399999999994179</v>
      </c>
      <c r="E23" s="4">
        <v>60.422999999995227</v>
      </c>
      <c r="F23" s="22">
        <v>5.9984000000000002</v>
      </c>
      <c r="G23" s="28">
        <f t="shared" si="0"/>
        <v>80.554520737538851</v>
      </c>
      <c r="H23" s="30">
        <v>100</v>
      </c>
      <c r="I23" s="31">
        <v>100</v>
      </c>
      <c r="J23" s="32">
        <f t="shared" si="1"/>
        <v>25.583333333330909</v>
      </c>
      <c r="K23" s="54">
        <v>7.3000000000001819</v>
      </c>
      <c r="L23" s="54">
        <v>7.8800000000001091</v>
      </c>
      <c r="M23" s="54">
        <v>8.2900000000008731</v>
      </c>
      <c r="N23" s="54">
        <v>7.819999999999709</v>
      </c>
      <c r="O23" s="54">
        <v>7.5399999999999636</v>
      </c>
      <c r="P23" s="54">
        <v>6.9099999999998545</v>
      </c>
      <c r="Q23" s="54">
        <v>8.9700000000002547</v>
      </c>
      <c r="R23" s="54">
        <v>7.9200000000000728</v>
      </c>
    </row>
    <row r="24" spans="1:18" x14ac:dyDescent="0.25">
      <c r="A24" s="58" t="s">
        <v>24</v>
      </c>
      <c r="B24" s="9">
        <v>44949</v>
      </c>
      <c r="C24" s="2">
        <v>63.174999999997908</v>
      </c>
      <c r="D24" s="3">
        <v>61.69999999999709</v>
      </c>
      <c r="E24" s="4">
        <v>60.763800000000629</v>
      </c>
      <c r="F24" s="22">
        <v>5.99</v>
      </c>
      <c r="G24" s="28">
        <f t="shared" si="0"/>
        <v>81.061626148768823</v>
      </c>
      <c r="H24" s="30">
        <v>100</v>
      </c>
      <c r="I24" s="31">
        <v>100</v>
      </c>
      <c r="J24" s="32">
        <f t="shared" si="1"/>
        <v>25.708333333332124</v>
      </c>
      <c r="K24" s="54">
        <v>7.4099999999998545</v>
      </c>
      <c r="L24" s="54">
        <v>7.9299999999998363</v>
      </c>
      <c r="M24" s="54">
        <v>8.2799999999988358</v>
      </c>
      <c r="N24" s="54">
        <v>7.8800000000001091</v>
      </c>
      <c r="O24" s="54">
        <v>7.6100000000001273</v>
      </c>
      <c r="P24" s="54">
        <v>7.194999999999709</v>
      </c>
      <c r="Q24" s="54">
        <v>8.8599999999996726</v>
      </c>
      <c r="R24" s="54">
        <v>8.0099999999997635</v>
      </c>
    </row>
    <row r="25" spans="1:18" x14ac:dyDescent="0.25">
      <c r="A25" s="58" t="s">
        <v>24</v>
      </c>
      <c r="B25" s="9">
        <v>44950</v>
      </c>
      <c r="C25" s="2">
        <v>61.565000000000509</v>
      </c>
      <c r="D25" s="3">
        <v>60.30000000000291</v>
      </c>
      <c r="E25" s="4">
        <v>59.317200000004959</v>
      </c>
      <c r="F25" s="22">
        <v>5.8135000000000003</v>
      </c>
      <c r="G25" s="28">
        <f t="shared" si="0"/>
        <v>81.62752064142785</v>
      </c>
      <c r="H25" s="30">
        <v>100</v>
      </c>
      <c r="I25" s="31">
        <v>100</v>
      </c>
      <c r="J25" s="32">
        <f t="shared" si="1"/>
        <v>25.125000000001211</v>
      </c>
      <c r="K25" s="54">
        <v>7.2300000000000182</v>
      </c>
      <c r="L25" s="54">
        <v>7.75</v>
      </c>
      <c r="M25" s="54">
        <v>7.9899999999997817</v>
      </c>
      <c r="N25" s="54">
        <v>7.6900000000000546</v>
      </c>
      <c r="O25" s="54">
        <v>7.4299999999998363</v>
      </c>
      <c r="P25" s="54">
        <v>7.055000000000291</v>
      </c>
      <c r="Q25" s="54">
        <v>8.5700000000001637</v>
      </c>
      <c r="R25" s="54">
        <v>7.8500000000003638</v>
      </c>
    </row>
    <row r="26" spans="1:18" x14ac:dyDescent="0.25">
      <c r="A26" s="58" t="s">
        <v>24</v>
      </c>
      <c r="B26" s="9">
        <v>44951</v>
      </c>
      <c r="C26" s="2">
        <v>51.93900000000167</v>
      </c>
      <c r="D26" s="3">
        <v>50.80000000000291</v>
      </c>
      <c r="E26" s="4">
        <v>50.172999999995227</v>
      </c>
      <c r="F26" s="22">
        <v>4.97</v>
      </c>
      <c r="G26" s="28">
        <f t="shared" si="0"/>
        <v>80.438561169492615</v>
      </c>
      <c r="H26" s="30">
        <v>100</v>
      </c>
      <c r="I26" s="31">
        <v>100</v>
      </c>
      <c r="J26" s="32">
        <f t="shared" si="1"/>
        <v>21.166666666667879</v>
      </c>
      <c r="K26" s="54">
        <v>6.1199999999998909</v>
      </c>
      <c r="L26" s="54">
        <v>6.5299999999997453</v>
      </c>
      <c r="M26" s="54">
        <v>6.6400000000012369</v>
      </c>
      <c r="N26" s="54">
        <v>6.4600000000000364</v>
      </c>
      <c r="O26" s="54">
        <v>6.3100000000004002</v>
      </c>
      <c r="P26" s="54">
        <v>6.0190000000002328</v>
      </c>
      <c r="Q26" s="54">
        <v>7.2400000000002365</v>
      </c>
      <c r="R26" s="54">
        <v>6.6199999999998909</v>
      </c>
    </row>
    <row r="27" spans="1:18" x14ac:dyDescent="0.25">
      <c r="A27" s="58" t="s">
        <v>24</v>
      </c>
      <c r="B27" s="9">
        <v>44952</v>
      </c>
      <c r="C27" s="2">
        <v>53.072999999997592</v>
      </c>
      <c r="D27" s="3">
        <v>52.099999999991269</v>
      </c>
      <c r="E27" s="4">
        <v>51.334900000001653</v>
      </c>
      <c r="F27" s="22">
        <v>5.1100000000000003</v>
      </c>
      <c r="G27" s="28">
        <f t="shared" si="0"/>
        <v>80.23683573023493</v>
      </c>
      <c r="H27" s="30">
        <v>100</v>
      </c>
      <c r="I27" s="31">
        <v>100</v>
      </c>
      <c r="J27" s="32">
        <f t="shared" si="1"/>
        <v>21.708333333329698</v>
      </c>
      <c r="K27" s="54">
        <v>6.2800000000002001</v>
      </c>
      <c r="L27" s="54">
        <v>6.6500000000000909</v>
      </c>
      <c r="M27" s="54">
        <v>6.9399999999986903</v>
      </c>
      <c r="N27" s="54">
        <v>6.569999999999709</v>
      </c>
      <c r="O27" s="54">
        <v>6.4499999999998181</v>
      </c>
      <c r="P27" s="54">
        <v>5.9429999999993015</v>
      </c>
      <c r="Q27" s="54">
        <v>7.5199999999999818</v>
      </c>
      <c r="R27" s="54">
        <v>6.7199999999997999</v>
      </c>
    </row>
    <row r="28" spans="1:18" x14ac:dyDescent="0.25">
      <c r="A28" s="58" t="s">
        <v>24</v>
      </c>
      <c r="B28" s="9">
        <v>44953</v>
      </c>
      <c r="C28" s="2">
        <v>63.47800000000052</v>
      </c>
      <c r="D28" s="3">
        <v>62.100000000005821</v>
      </c>
      <c r="E28" s="4">
        <v>61.106099999989965</v>
      </c>
      <c r="F28" s="22">
        <v>6.0709</v>
      </c>
      <c r="G28" s="28">
        <f t="shared" si="0"/>
        <v>80.499927833312981</v>
      </c>
      <c r="H28" s="30">
        <v>100</v>
      </c>
      <c r="I28" s="31">
        <v>100</v>
      </c>
      <c r="J28" s="32">
        <f t="shared" si="1"/>
        <v>25.875000000002423</v>
      </c>
      <c r="K28" s="54">
        <v>7.4499999999998181</v>
      </c>
      <c r="L28" s="54">
        <v>7.930000000000291</v>
      </c>
      <c r="M28" s="54">
        <v>8.3700000000008004</v>
      </c>
      <c r="N28" s="54">
        <v>7.8100000000004002</v>
      </c>
      <c r="O28" s="54">
        <v>7.6799999999998363</v>
      </c>
      <c r="P28" s="54">
        <v>7.2479999999995925</v>
      </c>
      <c r="Q28" s="54">
        <v>8.9699999999997999</v>
      </c>
      <c r="R28" s="54">
        <v>8.0199999999999818</v>
      </c>
    </row>
    <row r="29" spans="1:18" x14ac:dyDescent="0.25">
      <c r="A29" s="58" t="s">
        <v>24</v>
      </c>
      <c r="B29" s="9">
        <v>44954</v>
      </c>
      <c r="C29" s="2">
        <v>67.035999999999603</v>
      </c>
      <c r="D29" s="3">
        <v>65.399999999994179</v>
      </c>
      <c r="E29" s="4">
        <v>64.450200000006589</v>
      </c>
      <c r="F29" s="22">
        <v>6.39</v>
      </c>
      <c r="G29" s="28">
        <f t="shared" si="0"/>
        <v>80.544123585713763</v>
      </c>
      <c r="H29" s="30">
        <v>100</v>
      </c>
      <c r="I29" s="31">
        <v>100</v>
      </c>
      <c r="J29" s="32">
        <f t="shared" si="1"/>
        <v>27.249999999997577</v>
      </c>
      <c r="K29" s="54">
        <v>7.8800000000001091</v>
      </c>
      <c r="L29" s="54">
        <v>8.3999999999996362</v>
      </c>
      <c r="M29" s="54">
        <v>8.819999999999709</v>
      </c>
      <c r="N29" s="54">
        <v>8.2799999999997453</v>
      </c>
      <c r="O29" s="54">
        <v>8.1100000000001273</v>
      </c>
      <c r="P29" s="54">
        <v>7.706000000000131</v>
      </c>
      <c r="Q29" s="54">
        <v>9.3800000000001091</v>
      </c>
      <c r="R29" s="54">
        <v>8.4600000000000364</v>
      </c>
    </row>
    <row r="30" spans="1:18" x14ac:dyDescent="0.25">
      <c r="A30" s="58" t="s">
        <v>24</v>
      </c>
      <c r="B30" s="9">
        <v>44955</v>
      </c>
      <c r="C30" s="2">
        <v>65.468000000000757</v>
      </c>
      <c r="D30" s="3">
        <v>64.600000000005821</v>
      </c>
      <c r="E30" s="4">
        <v>62.997400000007474</v>
      </c>
      <c r="F30" s="22">
        <v>6.19</v>
      </c>
      <c r="G30" s="28">
        <f t="shared" si="0"/>
        <v>82.129435736457339</v>
      </c>
      <c r="H30" s="30">
        <v>100</v>
      </c>
      <c r="I30" s="31">
        <v>100</v>
      </c>
      <c r="J30" s="32">
        <f t="shared" si="1"/>
        <v>26.916666666669091</v>
      </c>
      <c r="K30" s="54">
        <v>7.7200000000002547</v>
      </c>
      <c r="L30" s="54">
        <v>8.2200000000002547</v>
      </c>
      <c r="M30" s="54">
        <v>8.5799999999999272</v>
      </c>
      <c r="N30" s="54">
        <v>8.1100000000001273</v>
      </c>
      <c r="O30" s="54">
        <v>7.9400000000000546</v>
      </c>
      <c r="P30" s="54">
        <v>7.5380000000004657</v>
      </c>
      <c r="Q30" s="54">
        <v>9.0899999999996908</v>
      </c>
      <c r="R30" s="54">
        <v>8.2699999999999818</v>
      </c>
    </row>
    <row r="31" spans="1:18" x14ac:dyDescent="0.25">
      <c r="A31" s="58" t="s">
        <v>24</v>
      </c>
      <c r="B31" s="9">
        <v>44956</v>
      </c>
      <c r="C31" s="2">
        <v>63.539999999999509</v>
      </c>
      <c r="D31" s="3">
        <v>61.600000000005821</v>
      </c>
      <c r="E31" s="4">
        <v>61.237599999993108</v>
      </c>
      <c r="F31" s="22">
        <v>6.03</v>
      </c>
      <c r="G31" s="28">
        <f t="shared" si="0"/>
        <v>80.393395160560104</v>
      </c>
      <c r="H31" s="30">
        <v>100</v>
      </c>
      <c r="I31" s="31">
        <v>100</v>
      </c>
      <c r="J31" s="32">
        <f t="shared" si="1"/>
        <v>25.666666666669091</v>
      </c>
      <c r="K31" s="54">
        <v>7.5199999999999818</v>
      </c>
      <c r="L31" s="54">
        <v>7.9699999999997999</v>
      </c>
      <c r="M31" s="54">
        <v>8.319999999999709</v>
      </c>
      <c r="N31" s="54">
        <v>7.8299999999999272</v>
      </c>
      <c r="O31" s="54">
        <v>7.7100000000000364</v>
      </c>
      <c r="P31" s="54">
        <v>7.319999999999709</v>
      </c>
      <c r="Q31" s="54">
        <v>8.8700000000003456</v>
      </c>
      <c r="R31" s="54">
        <v>8</v>
      </c>
    </row>
    <row r="32" spans="1:18" ht="15.75" thickBot="1" x14ac:dyDescent="0.3">
      <c r="A32" s="58" t="s">
        <v>24</v>
      </c>
      <c r="B32" s="13">
        <v>44957</v>
      </c>
      <c r="C32" s="14">
        <v>52.576000000000001</v>
      </c>
      <c r="D32" s="15">
        <v>51.5</v>
      </c>
      <c r="E32" s="16">
        <v>50.7</v>
      </c>
      <c r="F32" s="23">
        <v>5.0393999999999997</v>
      </c>
      <c r="G32" s="28">
        <f t="shared" si="0"/>
        <v>80.423944061489578</v>
      </c>
      <c r="H32" s="30">
        <v>100</v>
      </c>
      <c r="I32" s="31">
        <v>100</v>
      </c>
      <c r="J32" s="32">
        <f t="shared" si="1"/>
        <v>21.458333333333332</v>
      </c>
      <c r="K32" s="54">
        <v>6.2199999999997999</v>
      </c>
      <c r="L32" s="54">
        <v>6.6500000000000909</v>
      </c>
      <c r="M32" s="54">
        <v>6.680000000000291</v>
      </c>
      <c r="N32" s="54">
        <v>6.4899999999997817</v>
      </c>
      <c r="O32" s="54">
        <v>6.4299999999998363</v>
      </c>
      <c r="P32" s="54">
        <v>6.2860000000000582</v>
      </c>
      <c r="Q32" s="54">
        <v>7.1399999999998727</v>
      </c>
      <c r="R32" s="54">
        <v>6.680000000000291</v>
      </c>
    </row>
    <row r="33" spans="1:18" x14ac:dyDescent="0.25">
      <c r="A33" s="58" t="s">
        <v>25</v>
      </c>
      <c r="B33" s="5">
        <v>44958</v>
      </c>
      <c r="C33" s="6">
        <v>30.010999999999513</v>
      </c>
      <c r="D33" s="7">
        <v>29.599999999991269</v>
      </c>
      <c r="E33" s="8">
        <v>29.315699999991921</v>
      </c>
      <c r="F33" s="21">
        <v>2.89</v>
      </c>
      <c r="G33" s="28">
        <f t="shared" si="0"/>
        <v>80.602931713771554</v>
      </c>
      <c r="H33" s="30">
        <v>100</v>
      </c>
      <c r="I33" s="31">
        <v>100</v>
      </c>
      <c r="J33" s="32">
        <f t="shared" si="1"/>
        <v>12.333333333329694</v>
      </c>
      <c r="K33" s="54">
        <v>3.5999999999999091</v>
      </c>
      <c r="L33" s="54">
        <v>3.8400000000001455</v>
      </c>
      <c r="M33" s="54">
        <v>3.7700000000004366</v>
      </c>
      <c r="N33" s="54">
        <v>3.75</v>
      </c>
      <c r="O33" s="54">
        <v>3.6900000000000546</v>
      </c>
      <c r="P33" s="54">
        <v>3.4509999999991123</v>
      </c>
      <c r="Q33" s="54">
        <v>4.0399999999999636</v>
      </c>
      <c r="R33" s="54">
        <v>3.8699999999998909</v>
      </c>
    </row>
    <row r="34" spans="1:18" x14ac:dyDescent="0.25">
      <c r="A34" s="58" t="s">
        <v>25</v>
      </c>
      <c r="B34" s="9">
        <v>44959</v>
      </c>
      <c r="C34" s="2">
        <v>63.119000000001506</v>
      </c>
      <c r="D34" s="3">
        <v>61.69999999999709</v>
      </c>
      <c r="E34" s="4">
        <v>60.792000000001281</v>
      </c>
      <c r="F34" s="22">
        <v>5.95</v>
      </c>
      <c r="G34" s="28">
        <f t="shared" si="0"/>
        <v>81.606578257331975</v>
      </c>
      <c r="H34" s="30">
        <v>100</v>
      </c>
      <c r="I34" s="31">
        <v>100</v>
      </c>
      <c r="J34" s="32">
        <f t="shared" si="1"/>
        <v>25.708333333332124</v>
      </c>
      <c r="K34" s="54">
        <v>7.5199999999999818</v>
      </c>
      <c r="L34" s="54">
        <v>7.9499999999998181</v>
      </c>
      <c r="M34" s="54">
        <v>8.2700000000004366</v>
      </c>
      <c r="N34" s="54">
        <v>7.8000000000001819</v>
      </c>
      <c r="O34" s="54">
        <v>7.6500000000000909</v>
      </c>
      <c r="P34" s="54">
        <v>7.2290000000011787</v>
      </c>
      <c r="Q34" s="54">
        <v>8.7300000000000182</v>
      </c>
      <c r="R34" s="54">
        <v>7.9699999999997999</v>
      </c>
    </row>
    <row r="35" spans="1:18" x14ac:dyDescent="0.25">
      <c r="A35" s="58" t="s">
        <v>25</v>
      </c>
      <c r="B35" s="9">
        <v>44960</v>
      </c>
      <c r="C35" s="2">
        <v>67.286999999998898</v>
      </c>
      <c r="D35" s="3">
        <v>65.80000000000291</v>
      </c>
      <c r="E35" s="4">
        <v>64.699600000007194</v>
      </c>
      <c r="F35" s="22">
        <v>6.55</v>
      </c>
      <c r="G35" s="28">
        <f t="shared" si="0"/>
        <v>79.05722457478555</v>
      </c>
      <c r="H35" s="30">
        <v>100</v>
      </c>
      <c r="I35" s="31">
        <v>100</v>
      </c>
      <c r="J35" s="32">
        <f t="shared" si="1"/>
        <v>27.416666666667876</v>
      </c>
      <c r="K35" s="54">
        <v>8.0399999999999636</v>
      </c>
      <c r="L35" s="54">
        <v>8.4600000000000364</v>
      </c>
      <c r="M35" s="54">
        <v>8.7999999999992724</v>
      </c>
      <c r="N35" s="54">
        <v>8.2899999999999636</v>
      </c>
      <c r="O35" s="54">
        <v>8.1500000000000909</v>
      </c>
      <c r="P35" s="54">
        <v>7.8269999999993161</v>
      </c>
      <c r="Q35" s="54">
        <v>9.2300000000000182</v>
      </c>
      <c r="R35" s="54">
        <v>8.4900000000002365</v>
      </c>
    </row>
    <row r="36" spans="1:18" x14ac:dyDescent="0.25">
      <c r="A36" s="58" t="s">
        <v>25</v>
      </c>
      <c r="B36" s="9">
        <v>44961</v>
      </c>
      <c r="C36" s="2">
        <v>68.712000000002263</v>
      </c>
      <c r="D36" s="3">
        <v>67.19999999999709</v>
      </c>
      <c r="E36" s="4">
        <v>65.990399999995134</v>
      </c>
      <c r="F36" s="22">
        <v>6.78</v>
      </c>
      <c r="G36" s="28">
        <f t="shared" si="0"/>
        <v>78.000349608706472</v>
      </c>
      <c r="H36" s="30">
        <v>100</v>
      </c>
      <c r="I36" s="31">
        <v>100</v>
      </c>
      <c r="J36" s="32">
        <f t="shared" si="1"/>
        <v>27.999999999998789</v>
      </c>
      <c r="K36" s="54">
        <v>8.2300000000000182</v>
      </c>
      <c r="L36" s="54">
        <v>8.6700000000000728</v>
      </c>
      <c r="M36" s="54">
        <v>8.9700000000011642</v>
      </c>
      <c r="N36" s="54">
        <v>8.4500000000002728</v>
      </c>
      <c r="O36" s="54">
        <v>8.3399999999996908</v>
      </c>
      <c r="P36" s="54">
        <v>8.1120000000009895</v>
      </c>
      <c r="Q36" s="54">
        <v>9.4000000000000909</v>
      </c>
      <c r="R36" s="54">
        <v>8.5399999999999636</v>
      </c>
    </row>
    <row r="37" spans="1:18" x14ac:dyDescent="0.25">
      <c r="A37" s="58" t="s">
        <v>25</v>
      </c>
      <c r="B37" s="9">
        <v>44962</v>
      </c>
      <c r="C37" s="2">
        <v>67.990999999997712</v>
      </c>
      <c r="D37" s="3">
        <v>66.5</v>
      </c>
      <c r="E37" s="4">
        <v>65.399300000004587</v>
      </c>
      <c r="F37" s="22">
        <v>6.7999000000000001</v>
      </c>
      <c r="G37" s="28">
        <f t="shared" si="0"/>
        <v>76.961954684030303</v>
      </c>
      <c r="H37" s="30">
        <v>100</v>
      </c>
      <c r="I37" s="31">
        <v>100</v>
      </c>
      <c r="J37" s="32">
        <f t="shared" si="1"/>
        <v>27.708333333333336</v>
      </c>
      <c r="K37" s="54">
        <v>8.1100000000001273</v>
      </c>
      <c r="L37" s="54">
        <v>8.5599999999999454</v>
      </c>
      <c r="M37" s="54">
        <v>8.8499999999985448</v>
      </c>
      <c r="N37" s="54">
        <v>8.419999999999618</v>
      </c>
      <c r="O37" s="54">
        <v>8.2000000000002728</v>
      </c>
      <c r="P37" s="54">
        <v>7.9709999999995489</v>
      </c>
      <c r="Q37" s="54">
        <v>9.3099999999999454</v>
      </c>
      <c r="R37" s="54">
        <v>8.569999999999709</v>
      </c>
    </row>
    <row r="38" spans="1:18" x14ac:dyDescent="0.25">
      <c r="A38" s="58" t="s">
        <v>25</v>
      </c>
      <c r="B38" s="9">
        <v>44963</v>
      </c>
      <c r="C38" s="2">
        <v>65.449999999999363</v>
      </c>
      <c r="D38" s="3">
        <v>63.900000000008731</v>
      </c>
      <c r="E38" s="4">
        <v>62.945999999996275</v>
      </c>
      <c r="F38" s="22">
        <v>6.4541000000000004</v>
      </c>
      <c r="G38" s="28">
        <f t="shared" si="0"/>
        <v>77.915190734196656</v>
      </c>
      <c r="H38" s="30">
        <v>100</v>
      </c>
      <c r="I38" s="31">
        <v>100</v>
      </c>
      <c r="J38" s="32">
        <f t="shared" si="1"/>
        <v>26.625000000003642</v>
      </c>
      <c r="K38" s="54">
        <v>7.7899999999999636</v>
      </c>
      <c r="L38" s="54">
        <v>8.2400000000002365</v>
      </c>
      <c r="M38" s="54">
        <v>8.5100000000002183</v>
      </c>
      <c r="N38" s="54">
        <v>8.1100000000001273</v>
      </c>
      <c r="O38" s="54">
        <v>7.8499999999999091</v>
      </c>
      <c r="P38" s="54">
        <v>7.6999999999989086</v>
      </c>
      <c r="Q38" s="54">
        <v>8.9899999999997817</v>
      </c>
      <c r="R38" s="54">
        <v>8.2600000000002183</v>
      </c>
    </row>
    <row r="39" spans="1:18" x14ac:dyDescent="0.25">
      <c r="A39" s="58" t="s">
        <v>25</v>
      </c>
      <c r="B39" s="9">
        <v>44964</v>
      </c>
      <c r="C39" s="2">
        <v>66.157000000001972</v>
      </c>
      <c r="D39" s="3">
        <v>64.69999999999709</v>
      </c>
      <c r="E39" s="4">
        <v>63.638399999996182</v>
      </c>
      <c r="F39" s="22">
        <v>6.19</v>
      </c>
      <c r="G39" s="28">
        <f t="shared" si="0"/>
        <v>82.256571085883465</v>
      </c>
      <c r="H39" s="30">
        <v>100</v>
      </c>
      <c r="I39" s="31">
        <v>100</v>
      </c>
      <c r="J39" s="32">
        <f t="shared" si="1"/>
        <v>26.958333333332117</v>
      </c>
      <c r="K39" s="54">
        <v>7.9000000000000909</v>
      </c>
      <c r="L39" s="54">
        <v>8.3499999999999091</v>
      </c>
      <c r="M39" s="54">
        <v>8.5799999999999272</v>
      </c>
      <c r="N39" s="54">
        <v>8.2000000000002728</v>
      </c>
      <c r="O39" s="54">
        <v>7.9800000000000182</v>
      </c>
      <c r="P39" s="54">
        <v>7.7670000000016444</v>
      </c>
      <c r="Q39" s="54">
        <v>8.9900000000002365</v>
      </c>
      <c r="R39" s="54">
        <v>8.3899999999998727</v>
      </c>
    </row>
    <row r="40" spans="1:18" x14ac:dyDescent="0.25">
      <c r="A40" s="58" t="s">
        <v>25</v>
      </c>
      <c r="B40" s="9">
        <v>44965</v>
      </c>
      <c r="C40" s="2">
        <v>68.151999999998225</v>
      </c>
      <c r="D40" s="3">
        <v>66.5</v>
      </c>
      <c r="E40" s="4">
        <v>65.459300000002258</v>
      </c>
      <c r="F40" s="22">
        <v>6.73</v>
      </c>
      <c r="G40" s="28">
        <f t="shared" si="0"/>
        <v>77.761306932531596</v>
      </c>
      <c r="H40" s="30">
        <v>100</v>
      </c>
      <c r="I40" s="31">
        <v>100</v>
      </c>
      <c r="J40" s="32">
        <f t="shared" si="1"/>
        <v>27.708333333333336</v>
      </c>
      <c r="K40" s="54">
        <v>8.1399999999998727</v>
      </c>
      <c r="L40" s="54">
        <v>8.5899999999996908</v>
      </c>
      <c r="M40" s="54">
        <v>8.819999999999709</v>
      </c>
      <c r="N40" s="54">
        <v>8.4599999999995816</v>
      </c>
      <c r="O40" s="54">
        <v>8.2300000000000182</v>
      </c>
      <c r="P40" s="54">
        <v>8.0319999999992433</v>
      </c>
      <c r="Q40" s="54">
        <v>9.2300000000000182</v>
      </c>
      <c r="R40" s="54">
        <v>8.6500000000000909</v>
      </c>
    </row>
    <row r="41" spans="1:18" x14ac:dyDescent="0.25">
      <c r="A41" s="58" t="s">
        <v>25</v>
      </c>
      <c r="B41" s="9">
        <v>44966</v>
      </c>
      <c r="C41" s="2">
        <v>68.893000000001393</v>
      </c>
      <c r="D41" s="3">
        <v>67.30000000000291</v>
      </c>
      <c r="E41" s="4">
        <v>66.154099999999744</v>
      </c>
      <c r="F41" s="22">
        <v>6.88</v>
      </c>
      <c r="G41" s="28">
        <f t="shared" si="0"/>
        <v>76.981008453501758</v>
      </c>
      <c r="H41" s="30">
        <v>100</v>
      </c>
      <c r="I41" s="31">
        <v>100</v>
      </c>
      <c r="J41" s="32">
        <f t="shared" si="1"/>
        <v>28.041666666667879</v>
      </c>
      <c r="K41" s="54">
        <v>8.2300000000000182</v>
      </c>
      <c r="L41" s="54">
        <v>8.6900000000000546</v>
      </c>
      <c r="M41" s="54">
        <v>8.8900000000012369</v>
      </c>
      <c r="N41" s="54">
        <v>8.5</v>
      </c>
      <c r="O41" s="54">
        <v>8.4099999999998545</v>
      </c>
      <c r="P41" s="54">
        <v>8.1530000000002474</v>
      </c>
      <c r="Q41" s="54">
        <v>9.3299999999999272</v>
      </c>
      <c r="R41" s="54">
        <v>8.6900000000000546</v>
      </c>
    </row>
    <row r="42" spans="1:18" x14ac:dyDescent="0.25">
      <c r="A42" s="58" t="s">
        <v>25</v>
      </c>
      <c r="B42" s="9">
        <v>44967</v>
      </c>
      <c r="C42" s="2">
        <v>69.5</v>
      </c>
      <c r="D42" s="3">
        <v>67.80000000000291</v>
      </c>
      <c r="E42" s="4">
        <v>66.735400000005029</v>
      </c>
      <c r="F42" s="22">
        <v>7.07</v>
      </c>
      <c r="G42" s="28">
        <f t="shared" si="0"/>
        <v>75.46876622704022</v>
      </c>
      <c r="H42" s="30">
        <v>100</v>
      </c>
      <c r="I42" s="31">
        <v>100</v>
      </c>
      <c r="J42" s="32">
        <f t="shared" si="1"/>
        <v>28.250000000001211</v>
      </c>
      <c r="K42" s="54">
        <v>8.3499999999999091</v>
      </c>
      <c r="L42" s="54">
        <v>8.7600000000002183</v>
      </c>
      <c r="M42" s="54">
        <v>9.0100000000002183</v>
      </c>
      <c r="N42" s="54">
        <v>8.5600000000004002</v>
      </c>
      <c r="O42" s="54">
        <v>8.5</v>
      </c>
      <c r="P42" s="54">
        <v>8.1399999999994179</v>
      </c>
      <c r="Q42" s="54">
        <v>9.4600000000000364</v>
      </c>
      <c r="R42" s="54">
        <v>8.7199999999997999</v>
      </c>
    </row>
    <row r="43" spans="1:18" x14ac:dyDescent="0.25">
      <c r="A43" s="58" t="s">
        <v>25</v>
      </c>
      <c r="B43" s="9">
        <v>44968</v>
      </c>
      <c r="C43" s="2">
        <v>69.488000000000284</v>
      </c>
      <c r="D43" s="3">
        <v>67.899999999994179</v>
      </c>
      <c r="E43" s="4">
        <v>66.758600000001024</v>
      </c>
      <c r="F43" s="22">
        <v>7.02</v>
      </c>
      <c r="G43" s="28">
        <f t="shared" si="0"/>
        <v>76.118396729077219</v>
      </c>
      <c r="H43" s="30">
        <v>100</v>
      </c>
      <c r="I43" s="31">
        <v>100</v>
      </c>
      <c r="J43" s="32">
        <f t="shared" si="1"/>
        <v>28.291666666664238</v>
      </c>
      <c r="K43" s="54">
        <v>8.3900000000003274</v>
      </c>
      <c r="L43" s="54">
        <v>8.7999999999997272</v>
      </c>
      <c r="M43" s="54">
        <v>8.9699999999993452</v>
      </c>
      <c r="N43" s="54">
        <v>8.5599999999999454</v>
      </c>
      <c r="O43" s="54">
        <v>8.5199999999999818</v>
      </c>
      <c r="P43" s="54">
        <v>8.2080000000005384</v>
      </c>
      <c r="Q43" s="54">
        <v>9.3200000000001637</v>
      </c>
      <c r="R43" s="54">
        <v>8.7200000000002547</v>
      </c>
    </row>
    <row r="44" spans="1:18" x14ac:dyDescent="0.25">
      <c r="A44" s="58" t="s">
        <v>25</v>
      </c>
      <c r="B44" s="9">
        <v>44969</v>
      </c>
      <c r="C44" s="2">
        <v>71.796999999999116</v>
      </c>
      <c r="D44" s="3">
        <v>70.19999999999709</v>
      </c>
      <c r="E44" s="4">
        <v>68.937599999990198</v>
      </c>
      <c r="F44" s="22">
        <v>7.17</v>
      </c>
      <c r="G44" s="28">
        <f t="shared" si="0"/>
        <v>77.050405123782895</v>
      </c>
      <c r="H44" s="30">
        <v>100</v>
      </c>
      <c r="I44" s="31">
        <v>100</v>
      </c>
      <c r="J44" s="32">
        <f t="shared" si="1"/>
        <v>29.249999999998789</v>
      </c>
      <c r="K44" s="54">
        <v>8.6999999999998181</v>
      </c>
      <c r="L44" s="54">
        <v>9.0600000000004002</v>
      </c>
      <c r="M44" s="54">
        <v>9.2600000000002183</v>
      </c>
      <c r="N44" s="54">
        <v>8.8699999999998909</v>
      </c>
      <c r="O44" s="54">
        <v>8.8200000000001637</v>
      </c>
      <c r="P44" s="54">
        <v>8.5669999999990978</v>
      </c>
      <c r="Q44" s="54">
        <v>9.4899999999997817</v>
      </c>
      <c r="R44" s="54">
        <v>9.0299999999997453</v>
      </c>
    </row>
    <row r="45" spans="1:18" x14ac:dyDescent="0.25">
      <c r="A45" s="58" t="s">
        <v>25</v>
      </c>
      <c r="B45" s="9">
        <v>44970</v>
      </c>
      <c r="C45" s="10">
        <v>74.124999999998636</v>
      </c>
      <c r="D45" s="11">
        <v>72.400000000008731</v>
      </c>
      <c r="E45" s="12">
        <v>71.137900000001537</v>
      </c>
      <c r="F45" s="22">
        <v>7.57</v>
      </c>
      <c r="G45" s="28">
        <f t="shared" si="0"/>
        <v>75.266142222454008</v>
      </c>
      <c r="H45" s="30">
        <v>100</v>
      </c>
      <c r="I45" s="31">
        <v>100</v>
      </c>
      <c r="J45" s="32">
        <f t="shared" si="1"/>
        <v>30.166666666670306</v>
      </c>
      <c r="K45" s="54">
        <v>9</v>
      </c>
      <c r="L45" s="54">
        <v>9.319999999999709</v>
      </c>
      <c r="M45" s="54">
        <v>9.5299999999988358</v>
      </c>
      <c r="N45" s="54">
        <v>9.1700000000000728</v>
      </c>
      <c r="O45" s="54">
        <v>9.1199999999998909</v>
      </c>
      <c r="P45" s="54">
        <v>8.8649999999997817</v>
      </c>
      <c r="Q45" s="54">
        <v>9.8099999999999454</v>
      </c>
      <c r="R45" s="54">
        <v>9.3100000000004002</v>
      </c>
    </row>
    <row r="46" spans="1:18" x14ac:dyDescent="0.25">
      <c r="A46" s="58" t="s">
        <v>25</v>
      </c>
      <c r="B46" s="9">
        <v>44971</v>
      </c>
      <c r="C46" s="2">
        <v>74.216000000001713</v>
      </c>
      <c r="D46" s="3">
        <v>72.399999999994179</v>
      </c>
      <c r="E46" s="4">
        <v>71.142500000001746</v>
      </c>
      <c r="F46" s="22">
        <v>7.79</v>
      </c>
      <c r="G46" s="28">
        <f t="shared" si="0"/>
        <v>73.140525882395664</v>
      </c>
      <c r="H46" s="30">
        <v>100</v>
      </c>
      <c r="I46" s="31">
        <v>100</v>
      </c>
      <c r="J46" s="32">
        <f t="shared" si="1"/>
        <v>30.166666666664245</v>
      </c>
      <c r="K46" s="54">
        <v>9.0500000000001819</v>
      </c>
      <c r="L46" s="54">
        <v>9.3200000000001637</v>
      </c>
      <c r="M46" s="54">
        <v>9.5400000000008731</v>
      </c>
      <c r="N46" s="54">
        <v>9.1700000000000728</v>
      </c>
      <c r="O46" s="54">
        <v>9.1100000000001273</v>
      </c>
      <c r="P46" s="54">
        <v>8.8960000000006403</v>
      </c>
      <c r="Q46" s="54">
        <v>9.8299999999999272</v>
      </c>
      <c r="R46" s="54">
        <v>9.2999999999997272</v>
      </c>
    </row>
    <row r="47" spans="1:18" x14ac:dyDescent="0.25">
      <c r="A47" s="58" t="s">
        <v>25</v>
      </c>
      <c r="B47" s="9">
        <v>44972</v>
      </c>
      <c r="C47" s="2">
        <v>73.678999999998268</v>
      </c>
      <c r="D47" s="3">
        <v>71.899999999994179</v>
      </c>
      <c r="E47" s="4">
        <v>70.679400000008172</v>
      </c>
      <c r="F47" s="22">
        <v>7.25</v>
      </c>
      <c r="G47" s="28">
        <f t="shared" si="0"/>
        <v>78.045497594314483</v>
      </c>
      <c r="H47" s="30">
        <v>100</v>
      </c>
      <c r="I47" s="31">
        <v>100</v>
      </c>
      <c r="J47" s="32">
        <f t="shared" si="1"/>
        <v>29.958333333330906</v>
      </c>
      <c r="K47" s="54">
        <v>9</v>
      </c>
      <c r="L47" s="54">
        <v>9.2799999999997453</v>
      </c>
      <c r="M47" s="54">
        <v>9.4599999999991269</v>
      </c>
      <c r="N47" s="54">
        <v>9.1199999999998909</v>
      </c>
      <c r="O47" s="54">
        <v>9.0399999999999636</v>
      </c>
      <c r="P47" s="54">
        <v>8.8289999999997235</v>
      </c>
      <c r="Q47" s="54">
        <v>9.7699999999999818</v>
      </c>
      <c r="R47" s="54">
        <v>9.1799999999998363</v>
      </c>
    </row>
    <row r="48" spans="1:18" x14ac:dyDescent="0.25">
      <c r="A48" s="58" t="s">
        <v>25</v>
      </c>
      <c r="B48" s="9">
        <v>44973</v>
      </c>
      <c r="C48" s="2">
        <v>74.528000000000247</v>
      </c>
      <c r="D48" s="3">
        <v>72.700000000011642</v>
      </c>
      <c r="E48" s="4">
        <v>71.438699999998789</v>
      </c>
      <c r="F48" s="22">
        <v>7.68</v>
      </c>
      <c r="G48" s="28">
        <f t="shared" si="0"/>
        <v>74.495520841542856</v>
      </c>
      <c r="H48" s="30">
        <v>100</v>
      </c>
      <c r="I48" s="31">
        <v>100</v>
      </c>
      <c r="J48" s="32">
        <f t="shared" si="1"/>
        <v>30.291666666671517</v>
      </c>
      <c r="K48" s="54">
        <v>9.0999999999999091</v>
      </c>
      <c r="L48" s="54">
        <v>9.3900000000003274</v>
      </c>
      <c r="M48" s="54">
        <v>9.5</v>
      </c>
      <c r="N48" s="54">
        <v>9.2599999999997635</v>
      </c>
      <c r="O48" s="54">
        <v>9.1399999999998727</v>
      </c>
      <c r="P48" s="54">
        <v>8.9380000000001019</v>
      </c>
      <c r="Q48" s="54">
        <v>9.7899999999999636</v>
      </c>
      <c r="R48" s="54">
        <v>9.4100000000003092</v>
      </c>
    </row>
    <row r="49" spans="1:18" x14ac:dyDescent="0.25">
      <c r="A49" s="58" t="s">
        <v>25</v>
      </c>
      <c r="B49" s="9">
        <v>44974</v>
      </c>
      <c r="C49" s="2">
        <v>74.114000000001852</v>
      </c>
      <c r="D49" s="3">
        <v>72.299999999988358</v>
      </c>
      <c r="E49" s="4">
        <v>70.982099999993807</v>
      </c>
      <c r="F49" s="22">
        <v>7.74</v>
      </c>
      <c r="G49" s="28">
        <f t="shared" si="0"/>
        <v>73.511334471679589</v>
      </c>
      <c r="H49" s="30">
        <v>100</v>
      </c>
      <c r="I49" s="31">
        <v>100</v>
      </c>
      <c r="J49" s="32">
        <f t="shared" si="1"/>
        <v>30.124999999995151</v>
      </c>
      <c r="K49" s="54">
        <v>9.0900000000001455</v>
      </c>
      <c r="L49" s="54">
        <v>9.3699999999998909</v>
      </c>
      <c r="M49" s="54">
        <v>9.1400000000012369</v>
      </c>
      <c r="N49" s="54">
        <v>9.2899999999999636</v>
      </c>
      <c r="O49" s="54">
        <v>9.1600000000003092</v>
      </c>
      <c r="P49" s="54">
        <v>8.8940000000002328</v>
      </c>
      <c r="Q49" s="54">
        <v>9.7699999999999818</v>
      </c>
      <c r="R49" s="54">
        <v>9.4000000000000909</v>
      </c>
    </row>
    <row r="50" spans="1:18" x14ac:dyDescent="0.25">
      <c r="A50" s="58" t="s">
        <v>25</v>
      </c>
      <c r="B50" s="9">
        <v>44975</v>
      </c>
      <c r="C50" s="2">
        <v>71.964000000000851</v>
      </c>
      <c r="D50" s="3">
        <v>70.200000000011642</v>
      </c>
      <c r="E50" s="4">
        <v>69.038200000009965</v>
      </c>
      <c r="F50" s="22">
        <v>7.22</v>
      </c>
      <c r="G50" s="28">
        <f t="shared" si="0"/>
        <v>76.516815060614661</v>
      </c>
      <c r="H50" s="30">
        <v>97.546897546897554</v>
      </c>
      <c r="I50" s="31">
        <v>100</v>
      </c>
      <c r="J50" s="32">
        <f t="shared" si="1"/>
        <v>29.250000000004849</v>
      </c>
      <c r="K50" s="54">
        <v>9.1299999999996544</v>
      </c>
      <c r="L50" s="54">
        <v>9.4299999999998363</v>
      </c>
      <c r="M50" s="54">
        <v>9.5100000000002183</v>
      </c>
      <c r="N50" s="54">
        <v>9.3200000000001637</v>
      </c>
      <c r="O50" s="54">
        <v>6.3299999999999272</v>
      </c>
      <c r="P50" s="54">
        <v>9.0140000000010332</v>
      </c>
      <c r="Q50" s="54">
        <v>9.7900000000004184</v>
      </c>
      <c r="R50" s="54">
        <v>9.4399999999995998</v>
      </c>
    </row>
    <row r="51" spans="1:18" x14ac:dyDescent="0.25">
      <c r="A51" s="58" t="s">
        <v>25</v>
      </c>
      <c r="B51" s="9">
        <v>44976</v>
      </c>
      <c r="C51" s="2">
        <v>73.725999999998294</v>
      </c>
      <c r="D51" s="3">
        <v>71.899999999994179</v>
      </c>
      <c r="E51" s="4">
        <v>70.700399999986985</v>
      </c>
      <c r="F51" s="22">
        <v>7.08</v>
      </c>
      <c r="G51" s="28">
        <f t="shared" si="0"/>
        <v>79.919471406607343</v>
      </c>
      <c r="H51" s="30">
        <v>100</v>
      </c>
      <c r="I51" s="31">
        <v>100</v>
      </c>
      <c r="J51" s="32">
        <f t="shared" si="1"/>
        <v>29.958333333330906</v>
      </c>
      <c r="K51" s="54">
        <v>9.0500000000001819</v>
      </c>
      <c r="L51" s="54">
        <v>9.3400000000001455</v>
      </c>
      <c r="M51" s="54">
        <v>9.3799999999991996</v>
      </c>
      <c r="N51" s="54">
        <v>9.1799999999998363</v>
      </c>
      <c r="O51" s="54">
        <v>9.1399999999998727</v>
      </c>
      <c r="P51" s="54">
        <v>8.9059999999990396</v>
      </c>
      <c r="Q51" s="54">
        <v>9.669999999999618</v>
      </c>
      <c r="R51" s="54">
        <v>9.0600000000004002</v>
      </c>
    </row>
    <row r="52" spans="1:18" x14ac:dyDescent="0.25">
      <c r="A52" s="58" t="s">
        <v>25</v>
      </c>
      <c r="B52" s="9">
        <v>44977</v>
      </c>
      <c r="C52" s="2">
        <v>69.041000000000167</v>
      </c>
      <c r="D52" s="3">
        <v>67.399999999994179</v>
      </c>
      <c r="E52" s="4">
        <v>66.263400000010733</v>
      </c>
      <c r="F52" s="22">
        <v>6.5856000000000003</v>
      </c>
      <c r="G52" s="28">
        <f t="shared" si="0"/>
        <v>80.541834604749724</v>
      </c>
      <c r="H52" s="30">
        <v>100</v>
      </c>
      <c r="I52" s="31">
        <v>100</v>
      </c>
      <c r="J52" s="32">
        <f t="shared" si="1"/>
        <v>28.083333333330906</v>
      </c>
      <c r="K52" s="54">
        <v>8.4000000000000909</v>
      </c>
      <c r="L52" s="54">
        <v>8.7800000000002001</v>
      </c>
      <c r="M52" s="54">
        <v>8.819999999999709</v>
      </c>
      <c r="N52" s="54">
        <v>8.5300000000002001</v>
      </c>
      <c r="O52" s="54">
        <v>8.4600000000000364</v>
      </c>
      <c r="P52" s="54">
        <v>8.2409999999999854</v>
      </c>
      <c r="Q52" s="54">
        <v>9.1600000000003092</v>
      </c>
      <c r="R52" s="54">
        <v>8.6499999999996362</v>
      </c>
    </row>
    <row r="53" spans="1:18" x14ac:dyDescent="0.25">
      <c r="A53" s="58" t="s">
        <v>25</v>
      </c>
      <c r="B53" s="9">
        <v>44978</v>
      </c>
      <c r="C53" s="2">
        <v>69.91800000000103</v>
      </c>
      <c r="D53" s="3">
        <v>68.400000000008731</v>
      </c>
      <c r="E53" s="4">
        <v>67.106299999999464</v>
      </c>
      <c r="F53" s="22">
        <v>6.78</v>
      </c>
      <c r="G53" s="28">
        <f t="shared" si="0"/>
        <v>79.393212994589803</v>
      </c>
      <c r="H53" s="30">
        <v>100</v>
      </c>
      <c r="I53" s="31">
        <v>100</v>
      </c>
      <c r="J53" s="32">
        <f t="shared" si="1"/>
        <v>28.500000000003638</v>
      </c>
      <c r="K53" s="54">
        <v>8.5099999999997635</v>
      </c>
      <c r="L53" s="54">
        <v>8.8599999999996726</v>
      </c>
      <c r="M53" s="54">
        <v>8.9500000000007276</v>
      </c>
      <c r="N53" s="54">
        <v>8.6199999999998909</v>
      </c>
      <c r="O53" s="54">
        <v>8.5599999999999454</v>
      </c>
      <c r="P53" s="54">
        <v>8.3980000000010477</v>
      </c>
      <c r="Q53" s="54">
        <v>9.25</v>
      </c>
      <c r="R53" s="54">
        <v>8.7699999999999818</v>
      </c>
    </row>
    <row r="54" spans="1:18" x14ac:dyDescent="0.25">
      <c r="A54" s="58" t="s">
        <v>25</v>
      </c>
      <c r="B54" s="9">
        <v>44979</v>
      </c>
      <c r="C54" s="2">
        <v>64.951000000000022</v>
      </c>
      <c r="D54" s="3">
        <v>63.30000000000291</v>
      </c>
      <c r="E54" s="4">
        <v>62.419799999988754</v>
      </c>
      <c r="F54" s="22">
        <v>6.19</v>
      </c>
      <c r="G54" s="28">
        <f t="shared" si="0"/>
        <v>80.476676193769663</v>
      </c>
      <c r="H54" s="30">
        <v>100</v>
      </c>
      <c r="I54" s="31">
        <v>100</v>
      </c>
      <c r="J54" s="32">
        <f t="shared" si="1"/>
        <v>26.375000000001215</v>
      </c>
      <c r="K54" s="54">
        <v>7.930000000000291</v>
      </c>
      <c r="L54" s="54">
        <v>8.2600000000002183</v>
      </c>
      <c r="M54" s="54">
        <v>8.25</v>
      </c>
      <c r="N54" s="54">
        <v>8.0500000000001819</v>
      </c>
      <c r="O54" s="54">
        <v>8</v>
      </c>
      <c r="P54" s="54">
        <v>7.8909999999996217</v>
      </c>
      <c r="Q54" s="54">
        <v>8.6099999999996726</v>
      </c>
      <c r="R54" s="54">
        <v>7.9600000000000364</v>
      </c>
    </row>
    <row r="55" spans="1:18" x14ac:dyDescent="0.25">
      <c r="A55" s="58" t="s">
        <v>25</v>
      </c>
      <c r="B55" s="9">
        <v>44980</v>
      </c>
      <c r="C55" s="2">
        <v>68.946999999998752</v>
      </c>
      <c r="D55" s="3">
        <v>67.399999999994179</v>
      </c>
      <c r="E55" s="4">
        <v>66.225500000000466</v>
      </c>
      <c r="F55" s="22">
        <v>6.63</v>
      </c>
      <c r="G55" s="28">
        <f t="shared" si="0"/>
        <v>80.002459422781286</v>
      </c>
      <c r="H55" s="30">
        <v>100</v>
      </c>
      <c r="I55" s="31">
        <v>100</v>
      </c>
      <c r="J55" s="32">
        <f t="shared" si="1"/>
        <v>28.083333333330906</v>
      </c>
      <c r="K55" s="54">
        <v>8.3699999999998909</v>
      </c>
      <c r="L55" s="54">
        <v>8.7100000000000364</v>
      </c>
      <c r="M55" s="54">
        <v>8.8299999999999272</v>
      </c>
      <c r="N55" s="54">
        <v>8.4699999999997999</v>
      </c>
      <c r="O55" s="54">
        <v>8.4099999999998545</v>
      </c>
      <c r="P55" s="54">
        <v>8.3169999999990978</v>
      </c>
      <c r="Q55" s="54">
        <v>9.2100000000000364</v>
      </c>
      <c r="R55" s="54">
        <v>8.6300000000001091</v>
      </c>
    </row>
    <row r="56" spans="1:18" x14ac:dyDescent="0.25">
      <c r="A56" s="58" t="s">
        <v>25</v>
      </c>
      <c r="B56" s="9">
        <v>44981</v>
      </c>
      <c r="C56" s="2">
        <v>69.644000000000688</v>
      </c>
      <c r="D56" s="3">
        <v>68.100000000005821</v>
      </c>
      <c r="E56" s="4">
        <v>66.879100000005565</v>
      </c>
      <c r="F56" s="22">
        <v>6.92</v>
      </c>
      <c r="G56" s="28">
        <f t="shared" si="0"/>
        <v>77.445820905237952</v>
      </c>
      <c r="H56" s="30">
        <v>100</v>
      </c>
      <c r="I56" s="31">
        <v>100</v>
      </c>
      <c r="J56" s="32">
        <f t="shared" si="1"/>
        <v>28.375000000002427</v>
      </c>
      <c r="K56" s="54">
        <v>8.5</v>
      </c>
      <c r="L56" s="54">
        <v>8.7999999999997272</v>
      </c>
      <c r="M56" s="54">
        <v>8.9400000000005093</v>
      </c>
      <c r="N56" s="54">
        <v>8.5500000000001819</v>
      </c>
      <c r="O56" s="54">
        <v>8.4700000000002547</v>
      </c>
      <c r="P56" s="54">
        <v>8.3739999999997963</v>
      </c>
      <c r="Q56" s="54">
        <v>9.330000000000382</v>
      </c>
      <c r="R56" s="54">
        <v>8.6799999999998363</v>
      </c>
    </row>
    <row r="57" spans="1:18" x14ac:dyDescent="0.25">
      <c r="A57" s="58" t="s">
        <v>25</v>
      </c>
      <c r="B57" s="9">
        <v>44982</v>
      </c>
      <c r="C57" s="2">
        <v>67.723999999999705</v>
      </c>
      <c r="D57" s="3">
        <v>66</v>
      </c>
      <c r="E57" s="4">
        <v>65.018599999995786</v>
      </c>
      <c r="F57" s="22">
        <v>6.62</v>
      </c>
      <c r="G57" s="28">
        <f t="shared" si="0"/>
        <v>78.459026675355787</v>
      </c>
      <c r="H57" s="30">
        <v>100</v>
      </c>
      <c r="I57" s="31">
        <v>100</v>
      </c>
      <c r="J57" s="32">
        <f t="shared" si="1"/>
        <v>27.500000000000004</v>
      </c>
      <c r="K57" s="54">
        <v>8.2599999999997635</v>
      </c>
      <c r="L57" s="54">
        <v>8.5700000000001637</v>
      </c>
      <c r="M57" s="54">
        <v>8.6599999999998545</v>
      </c>
      <c r="N57" s="54">
        <v>8.3499999999999091</v>
      </c>
      <c r="O57" s="54">
        <v>8.2300000000000182</v>
      </c>
      <c r="P57" s="54">
        <v>8.1340000000000146</v>
      </c>
      <c r="Q57" s="54">
        <v>9.0499999999997272</v>
      </c>
      <c r="R57" s="54">
        <v>8.4700000000002547</v>
      </c>
    </row>
    <row r="58" spans="1:18" x14ac:dyDescent="0.25">
      <c r="A58" s="58" t="s">
        <v>25</v>
      </c>
      <c r="B58" s="9">
        <v>44983</v>
      </c>
      <c r="C58" s="2">
        <v>67.169000000000324</v>
      </c>
      <c r="D58" s="3">
        <v>65.69999999999709</v>
      </c>
      <c r="E58" s="4">
        <v>64.558499999999185</v>
      </c>
      <c r="F58" s="22">
        <v>6.63</v>
      </c>
      <c r="G58" s="28">
        <f t="shared" si="0"/>
        <v>77.984593235563068</v>
      </c>
      <c r="H58" s="30">
        <v>100</v>
      </c>
      <c r="I58" s="31">
        <v>100</v>
      </c>
      <c r="J58" s="32">
        <f t="shared" si="1"/>
        <v>27.374999999998789</v>
      </c>
      <c r="K58" s="54">
        <v>8.1600000000003092</v>
      </c>
      <c r="L58" s="54">
        <v>8.4899999999997817</v>
      </c>
      <c r="M58" s="54">
        <v>8.5499999999992724</v>
      </c>
      <c r="N58" s="54">
        <v>8.3099999999999454</v>
      </c>
      <c r="O58" s="54">
        <v>8.1799999999998363</v>
      </c>
      <c r="P58" s="54">
        <v>8.0490000000008877</v>
      </c>
      <c r="Q58" s="54">
        <v>8.9500000000002728</v>
      </c>
      <c r="R58" s="54">
        <v>8.4800000000000182</v>
      </c>
    </row>
    <row r="59" spans="1:18" x14ac:dyDescent="0.25">
      <c r="A59" s="58" t="s">
        <v>25</v>
      </c>
      <c r="B59" s="9">
        <v>44984</v>
      </c>
      <c r="C59" s="2">
        <v>65.447000000000116</v>
      </c>
      <c r="D59" s="3">
        <v>64</v>
      </c>
      <c r="E59" s="4">
        <v>63.009200000000419</v>
      </c>
      <c r="F59" s="22">
        <v>6.2</v>
      </c>
      <c r="G59" s="28">
        <f t="shared" si="0"/>
        <v>81.235387150084918</v>
      </c>
      <c r="H59" s="30">
        <v>100</v>
      </c>
      <c r="I59" s="31">
        <v>100</v>
      </c>
      <c r="J59" s="32">
        <f t="shared" si="1"/>
        <v>26.666666666666668</v>
      </c>
      <c r="K59" s="54">
        <v>7.9299999999998363</v>
      </c>
      <c r="L59" s="54">
        <v>8.2699999999999818</v>
      </c>
      <c r="M59" s="54">
        <v>8.3400000000001455</v>
      </c>
      <c r="N59" s="54">
        <v>8.1100000000001273</v>
      </c>
      <c r="O59" s="54">
        <v>8.0100000000002183</v>
      </c>
      <c r="P59" s="54">
        <v>7.7770000000000437</v>
      </c>
      <c r="Q59" s="54">
        <v>8.75</v>
      </c>
      <c r="R59" s="54">
        <v>8.2599999999997635</v>
      </c>
    </row>
    <row r="60" spans="1:18" x14ac:dyDescent="0.25">
      <c r="A60" s="58" t="s">
        <v>25</v>
      </c>
      <c r="B60" s="9">
        <v>44985</v>
      </c>
      <c r="C60" s="2">
        <v>63.229999999999109</v>
      </c>
      <c r="D60" s="3">
        <v>62.5</v>
      </c>
      <c r="E60" s="4">
        <v>61.560000000012224</v>
      </c>
      <c r="F60" s="22">
        <v>6.12</v>
      </c>
      <c r="G60" s="28">
        <f t="shared" si="0"/>
        <v>80.368444956745051</v>
      </c>
      <c r="H60" s="30">
        <v>100</v>
      </c>
      <c r="I60" s="31">
        <v>100</v>
      </c>
      <c r="J60" s="32">
        <f t="shared" si="1"/>
        <v>26.041666666666668</v>
      </c>
      <c r="K60" s="54">
        <v>7.8000000000001819</v>
      </c>
      <c r="L60" s="54">
        <v>8.1100000000001273</v>
      </c>
      <c r="M60" s="54">
        <v>8.1399999999994179</v>
      </c>
      <c r="N60" s="54">
        <v>7.8699999999998909</v>
      </c>
      <c r="O60" s="54">
        <v>7.8399999999996908</v>
      </c>
      <c r="P60" s="54">
        <v>7.5799999999999272</v>
      </c>
      <c r="Q60" s="54">
        <v>8.5499999999997272</v>
      </c>
      <c r="R60" s="54">
        <v>7.3400000000001455</v>
      </c>
    </row>
    <row r="61" spans="1:18" x14ac:dyDescent="0.25">
      <c r="A61" s="5" t="s">
        <v>44</v>
      </c>
      <c r="B61" s="5">
        <v>44986</v>
      </c>
      <c r="C61" s="6">
        <v>64.767000000000735</v>
      </c>
      <c r="D61" s="7">
        <v>63.30000000000291</v>
      </c>
      <c r="E61" s="8">
        <v>62.346499999999651</v>
      </c>
      <c r="F61" s="21">
        <v>5.99</v>
      </c>
      <c r="G61" s="28">
        <f t="shared" si="0"/>
        <v>83.163710457334588</v>
      </c>
      <c r="H61" s="30">
        <v>100</v>
      </c>
      <c r="I61" s="31">
        <v>100</v>
      </c>
      <c r="J61" s="32">
        <f t="shared" si="1"/>
        <v>26.375000000001215</v>
      </c>
      <c r="K61" s="54">
        <v>7.9299999999998363</v>
      </c>
      <c r="L61" s="54">
        <v>8.2100000000000364</v>
      </c>
      <c r="M61" s="54">
        <v>8.2700000000004366</v>
      </c>
      <c r="N61" s="54">
        <v>7.9600000000000364</v>
      </c>
      <c r="O61" s="54">
        <v>7.9400000000000546</v>
      </c>
      <c r="P61" s="54">
        <v>7.6970000000001164</v>
      </c>
      <c r="Q61" s="54">
        <v>8.6199999999998909</v>
      </c>
      <c r="R61" s="54">
        <v>8.1400000000003274</v>
      </c>
    </row>
    <row r="62" spans="1:18" x14ac:dyDescent="0.25">
      <c r="A62" s="5" t="s">
        <v>44</v>
      </c>
      <c r="B62" s="9">
        <v>44987</v>
      </c>
      <c r="C62" s="2">
        <v>63.796000000000276</v>
      </c>
      <c r="D62" s="3">
        <v>62.399999999994179</v>
      </c>
      <c r="E62" s="4">
        <v>61.452799999999115</v>
      </c>
      <c r="F62" s="22">
        <v>6.31</v>
      </c>
      <c r="G62" s="28">
        <f t="shared" si="0"/>
        <v>77.82375837119136</v>
      </c>
      <c r="H62" s="30">
        <v>100</v>
      </c>
      <c r="I62" s="31">
        <v>100</v>
      </c>
      <c r="J62" s="32">
        <f t="shared" si="1"/>
        <v>25.999999999997573</v>
      </c>
      <c r="K62" s="54">
        <v>7.7899999999999636</v>
      </c>
      <c r="L62" s="54">
        <v>8.1100000000001273</v>
      </c>
      <c r="M62" s="54">
        <v>8.1200000000008004</v>
      </c>
      <c r="N62" s="54">
        <v>7.8499999999999091</v>
      </c>
      <c r="O62" s="54">
        <v>7.8400000000001455</v>
      </c>
      <c r="P62" s="54">
        <v>7.5859999999993306</v>
      </c>
      <c r="Q62" s="54">
        <v>8.4800000000000182</v>
      </c>
      <c r="R62" s="54">
        <v>8.0199999999999818</v>
      </c>
    </row>
    <row r="63" spans="1:18" x14ac:dyDescent="0.25">
      <c r="A63" s="5" t="s">
        <v>44</v>
      </c>
      <c r="B63" s="9">
        <v>44988</v>
      </c>
      <c r="C63" s="2">
        <v>58.212000000000444</v>
      </c>
      <c r="D63" s="3">
        <v>57</v>
      </c>
      <c r="E63" s="4">
        <v>56.172899999990477</v>
      </c>
      <c r="F63" s="22">
        <v>5.7</v>
      </c>
      <c r="G63" s="28">
        <f t="shared" si="0"/>
        <v>78.696781301644762</v>
      </c>
      <c r="H63" s="30">
        <v>100</v>
      </c>
      <c r="I63" s="31">
        <v>100</v>
      </c>
      <c r="J63" s="32">
        <f t="shared" si="1"/>
        <v>23.75</v>
      </c>
      <c r="K63" s="54">
        <v>7.1300000000001091</v>
      </c>
      <c r="L63" s="54">
        <v>7.4400000000000546</v>
      </c>
      <c r="M63" s="54">
        <v>7.3699999999989814</v>
      </c>
      <c r="N63" s="54">
        <v>7.1700000000000728</v>
      </c>
      <c r="O63" s="54">
        <v>7.1399999999998727</v>
      </c>
      <c r="P63" s="54">
        <v>6.952000000001135</v>
      </c>
      <c r="Q63" s="54">
        <v>7.7000000000002728</v>
      </c>
      <c r="R63" s="54">
        <v>7.3099999999999454</v>
      </c>
    </row>
    <row r="64" spans="1:18" x14ac:dyDescent="0.25">
      <c r="A64" s="5" t="s">
        <v>44</v>
      </c>
      <c r="B64" s="9">
        <v>44989</v>
      </c>
      <c r="C64" s="2">
        <v>56.512000000000626</v>
      </c>
      <c r="D64" s="3">
        <v>55.30000000000291</v>
      </c>
      <c r="E64" s="4">
        <v>54.540600000007544</v>
      </c>
      <c r="F64" s="22">
        <v>5.59</v>
      </c>
      <c r="G64" s="28">
        <f t="shared" si="0"/>
        <v>77.852093130253735</v>
      </c>
      <c r="H64" s="30">
        <v>100</v>
      </c>
      <c r="I64" s="31">
        <v>100</v>
      </c>
      <c r="J64" s="32">
        <f t="shared" si="1"/>
        <v>23.041666666667879</v>
      </c>
      <c r="K64" s="54">
        <v>6.8399999999996908</v>
      </c>
      <c r="L64" s="54">
        <v>7.1900000000000546</v>
      </c>
      <c r="M64" s="54">
        <v>7.1200000000008004</v>
      </c>
      <c r="N64" s="54">
        <v>6.9600000000000364</v>
      </c>
      <c r="O64" s="54">
        <v>6.930000000000291</v>
      </c>
      <c r="P64" s="54">
        <v>6.8019999999996799</v>
      </c>
      <c r="Q64" s="54">
        <v>7.5399999999999636</v>
      </c>
      <c r="R64" s="54">
        <v>7.1300000000001091</v>
      </c>
    </row>
    <row r="65" spans="1:18" x14ac:dyDescent="0.25">
      <c r="A65" s="5" t="s">
        <v>44</v>
      </c>
      <c r="B65" s="9">
        <v>44990</v>
      </c>
      <c r="C65" s="2">
        <v>57.376999999998588</v>
      </c>
      <c r="D65" s="3">
        <v>56.19999999999709</v>
      </c>
      <c r="E65" s="4">
        <v>55.354999999995925</v>
      </c>
      <c r="F65" s="22">
        <v>5.36</v>
      </c>
      <c r="G65" s="28">
        <f t="shared" si="0"/>
        <v>82.514162484182947</v>
      </c>
      <c r="H65" s="30">
        <v>98.906705539358597</v>
      </c>
      <c r="I65" s="31">
        <v>100</v>
      </c>
      <c r="J65" s="32">
        <f t="shared" si="1"/>
        <v>23.416666666665453</v>
      </c>
      <c r="K65" s="54">
        <v>7.0400000000004184</v>
      </c>
      <c r="L65" s="54">
        <v>7.3899999999998727</v>
      </c>
      <c r="M65" s="54">
        <v>7.319999999999709</v>
      </c>
      <c r="N65" s="54">
        <v>7.1799999999998363</v>
      </c>
      <c r="O65" s="54">
        <v>7.1299999999996544</v>
      </c>
      <c r="P65" s="54">
        <v>7.0069999999996071</v>
      </c>
      <c r="Q65" s="54">
        <v>7.0499999999997272</v>
      </c>
      <c r="R65" s="54">
        <v>7.2599999999997635</v>
      </c>
    </row>
    <row r="66" spans="1:18" x14ac:dyDescent="0.25">
      <c r="A66" s="5" t="s">
        <v>44</v>
      </c>
      <c r="B66" s="9">
        <v>44991</v>
      </c>
      <c r="C66" s="2">
        <v>56.896000000000186</v>
      </c>
      <c r="D66" s="3">
        <v>55.69999999999709</v>
      </c>
      <c r="E66" s="4">
        <v>54.952399999994668</v>
      </c>
      <c r="F66" s="22">
        <v>5.6</v>
      </c>
      <c r="G66" s="28">
        <f t="shared" si="0"/>
        <v>78.275191401810446</v>
      </c>
      <c r="H66" s="30">
        <v>100</v>
      </c>
      <c r="I66" s="31">
        <v>100</v>
      </c>
      <c r="J66" s="32">
        <f t="shared" si="1"/>
        <v>23.208333333332121</v>
      </c>
      <c r="K66" s="54">
        <v>6.919999999999618</v>
      </c>
      <c r="L66" s="54">
        <v>7.2300000000000182</v>
      </c>
      <c r="M66" s="54">
        <v>7.2700000000004366</v>
      </c>
      <c r="N66" s="54">
        <v>7.0600000000004002</v>
      </c>
      <c r="O66" s="54">
        <v>6.9500000000002728</v>
      </c>
      <c r="P66" s="54">
        <v>6.7559999999994034</v>
      </c>
      <c r="Q66" s="54">
        <v>7.5700000000001637</v>
      </c>
      <c r="R66" s="54">
        <v>7.1399999999998727</v>
      </c>
    </row>
    <row r="67" spans="1:18" x14ac:dyDescent="0.25">
      <c r="A67" s="5" t="s">
        <v>44</v>
      </c>
      <c r="B67" s="9">
        <v>44992</v>
      </c>
      <c r="C67" s="2">
        <v>33.979999999999109</v>
      </c>
      <c r="D67" s="3">
        <v>33.900000000008731</v>
      </c>
      <c r="E67" s="4">
        <v>33.500800000008894</v>
      </c>
      <c r="F67" s="22">
        <v>3.2342</v>
      </c>
      <c r="G67" s="28">
        <f t="shared" ref="G67:G130" si="2">(D67/(F67*12.707))*100</f>
        <v>82.48781417743011</v>
      </c>
      <c r="H67" s="30">
        <v>100</v>
      </c>
      <c r="I67" s="31">
        <v>100</v>
      </c>
      <c r="J67" s="32">
        <f t="shared" ref="J67:J130" si="3">(D67/240)*100</f>
        <v>14.125000000003638</v>
      </c>
      <c r="K67" s="54">
        <v>4.1900000000000546</v>
      </c>
      <c r="L67" s="54">
        <v>4.4099999999998545</v>
      </c>
      <c r="M67" s="54">
        <v>4.2999999999992724</v>
      </c>
      <c r="N67" s="54">
        <v>4.3299999999999272</v>
      </c>
      <c r="O67" s="54">
        <v>4.2399999999997817</v>
      </c>
      <c r="P67" s="54">
        <v>3.5900000000001455</v>
      </c>
      <c r="Q67" s="54">
        <v>4.5399999999999636</v>
      </c>
      <c r="R67" s="54">
        <v>4.3800000000001091</v>
      </c>
    </row>
    <row r="68" spans="1:18" x14ac:dyDescent="0.25">
      <c r="A68" s="5" t="s">
        <v>44</v>
      </c>
      <c r="B68" s="9">
        <v>44993</v>
      </c>
      <c r="C68" s="2">
        <v>56.649999999999636</v>
      </c>
      <c r="D68" s="3">
        <v>55.399999999994179</v>
      </c>
      <c r="E68" s="4">
        <v>54.682999999989988</v>
      </c>
      <c r="F68" s="22">
        <v>5.6631</v>
      </c>
      <c r="G68" s="28">
        <f t="shared" si="2"/>
        <v>76.986132756099352</v>
      </c>
      <c r="H68" s="30">
        <v>100</v>
      </c>
      <c r="I68" s="31">
        <v>100</v>
      </c>
      <c r="J68" s="32">
        <f t="shared" si="3"/>
        <v>23.083333333330909</v>
      </c>
      <c r="K68" s="54">
        <v>7.0300000000002001</v>
      </c>
      <c r="L68" s="54">
        <v>7.25</v>
      </c>
      <c r="M68" s="54">
        <v>7.2199999999993452</v>
      </c>
      <c r="N68" s="54">
        <v>7.0999999999999091</v>
      </c>
      <c r="O68" s="54">
        <v>6.8499999999999091</v>
      </c>
      <c r="P68" s="54">
        <v>6.7600000000002183</v>
      </c>
      <c r="Q68" s="54">
        <v>7.4299999999998363</v>
      </c>
      <c r="R68" s="54">
        <v>7.0100000000002183</v>
      </c>
    </row>
    <row r="69" spans="1:18" x14ac:dyDescent="0.25">
      <c r="A69" s="5" t="s">
        <v>44</v>
      </c>
      <c r="B69" s="9">
        <v>44994</v>
      </c>
      <c r="C69" s="2">
        <v>55.570000000001528</v>
      </c>
      <c r="D69" s="3">
        <v>54.399999999994179</v>
      </c>
      <c r="E69" s="4">
        <v>53.639000000010128</v>
      </c>
      <c r="F69" s="22">
        <v>5.56</v>
      </c>
      <c r="G69" s="28">
        <f t="shared" si="2"/>
        <v>76.998289618867204</v>
      </c>
      <c r="H69" s="30">
        <v>100</v>
      </c>
      <c r="I69" s="31">
        <v>100</v>
      </c>
      <c r="J69" s="32">
        <f t="shared" si="3"/>
        <v>22.666666666664241</v>
      </c>
      <c r="K69" s="54">
        <v>6.5299999999997453</v>
      </c>
      <c r="L69" s="54">
        <v>7.1700000000000728</v>
      </c>
      <c r="M69" s="54">
        <v>6.9100000000016735</v>
      </c>
      <c r="N69" s="54">
        <v>6.9499999999998181</v>
      </c>
      <c r="O69" s="54">
        <v>6.8600000000001273</v>
      </c>
      <c r="P69" s="54">
        <v>6.8500000000003638</v>
      </c>
      <c r="Q69" s="54">
        <v>7.25</v>
      </c>
      <c r="R69" s="54">
        <v>7.0499999999997272</v>
      </c>
    </row>
    <row r="70" spans="1:18" x14ac:dyDescent="0.25">
      <c r="A70" s="5" t="s">
        <v>44</v>
      </c>
      <c r="B70" s="9">
        <v>44995</v>
      </c>
      <c r="C70" s="2">
        <v>54.082999999998265</v>
      </c>
      <c r="D70" s="3">
        <v>52.80000000000291</v>
      </c>
      <c r="E70" s="4">
        <v>52.157299999991665</v>
      </c>
      <c r="F70" s="22">
        <v>5.4</v>
      </c>
      <c r="G70" s="28">
        <f t="shared" si="2"/>
        <v>76.947963939390235</v>
      </c>
      <c r="H70" s="30">
        <v>100</v>
      </c>
      <c r="I70" s="31">
        <v>100</v>
      </c>
      <c r="J70" s="32">
        <f t="shared" si="3"/>
        <v>22.000000000001211</v>
      </c>
      <c r="K70" s="54">
        <v>6.7000000000002728</v>
      </c>
      <c r="L70" s="54">
        <v>6.9899999999997817</v>
      </c>
      <c r="M70" s="54">
        <v>6.7899999999990541</v>
      </c>
      <c r="N70" s="54">
        <v>6.8099999999999454</v>
      </c>
      <c r="O70" s="54">
        <v>6.6100000000001273</v>
      </c>
      <c r="P70" s="54">
        <v>6.5129999999990105</v>
      </c>
      <c r="Q70" s="54">
        <v>6.8600000000001273</v>
      </c>
      <c r="R70" s="54">
        <v>6.8099999999999454</v>
      </c>
    </row>
    <row r="71" spans="1:18" x14ac:dyDescent="0.25">
      <c r="A71" s="5" t="s">
        <v>44</v>
      </c>
      <c r="B71" s="9">
        <v>44996</v>
      </c>
      <c r="C71" s="2">
        <v>46.80100000000084</v>
      </c>
      <c r="D71" s="3">
        <v>46.100000000005821</v>
      </c>
      <c r="E71" s="4">
        <v>45.292700000005425</v>
      </c>
      <c r="F71" s="22">
        <v>4.7</v>
      </c>
      <c r="G71" s="28">
        <f t="shared" si="2"/>
        <v>77.189821659708116</v>
      </c>
      <c r="H71" s="30">
        <v>100</v>
      </c>
      <c r="I71" s="31">
        <v>100</v>
      </c>
      <c r="J71" s="32">
        <f t="shared" si="3"/>
        <v>19.208333333335759</v>
      </c>
      <c r="K71" s="54">
        <v>5.8299999999999272</v>
      </c>
      <c r="L71" s="54">
        <v>6.0199999999999818</v>
      </c>
      <c r="M71" s="54">
        <v>5.8400000000001455</v>
      </c>
      <c r="N71" s="54">
        <v>5.830000000000382</v>
      </c>
      <c r="O71" s="54">
        <v>5.6999999999998181</v>
      </c>
      <c r="P71" s="54">
        <v>5.6010000000005675</v>
      </c>
      <c r="Q71" s="54">
        <v>6.0399999999999636</v>
      </c>
      <c r="R71" s="54">
        <v>5.9400000000000546</v>
      </c>
    </row>
    <row r="72" spans="1:18" x14ac:dyDescent="0.25">
      <c r="A72" s="5" t="s">
        <v>44</v>
      </c>
      <c r="B72" s="9">
        <v>44997</v>
      </c>
      <c r="C72" s="2">
        <v>53.058000000001357</v>
      </c>
      <c r="D72" s="3">
        <v>51.899999999994179</v>
      </c>
      <c r="E72" s="4">
        <v>51.245200000004843</v>
      </c>
      <c r="F72" s="22">
        <v>5.56</v>
      </c>
      <c r="G72" s="28">
        <f t="shared" si="2"/>
        <v>73.459765279764483</v>
      </c>
      <c r="H72" s="30">
        <v>100</v>
      </c>
      <c r="I72" s="31">
        <v>100</v>
      </c>
      <c r="J72" s="32">
        <f t="shared" si="3"/>
        <v>21.624999999997573</v>
      </c>
      <c r="K72" s="54">
        <v>6.5199999999999818</v>
      </c>
      <c r="L72" s="54">
        <v>6.7700000000004366</v>
      </c>
      <c r="M72" s="54">
        <v>6.680000000000291</v>
      </c>
      <c r="N72" s="54">
        <v>6.5599999999999454</v>
      </c>
      <c r="O72" s="54">
        <v>6.5300000000002001</v>
      </c>
      <c r="P72" s="54">
        <v>6.2780000000002474</v>
      </c>
      <c r="Q72" s="54">
        <v>6.930000000000291</v>
      </c>
      <c r="R72" s="54">
        <v>6.7899999999999636</v>
      </c>
    </row>
    <row r="73" spans="1:18" x14ac:dyDescent="0.25">
      <c r="A73" s="5" t="s">
        <v>44</v>
      </c>
      <c r="B73" s="9">
        <v>44998</v>
      </c>
      <c r="C73" s="10">
        <v>53.476999999998498</v>
      </c>
      <c r="D73" s="11">
        <v>52.400000000008731</v>
      </c>
      <c r="E73" s="12">
        <v>51.657800000000861</v>
      </c>
      <c r="F73" s="22">
        <v>5.61</v>
      </c>
      <c r="G73" s="28">
        <f t="shared" si="2"/>
        <v>73.506441001905031</v>
      </c>
      <c r="H73" s="30">
        <v>100</v>
      </c>
      <c r="I73" s="31">
        <v>100</v>
      </c>
      <c r="J73" s="32">
        <f t="shared" si="3"/>
        <v>21.83333333333697</v>
      </c>
      <c r="K73" s="54">
        <v>6.5850000000000364</v>
      </c>
      <c r="L73" s="54">
        <v>6.8059999999995853</v>
      </c>
      <c r="M73" s="54">
        <v>6.6880000000001019</v>
      </c>
      <c r="N73" s="54">
        <v>6.5969999999997526</v>
      </c>
      <c r="O73" s="54">
        <v>6.6369999999997162</v>
      </c>
      <c r="P73" s="54">
        <v>6.3799999999991996</v>
      </c>
      <c r="Q73" s="54">
        <v>6.9829999999997199</v>
      </c>
      <c r="R73" s="54">
        <v>6.8010000000003856</v>
      </c>
    </row>
    <row r="74" spans="1:18" x14ac:dyDescent="0.25">
      <c r="A74" s="5" t="s">
        <v>44</v>
      </c>
      <c r="B74" s="9">
        <v>44999</v>
      </c>
      <c r="C74" s="2">
        <v>60.738000000000739</v>
      </c>
      <c r="D74" s="3">
        <v>59.399999999994179</v>
      </c>
      <c r="E74" s="4">
        <v>58.517999999996391</v>
      </c>
      <c r="F74" s="22">
        <v>5.9165000000000001</v>
      </c>
      <c r="G74" s="28">
        <f t="shared" si="2"/>
        <v>79.00936042114833</v>
      </c>
      <c r="H74" s="30">
        <v>100</v>
      </c>
      <c r="I74" s="31">
        <v>100</v>
      </c>
      <c r="J74" s="32">
        <f t="shared" si="3"/>
        <v>24.749999999997573</v>
      </c>
      <c r="K74" s="54">
        <v>7.4650000000001455</v>
      </c>
      <c r="L74" s="54">
        <v>7.7640000000001237</v>
      </c>
      <c r="M74" s="54">
        <v>7.6520000000000437</v>
      </c>
      <c r="N74" s="54">
        <v>7.4529999999999745</v>
      </c>
      <c r="O74" s="54">
        <v>7.4900000000002365</v>
      </c>
      <c r="P74" s="54">
        <v>7.2680000000000291</v>
      </c>
      <c r="Q74" s="54">
        <v>7.9770000000003165</v>
      </c>
      <c r="R74" s="54">
        <v>7.668999999999869</v>
      </c>
    </row>
    <row r="75" spans="1:18" x14ac:dyDescent="0.25">
      <c r="A75" s="5" t="s">
        <v>44</v>
      </c>
      <c r="B75" s="9">
        <v>45000</v>
      </c>
      <c r="C75" s="2">
        <v>39.332999999998719</v>
      </c>
      <c r="D75" s="3">
        <v>38.600000000005821</v>
      </c>
      <c r="E75" s="4">
        <v>38.141499999997905</v>
      </c>
      <c r="F75" s="22">
        <v>4.37</v>
      </c>
      <c r="G75" s="28">
        <f t="shared" si="2"/>
        <v>69.512488747001044</v>
      </c>
      <c r="H75" s="30">
        <v>100</v>
      </c>
      <c r="I75" s="31">
        <v>92.017416545718433</v>
      </c>
      <c r="J75" s="32">
        <f t="shared" si="3"/>
        <v>16.083333333335759</v>
      </c>
      <c r="K75" s="54">
        <v>4.8099999999999454</v>
      </c>
      <c r="L75" s="54">
        <v>5.0399999999999636</v>
      </c>
      <c r="M75" s="54">
        <v>4.9499999999989086</v>
      </c>
      <c r="N75" s="54">
        <v>4.8800000000001091</v>
      </c>
      <c r="O75" s="54">
        <v>4.8599999999996726</v>
      </c>
      <c r="P75" s="54">
        <v>4.5730000000003201</v>
      </c>
      <c r="Q75" s="54">
        <v>5.2300000000000182</v>
      </c>
      <c r="R75" s="54">
        <v>4.9899999999997817</v>
      </c>
    </row>
    <row r="76" spans="1:18" x14ac:dyDescent="0.25">
      <c r="A76" s="5" t="s">
        <v>44</v>
      </c>
      <c r="B76" s="9">
        <v>45001</v>
      </c>
      <c r="C76" s="2">
        <v>46.56800000000112</v>
      </c>
      <c r="D76" s="3">
        <v>45.69999999999709</v>
      </c>
      <c r="E76" s="4">
        <v>45.127099999997881</v>
      </c>
      <c r="F76" s="22">
        <v>4.3899999999999997</v>
      </c>
      <c r="G76" s="28">
        <f t="shared" si="2"/>
        <v>81.923528598745705</v>
      </c>
      <c r="H76" s="30">
        <v>100</v>
      </c>
      <c r="I76" s="31">
        <v>100</v>
      </c>
      <c r="J76" s="32">
        <f t="shared" si="3"/>
        <v>19.041666666665456</v>
      </c>
      <c r="K76" s="54">
        <v>5.6599999999998545</v>
      </c>
      <c r="L76" s="54">
        <v>5.9900000000002365</v>
      </c>
      <c r="M76" s="54">
        <v>5.7200000000011642</v>
      </c>
      <c r="N76" s="54">
        <v>5.8299999999999272</v>
      </c>
      <c r="O76" s="54">
        <v>5.7800000000002001</v>
      </c>
      <c r="P76" s="54">
        <v>5.5779999999995198</v>
      </c>
      <c r="Q76" s="54">
        <v>6.0599999999999454</v>
      </c>
      <c r="R76" s="54">
        <v>5.9500000000002728</v>
      </c>
    </row>
    <row r="77" spans="1:18" x14ac:dyDescent="0.25">
      <c r="A77" s="5" t="s">
        <v>44</v>
      </c>
      <c r="B77" s="9">
        <v>45002</v>
      </c>
      <c r="C77" s="2">
        <v>60.958999999998468</v>
      </c>
      <c r="D77" s="3">
        <v>59.69999999999709</v>
      </c>
      <c r="E77" s="4">
        <v>58.800400000007357</v>
      </c>
      <c r="F77" s="22">
        <v>5.9036</v>
      </c>
      <c r="G77" s="28">
        <f t="shared" si="2"/>
        <v>79.581913471576044</v>
      </c>
      <c r="H77" s="30">
        <v>100</v>
      </c>
      <c r="I77" s="31">
        <v>100</v>
      </c>
      <c r="J77" s="32">
        <f t="shared" si="3"/>
        <v>24.874999999998789</v>
      </c>
      <c r="K77" s="54">
        <v>7.4699999999997999</v>
      </c>
      <c r="L77" s="54">
        <v>7.7199999999997999</v>
      </c>
      <c r="M77" s="54">
        <v>7.7699999999986176</v>
      </c>
      <c r="N77" s="54">
        <v>7.5599999999999454</v>
      </c>
      <c r="O77" s="54">
        <v>7.4899999999997817</v>
      </c>
      <c r="P77" s="54">
        <v>7.1990000000005239</v>
      </c>
      <c r="Q77" s="54">
        <v>8.0599999999999454</v>
      </c>
      <c r="R77" s="54">
        <v>7.6900000000000546</v>
      </c>
    </row>
    <row r="78" spans="1:18" x14ac:dyDescent="0.25">
      <c r="A78" s="5" t="s">
        <v>44</v>
      </c>
      <c r="B78" s="9">
        <v>45003</v>
      </c>
      <c r="C78" s="2">
        <v>54.297000000001844</v>
      </c>
      <c r="D78" s="3">
        <v>53.100000000005821</v>
      </c>
      <c r="E78" s="4">
        <v>52.349999999991269</v>
      </c>
      <c r="F78" s="22">
        <v>5.88</v>
      </c>
      <c r="G78" s="28">
        <f t="shared" si="2"/>
        <v>71.06801168567678</v>
      </c>
      <c r="H78" s="30">
        <v>100</v>
      </c>
      <c r="I78" s="31">
        <v>100</v>
      </c>
      <c r="J78" s="32">
        <f t="shared" si="3"/>
        <v>22.125000000002427</v>
      </c>
      <c r="K78" s="54">
        <v>6.8200000000001637</v>
      </c>
      <c r="L78" s="54">
        <v>6.9500000000002728</v>
      </c>
      <c r="M78" s="54">
        <v>6.9400000000005093</v>
      </c>
      <c r="N78" s="54">
        <v>6.7400000000002365</v>
      </c>
      <c r="O78" s="54">
        <v>6.6500000000000909</v>
      </c>
      <c r="P78" s="54">
        <v>6.467000000000553</v>
      </c>
      <c r="Q78" s="54">
        <v>6.9600000000000364</v>
      </c>
      <c r="R78" s="54">
        <v>6.7699999999999818</v>
      </c>
    </row>
    <row r="79" spans="1:18" x14ac:dyDescent="0.25">
      <c r="A79" s="5" t="s">
        <v>44</v>
      </c>
      <c r="B79" s="9">
        <v>45004</v>
      </c>
      <c r="C79" s="2">
        <v>7.2809999999999491</v>
      </c>
      <c r="D79" s="3">
        <v>7.1999999999970896</v>
      </c>
      <c r="E79" s="4">
        <v>7.1414000000077067</v>
      </c>
      <c r="F79" s="22">
        <v>5.9</v>
      </c>
      <c r="G79" s="28">
        <f t="shared" si="2"/>
        <v>9.603675006298527</v>
      </c>
      <c r="H79" s="30">
        <v>100</v>
      </c>
      <c r="I79" s="31">
        <v>40.793201133144471</v>
      </c>
      <c r="J79" s="32">
        <f t="shared" si="3"/>
        <v>2.9999999999987872</v>
      </c>
      <c r="K79" s="54">
        <v>0.88999999999987267</v>
      </c>
      <c r="L79" s="54">
        <v>0.88999999999987267</v>
      </c>
      <c r="M79" s="54">
        <v>1.0900000000001455</v>
      </c>
      <c r="N79" s="54">
        <v>0.92000000000007276</v>
      </c>
      <c r="O79" s="54">
        <v>0.84000000000014552</v>
      </c>
      <c r="P79" s="54">
        <v>0.66100000000005821</v>
      </c>
      <c r="Q79" s="54">
        <v>1.1199999999998909</v>
      </c>
      <c r="R79" s="54">
        <v>0.86999999999989086</v>
      </c>
    </row>
    <row r="80" spans="1:18" x14ac:dyDescent="0.25">
      <c r="A80" s="5" t="s">
        <v>44</v>
      </c>
      <c r="B80" s="9">
        <v>45005</v>
      </c>
      <c r="C80" s="2">
        <v>68.444999999999709</v>
      </c>
      <c r="D80" s="3">
        <v>67</v>
      </c>
      <c r="E80" s="4">
        <v>65.896099999998114</v>
      </c>
      <c r="F80" s="22">
        <v>6.78</v>
      </c>
      <c r="G80" s="28">
        <f t="shared" si="2"/>
        <v>77.76820571106488</v>
      </c>
      <c r="H80" s="30">
        <v>100</v>
      </c>
      <c r="I80" s="31">
        <v>100</v>
      </c>
      <c r="J80" s="32">
        <f t="shared" si="3"/>
        <v>27.916666666666668</v>
      </c>
      <c r="K80" s="54">
        <v>8.5100000000002183</v>
      </c>
      <c r="L80" s="54">
        <v>8.6900000000000546</v>
      </c>
      <c r="M80" s="54">
        <v>8.5799999999999272</v>
      </c>
      <c r="N80" s="54">
        <v>8.4800000000000182</v>
      </c>
      <c r="O80" s="54">
        <v>8.4699999999997999</v>
      </c>
      <c r="P80" s="54">
        <v>8.375</v>
      </c>
      <c r="Q80" s="54">
        <v>8.7199999999997999</v>
      </c>
      <c r="R80" s="54">
        <v>8.6199999999998909</v>
      </c>
    </row>
    <row r="81" spans="1:18" x14ac:dyDescent="0.25">
      <c r="A81" s="5" t="s">
        <v>44</v>
      </c>
      <c r="B81" s="9">
        <v>45006</v>
      </c>
      <c r="C81" s="2">
        <v>69.743000000001302</v>
      </c>
      <c r="D81" s="3">
        <v>68.099999999991269</v>
      </c>
      <c r="E81" s="4">
        <v>66.907500000001164</v>
      </c>
      <c r="F81" s="22">
        <v>6.75</v>
      </c>
      <c r="G81" s="28">
        <f t="shared" si="2"/>
        <v>79.396308246538098</v>
      </c>
      <c r="H81" s="30">
        <v>100</v>
      </c>
      <c r="I81" s="31">
        <v>100</v>
      </c>
      <c r="J81" s="32">
        <f t="shared" si="3"/>
        <v>28.374999999996366</v>
      </c>
      <c r="K81" s="54">
        <v>8.6799999999998363</v>
      </c>
      <c r="L81" s="54">
        <v>8.9000000000000909</v>
      </c>
      <c r="M81" s="54">
        <v>8.6700000000000728</v>
      </c>
      <c r="N81" s="54">
        <v>8.7100000000000364</v>
      </c>
      <c r="O81" s="54">
        <v>8.6600000000003092</v>
      </c>
      <c r="P81" s="54">
        <v>8.5830000000005384</v>
      </c>
      <c r="Q81" s="54">
        <v>8.7800000000002001</v>
      </c>
      <c r="R81" s="54">
        <v>8.7600000000002183</v>
      </c>
    </row>
    <row r="82" spans="1:18" x14ac:dyDescent="0.25">
      <c r="A82" s="5" t="s">
        <v>44</v>
      </c>
      <c r="B82" s="9">
        <v>45007</v>
      </c>
      <c r="C82" s="2">
        <v>72.105999999997493</v>
      </c>
      <c r="D82" s="3">
        <v>70.400000000008731</v>
      </c>
      <c r="E82" s="4">
        <v>69.153099999995902</v>
      </c>
      <c r="F82" s="22">
        <v>7.21</v>
      </c>
      <c r="G82" s="28">
        <f t="shared" si="2"/>
        <v>76.841239994958073</v>
      </c>
      <c r="H82" s="30">
        <v>100</v>
      </c>
      <c r="I82" s="31">
        <v>100</v>
      </c>
      <c r="J82" s="32">
        <f t="shared" si="3"/>
        <v>29.33333333333697</v>
      </c>
      <c r="K82" s="54">
        <v>8.9800000000000182</v>
      </c>
      <c r="L82" s="54">
        <v>9.2299999999995634</v>
      </c>
      <c r="M82" s="54">
        <v>8.9799999999995634</v>
      </c>
      <c r="N82" s="54">
        <v>8.9799999999995634</v>
      </c>
      <c r="O82" s="54">
        <v>8.9499999999998181</v>
      </c>
      <c r="P82" s="54">
        <v>8.8359999999993306</v>
      </c>
      <c r="Q82" s="54">
        <v>9.0799999999999272</v>
      </c>
      <c r="R82" s="54">
        <v>9.069999999999709</v>
      </c>
    </row>
    <row r="83" spans="1:18" x14ac:dyDescent="0.25">
      <c r="A83" s="5" t="s">
        <v>44</v>
      </c>
      <c r="B83" s="9">
        <v>45008</v>
      </c>
      <c r="C83" s="2">
        <v>74.454000000000633</v>
      </c>
      <c r="D83" s="3">
        <v>72.599999999991269</v>
      </c>
      <c r="E83" s="4">
        <v>71.465599999995902</v>
      </c>
      <c r="F83" s="22">
        <v>7.46</v>
      </c>
      <c r="G83" s="28">
        <f t="shared" si="2"/>
        <v>76.586948022771068</v>
      </c>
      <c r="H83" s="30">
        <v>100</v>
      </c>
      <c r="I83" s="31">
        <v>100</v>
      </c>
      <c r="J83" s="32">
        <f t="shared" si="3"/>
        <v>30.249999999996362</v>
      </c>
      <c r="K83" s="54">
        <v>9.25</v>
      </c>
      <c r="L83" s="54">
        <v>9.4900000000002365</v>
      </c>
      <c r="M83" s="54">
        <v>9.3800000000010186</v>
      </c>
      <c r="N83" s="54">
        <v>9.2600000000002183</v>
      </c>
      <c r="O83" s="54">
        <v>9.1999999999998181</v>
      </c>
      <c r="P83" s="54">
        <v>9.0139999999992142</v>
      </c>
      <c r="Q83" s="54">
        <v>9.5</v>
      </c>
      <c r="R83" s="54">
        <v>9.3600000000001273</v>
      </c>
    </row>
    <row r="84" spans="1:18" x14ac:dyDescent="0.25">
      <c r="A84" s="5" t="s">
        <v>44</v>
      </c>
      <c r="B84" s="9">
        <v>45009</v>
      </c>
      <c r="C84" s="2">
        <v>69.335000000001401</v>
      </c>
      <c r="D84" s="3">
        <v>67.700000000011642</v>
      </c>
      <c r="E84" s="4">
        <v>66.52270000000135</v>
      </c>
      <c r="F84" s="22">
        <v>6.97</v>
      </c>
      <c r="G84" s="28">
        <f t="shared" si="2"/>
        <v>76.438624018970827</v>
      </c>
      <c r="H84" s="30">
        <v>100</v>
      </c>
      <c r="I84" s="31">
        <v>100</v>
      </c>
      <c r="J84" s="32">
        <f t="shared" si="3"/>
        <v>28.208333333338182</v>
      </c>
      <c r="K84" s="54">
        <v>8.6700000000000728</v>
      </c>
      <c r="L84" s="54">
        <v>8.8400000000001455</v>
      </c>
      <c r="M84" s="54">
        <v>8.7600000000002183</v>
      </c>
      <c r="N84" s="54">
        <v>8.6300000000001091</v>
      </c>
      <c r="O84" s="54">
        <v>8.5300000000002001</v>
      </c>
      <c r="P84" s="54">
        <v>8.4150000000008731</v>
      </c>
      <c r="Q84" s="54">
        <v>8.8299999999999272</v>
      </c>
      <c r="R84" s="54">
        <v>8.6599999999998545</v>
      </c>
    </row>
    <row r="85" spans="1:18" x14ac:dyDescent="0.25">
      <c r="A85" s="5" t="s">
        <v>44</v>
      </c>
      <c r="B85" s="9">
        <v>45010</v>
      </c>
      <c r="C85" s="2">
        <v>72.759999999998399</v>
      </c>
      <c r="D85" s="3">
        <v>71.099999999991269</v>
      </c>
      <c r="E85" s="4">
        <v>69.845900000000256</v>
      </c>
      <c r="F85" s="22">
        <v>7.3</v>
      </c>
      <c r="G85" s="28">
        <f t="shared" si="2"/>
        <v>76.648508911592543</v>
      </c>
      <c r="H85" s="30">
        <v>100</v>
      </c>
      <c r="I85" s="31">
        <v>100</v>
      </c>
      <c r="J85" s="32">
        <f t="shared" si="3"/>
        <v>29.624999999996358</v>
      </c>
      <c r="K85" s="54">
        <v>9.0399999999999636</v>
      </c>
      <c r="L85" s="54">
        <v>9.2999999999997272</v>
      </c>
      <c r="M85" s="54">
        <v>9.1999999999989086</v>
      </c>
      <c r="N85" s="54">
        <v>9.0499999999997272</v>
      </c>
      <c r="O85" s="54">
        <v>8.9600000000000364</v>
      </c>
      <c r="P85" s="54">
        <v>8.7299999999995634</v>
      </c>
      <c r="Q85" s="54">
        <v>9.3600000000001273</v>
      </c>
      <c r="R85" s="54">
        <v>9.1200000000003456</v>
      </c>
    </row>
    <row r="86" spans="1:18" x14ac:dyDescent="0.25">
      <c r="A86" s="5" t="s">
        <v>44</v>
      </c>
      <c r="B86" s="9">
        <v>45011</v>
      </c>
      <c r="C86" s="2">
        <v>73.871000000000549</v>
      </c>
      <c r="D86" s="3">
        <v>72.100000000005821</v>
      </c>
      <c r="E86" s="4">
        <v>70.869800000000396</v>
      </c>
      <c r="F86" s="22">
        <v>7.31</v>
      </c>
      <c r="G86" s="28">
        <f t="shared" si="2"/>
        <v>77.620217945951381</v>
      </c>
      <c r="H86" s="30">
        <v>100</v>
      </c>
      <c r="I86" s="31">
        <v>100</v>
      </c>
      <c r="J86" s="32">
        <f t="shared" si="3"/>
        <v>30.041666666669091</v>
      </c>
      <c r="K86" s="54">
        <v>9.180000000000291</v>
      </c>
      <c r="L86" s="54">
        <v>9.4600000000000364</v>
      </c>
      <c r="M86" s="54">
        <v>9.2800000000006548</v>
      </c>
      <c r="N86" s="54">
        <v>9.1900000000000546</v>
      </c>
      <c r="O86" s="54">
        <v>9.1100000000001273</v>
      </c>
      <c r="P86" s="54">
        <v>8.8909999999996217</v>
      </c>
      <c r="Q86" s="54">
        <v>9.4499999999998181</v>
      </c>
      <c r="R86" s="54">
        <v>9.3099999999999454</v>
      </c>
    </row>
    <row r="87" spans="1:18" x14ac:dyDescent="0.25">
      <c r="A87" s="5" t="s">
        <v>44</v>
      </c>
      <c r="B87" s="9">
        <v>45012</v>
      </c>
      <c r="C87" s="2">
        <v>74.510000000002037</v>
      </c>
      <c r="D87" s="3">
        <v>72.69999999999709</v>
      </c>
      <c r="E87" s="4">
        <v>71.464600000006612</v>
      </c>
      <c r="F87" s="22">
        <v>7.47</v>
      </c>
      <c r="G87" s="28">
        <f t="shared" si="2"/>
        <v>76.589772431450413</v>
      </c>
      <c r="H87" s="30">
        <v>100</v>
      </c>
      <c r="I87" s="31">
        <v>100</v>
      </c>
      <c r="J87" s="32">
        <f t="shared" si="3"/>
        <v>30.291666666665456</v>
      </c>
      <c r="K87" s="54">
        <v>9.2599999999997635</v>
      </c>
      <c r="L87" s="54">
        <v>9.5100000000002183</v>
      </c>
      <c r="M87" s="54">
        <v>9.3600000000005821</v>
      </c>
      <c r="N87" s="54">
        <v>9.2800000000002001</v>
      </c>
      <c r="O87" s="54">
        <v>9.2099999999995816</v>
      </c>
      <c r="P87" s="54">
        <v>8.9800000000013824</v>
      </c>
      <c r="Q87" s="54">
        <v>9.5100000000002183</v>
      </c>
      <c r="R87" s="54">
        <v>9.4000000000000909</v>
      </c>
    </row>
    <row r="88" spans="1:18" x14ac:dyDescent="0.25">
      <c r="A88" s="5" t="s">
        <v>44</v>
      </c>
      <c r="B88" s="9">
        <v>45013</v>
      </c>
      <c r="C88" s="2">
        <v>72.256999999997333</v>
      </c>
      <c r="D88" s="3">
        <v>70.600000000005821</v>
      </c>
      <c r="E88" s="4">
        <v>69.329199999992852</v>
      </c>
      <c r="F88" s="22">
        <v>7.25</v>
      </c>
      <c r="G88" s="28">
        <f t="shared" si="2"/>
        <v>76.634382895125214</v>
      </c>
      <c r="H88" s="30">
        <v>100</v>
      </c>
      <c r="I88" s="31">
        <v>100</v>
      </c>
      <c r="J88" s="32">
        <f t="shared" si="3"/>
        <v>29.416666666669094</v>
      </c>
      <c r="K88" s="54">
        <v>8.9699999999997999</v>
      </c>
      <c r="L88" s="54">
        <v>9.25</v>
      </c>
      <c r="M88" s="54">
        <v>9.069999999999709</v>
      </c>
      <c r="N88" s="54">
        <v>8.9699999999997999</v>
      </c>
      <c r="O88" s="54">
        <v>8.9100000000003092</v>
      </c>
      <c r="P88" s="54">
        <v>8.6969999999982974</v>
      </c>
      <c r="Q88" s="54">
        <v>9.2599999999997635</v>
      </c>
      <c r="R88" s="54">
        <v>9.1299999999996544</v>
      </c>
    </row>
    <row r="89" spans="1:18" x14ac:dyDescent="0.25">
      <c r="A89" s="5" t="s">
        <v>44</v>
      </c>
      <c r="B89" s="9">
        <v>45014</v>
      </c>
      <c r="C89" s="2">
        <v>72.320999999999913</v>
      </c>
      <c r="D89" s="3">
        <v>70.599999999991269</v>
      </c>
      <c r="E89" s="4">
        <v>69.405100000003586</v>
      </c>
      <c r="F89" s="22">
        <v>7.2984</v>
      </c>
      <c r="G89" s="28">
        <f t="shared" si="2"/>
        <v>76.126175050633464</v>
      </c>
      <c r="H89" s="30">
        <v>100</v>
      </c>
      <c r="I89" s="31">
        <v>100</v>
      </c>
      <c r="J89" s="32">
        <f t="shared" si="3"/>
        <v>29.416666666663026</v>
      </c>
      <c r="K89" s="54">
        <v>8.9900000000002365</v>
      </c>
      <c r="L89" s="54">
        <v>9.2699999999999818</v>
      </c>
      <c r="M89" s="54">
        <v>9.1099999999987631</v>
      </c>
      <c r="N89" s="54">
        <v>8.7800000000002001</v>
      </c>
      <c r="O89" s="54">
        <v>9.0199999999999818</v>
      </c>
      <c r="P89" s="54">
        <v>8.6710000000002765</v>
      </c>
      <c r="Q89" s="54">
        <v>9.3200000000001637</v>
      </c>
      <c r="R89" s="54">
        <v>9.1600000000003092</v>
      </c>
    </row>
    <row r="90" spans="1:18" x14ac:dyDescent="0.25">
      <c r="A90" s="5" t="s">
        <v>44</v>
      </c>
      <c r="B90" s="9">
        <v>45015</v>
      </c>
      <c r="C90" s="2">
        <v>76.293999999999869</v>
      </c>
      <c r="D90" s="3">
        <v>74.400000000008731</v>
      </c>
      <c r="E90" s="4">
        <v>73.10120000000461</v>
      </c>
      <c r="F90" s="22">
        <v>7.77</v>
      </c>
      <c r="G90" s="28">
        <f t="shared" si="2"/>
        <v>75.3544469606571</v>
      </c>
      <c r="H90" s="30">
        <v>100</v>
      </c>
      <c r="I90" s="31">
        <v>100</v>
      </c>
      <c r="J90" s="32">
        <f t="shared" si="3"/>
        <v>31.000000000003634</v>
      </c>
      <c r="K90" s="54">
        <v>9.4899999999997817</v>
      </c>
      <c r="L90" s="54">
        <v>9.75</v>
      </c>
      <c r="M90" s="54">
        <v>9.5400000000008731</v>
      </c>
      <c r="N90" s="54">
        <v>9.5299999999997453</v>
      </c>
      <c r="O90" s="54">
        <v>9.5</v>
      </c>
      <c r="P90" s="54">
        <v>9.2039999999997235</v>
      </c>
      <c r="Q90" s="54">
        <v>9.6700000000000728</v>
      </c>
      <c r="R90" s="54">
        <v>9.6099999999996726</v>
      </c>
    </row>
    <row r="91" spans="1:18" ht="15.75" thickBot="1" x14ac:dyDescent="0.3">
      <c r="A91" s="5" t="s">
        <v>44</v>
      </c>
      <c r="B91" s="13">
        <v>45016</v>
      </c>
      <c r="C91" s="14">
        <v>71.876000000000204</v>
      </c>
      <c r="D91" s="15">
        <v>70.19999999999709</v>
      </c>
      <c r="E91" s="16">
        <v>69.00779999999213</v>
      </c>
      <c r="F91" s="24">
        <v>7.3029000000000002</v>
      </c>
      <c r="G91" s="28">
        <f t="shared" si="2"/>
        <v>75.6482225879477</v>
      </c>
      <c r="H91" s="30">
        <v>100</v>
      </c>
      <c r="I91" s="31">
        <v>100</v>
      </c>
      <c r="J91" s="32">
        <f t="shared" si="3"/>
        <v>29.249999999998789</v>
      </c>
      <c r="K91" s="54">
        <v>8.9700000000002547</v>
      </c>
      <c r="L91" s="54">
        <v>9.2100000000000364</v>
      </c>
      <c r="M91" s="54">
        <v>9.0499999999992724</v>
      </c>
      <c r="N91" s="54">
        <v>9</v>
      </c>
      <c r="O91" s="54">
        <v>8.9200000000000728</v>
      </c>
      <c r="P91" s="54">
        <v>8.566000000000713</v>
      </c>
      <c r="Q91" s="54">
        <v>9.1599999999998545</v>
      </c>
      <c r="R91" s="54">
        <v>9</v>
      </c>
    </row>
    <row r="92" spans="1:18" x14ac:dyDescent="0.25">
      <c r="A92" s="58" t="s">
        <v>45</v>
      </c>
      <c r="B92" s="5">
        <v>45017</v>
      </c>
      <c r="C92" s="6">
        <v>75.825000000001182</v>
      </c>
      <c r="D92" s="7">
        <v>74</v>
      </c>
      <c r="E92" s="8">
        <v>72.669600000008359</v>
      </c>
      <c r="F92" s="21">
        <v>7.59</v>
      </c>
      <c r="G92" s="28">
        <f t="shared" si="2"/>
        <v>76.7267696485074</v>
      </c>
      <c r="H92" s="30">
        <v>100</v>
      </c>
      <c r="I92" s="31">
        <v>100</v>
      </c>
      <c r="J92" s="32">
        <f t="shared" si="3"/>
        <v>30.833333333333336</v>
      </c>
      <c r="K92" s="54">
        <v>9.4200000000000728</v>
      </c>
      <c r="L92" s="54">
        <v>9.7199999999997999</v>
      </c>
      <c r="M92" s="54">
        <v>9.4600000000009459</v>
      </c>
      <c r="N92" s="54">
        <v>9.5300000000002001</v>
      </c>
      <c r="O92" s="54">
        <v>9.4299999999998363</v>
      </c>
      <c r="P92" s="54">
        <v>9.1350000000002183</v>
      </c>
      <c r="Q92" s="54">
        <v>9.5900000000001455</v>
      </c>
      <c r="R92" s="54">
        <v>9.5399999999999636</v>
      </c>
    </row>
    <row r="93" spans="1:18" x14ac:dyDescent="0.25">
      <c r="A93" s="58" t="s">
        <v>45</v>
      </c>
      <c r="B93" s="9">
        <v>45018</v>
      </c>
      <c r="C93" s="2">
        <v>73.408000000000811</v>
      </c>
      <c r="D93" s="3">
        <v>71.599999999991269</v>
      </c>
      <c r="E93" s="4">
        <v>70.413099999990663</v>
      </c>
      <c r="F93" s="22">
        <v>7.34</v>
      </c>
      <c r="G93" s="28">
        <f t="shared" si="2"/>
        <v>76.766887482249018</v>
      </c>
      <c r="H93" s="30">
        <v>100</v>
      </c>
      <c r="I93" s="31">
        <v>100</v>
      </c>
      <c r="J93" s="32">
        <f t="shared" si="3"/>
        <v>29.833333333329698</v>
      </c>
      <c r="K93" s="54">
        <v>9.1199999999998909</v>
      </c>
      <c r="L93" s="54">
        <v>9.4800000000000182</v>
      </c>
      <c r="M93" s="54">
        <v>9.1700000000000728</v>
      </c>
      <c r="N93" s="54">
        <v>9.2699999999999818</v>
      </c>
      <c r="O93" s="54">
        <v>9.1500000000000909</v>
      </c>
      <c r="P93" s="54">
        <v>8.9580000000005384</v>
      </c>
      <c r="Q93" s="54">
        <v>9.3400000000001455</v>
      </c>
      <c r="R93" s="54">
        <v>8.9200000000000728</v>
      </c>
    </row>
    <row r="94" spans="1:18" x14ac:dyDescent="0.25">
      <c r="A94" s="58" t="s">
        <v>45</v>
      </c>
      <c r="B94" s="9">
        <v>45019</v>
      </c>
      <c r="C94" s="2">
        <v>73.086999999999989</v>
      </c>
      <c r="D94" s="3">
        <v>71.400000000008731</v>
      </c>
      <c r="E94" s="4">
        <v>70.111199999999371</v>
      </c>
      <c r="F94" s="22">
        <v>7.33</v>
      </c>
      <c r="G94" s="28">
        <f t="shared" si="2"/>
        <v>76.656892018255434</v>
      </c>
      <c r="H94" s="30">
        <v>100</v>
      </c>
      <c r="I94" s="31">
        <v>100</v>
      </c>
      <c r="J94" s="32">
        <f t="shared" si="3"/>
        <v>29.750000000003642</v>
      </c>
      <c r="K94" s="54">
        <v>9.0500000000001819</v>
      </c>
      <c r="L94" s="54">
        <v>9.4099999999998545</v>
      </c>
      <c r="M94" s="54">
        <v>9.1499999999996362</v>
      </c>
      <c r="N94" s="54">
        <v>9.1500000000000909</v>
      </c>
      <c r="O94" s="54">
        <v>9.0399999999999636</v>
      </c>
      <c r="P94" s="54">
        <v>8.8670000000001892</v>
      </c>
      <c r="Q94" s="54">
        <v>9.2399999999997817</v>
      </c>
      <c r="R94" s="54">
        <v>9.180000000000291</v>
      </c>
    </row>
    <row r="95" spans="1:18" x14ac:dyDescent="0.25">
      <c r="A95" s="58" t="s">
        <v>45</v>
      </c>
      <c r="B95" s="9">
        <v>45020</v>
      </c>
      <c r="C95" s="2">
        <v>67.943999999997686</v>
      </c>
      <c r="D95" s="3">
        <v>66.19999999999709</v>
      </c>
      <c r="E95" s="4">
        <v>65.255100000009406</v>
      </c>
      <c r="F95" s="22">
        <v>6.82</v>
      </c>
      <c r="G95" s="28">
        <f t="shared" si="2"/>
        <v>76.388957803059441</v>
      </c>
      <c r="H95" s="30">
        <v>100</v>
      </c>
      <c r="I95" s="31">
        <v>100</v>
      </c>
      <c r="J95" s="32">
        <f t="shared" si="3"/>
        <v>27.583333333332121</v>
      </c>
      <c r="K95" s="54">
        <v>8.5999999999999091</v>
      </c>
      <c r="L95" s="54">
        <v>8.7899999999999636</v>
      </c>
      <c r="M95" s="54">
        <v>8.4799999999995634</v>
      </c>
      <c r="N95" s="54">
        <v>8.5</v>
      </c>
      <c r="O95" s="54">
        <v>8.4099999999998545</v>
      </c>
      <c r="P95" s="54">
        <v>8.2439999999987776</v>
      </c>
      <c r="Q95" s="54">
        <v>8.4499999999998181</v>
      </c>
      <c r="R95" s="54">
        <v>8.4699999999997999</v>
      </c>
    </row>
    <row r="96" spans="1:18" x14ac:dyDescent="0.25">
      <c r="A96" s="58" t="s">
        <v>45</v>
      </c>
      <c r="B96" s="9">
        <v>45021</v>
      </c>
      <c r="C96" s="2">
        <v>64.846000000001368</v>
      </c>
      <c r="D96" s="3">
        <v>63.399999999994179</v>
      </c>
      <c r="E96" s="4">
        <v>62.282999999995809</v>
      </c>
      <c r="F96" s="22">
        <v>6.87</v>
      </c>
      <c r="G96" s="28">
        <f t="shared" si="2"/>
        <v>72.625559454495175</v>
      </c>
      <c r="H96" s="30">
        <v>100</v>
      </c>
      <c r="I96" s="31">
        <v>100</v>
      </c>
      <c r="J96" s="32">
        <f t="shared" si="3"/>
        <v>26.416666666664241</v>
      </c>
      <c r="K96" s="54">
        <v>8.1399999999998727</v>
      </c>
      <c r="L96" s="54">
        <v>8.4000000000000909</v>
      </c>
      <c r="M96" s="54">
        <v>7.9899999999997817</v>
      </c>
      <c r="N96" s="54">
        <v>8.1300000000001091</v>
      </c>
      <c r="O96" s="54">
        <v>8.0100000000002183</v>
      </c>
      <c r="P96" s="54">
        <v>7.9060000000008586</v>
      </c>
      <c r="Q96" s="54">
        <v>8.0600000000004002</v>
      </c>
      <c r="R96" s="54">
        <v>8.2100000000000364</v>
      </c>
    </row>
    <row r="97" spans="1:18" x14ac:dyDescent="0.25">
      <c r="A97" s="58" t="s">
        <v>45</v>
      </c>
      <c r="B97" s="9">
        <v>45022</v>
      </c>
      <c r="C97" s="2">
        <v>52.670000000000528</v>
      </c>
      <c r="D97" s="3">
        <v>51.600000000005821</v>
      </c>
      <c r="E97" s="4">
        <v>50.811000000001513</v>
      </c>
      <c r="F97" s="22">
        <v>5.1821000000000002</v>
      </c>
      <c r="G97" s="28">
        <f t="shared" si="2"/>
        <v>78.361164685462029</v>
      </c>
      <c r="H97" s="30">
        <v>100</v>
      </c>
      <c r="I97" s="31">
        <v>100</v>
      </c>
      <c r="J97" s="32">
        <f t="shared" si="3"/>
        <v>21.500000000002427</v>
      </c>
      <c r="K97" s="54">
        <v>6.5799999999999272</v>
      </c>
      <c r="L97" s="54">
        <v>6.8200000000001637</v>
      </c>
      <c r="M97" s="54">
        <v>6.4700000000011642</v>
      </c>
      <c r="N97" s="54">
        <v>6.5999999999999091</v>
      </c>
      <c r="O97" s="54">
        <v>6.5299999999997453</v>
      </c>
      <c r="P97" s="54">
        <v>6.4200000000000728</v>
      </c>
      <c r="Q97" s="54">
        <v>6.5299999999997453</v>
      </c>
      <c r="R97" s="54">
        <v>6.7199999999997999</v>
      </c>
    </row>
    <row r="98" spans="1:18" x14ac:dyDescent="0.25">
      <c r="A98" s="58" t="s">
        <v>45</v>
      </c>
      <c r="B98" s="9">
        <v>45023</v>
      </c>
      <c r="C98" s="2">
        <v>60.829999999998563</v>
      </c>
      <c r="D98" s="3">
        <v>59.399999999994179</v>
      </c>
      <c r="E98" s="4">
        <v>58.627999999996973</v>
      </c>
      <c r="F98" s="22">
        <v>6.09</v>
      </c>
      <c r="G98" s="28">
        <f t="shared" si="2"/>
        <v>76.758436934601647</v>
      </c>
      <c r="H98" s="30">
        <v>100</v>
      </c>
      <c r="I98" s="31">
        <v>100</v>
      </c>
      <c r="J98" s="32">
        <f t="shared" si="3"/>
        <v>24.749999999997573</v>
      </c>
      <c r="K98" s="54">
        <v>7.5100000000002183</v>
      </c>
      <c r="L98" s="54">
        <v>7.7799999999997453</v>
      </c>
      <c r="M98" s="54">
        <v>7.6099999999987631</v>
      </c>
      <c r="N98" s="54">
        <v>7.5599999999999454</v>
      </c>
      <c r="O98" s="54">
        <v>7.5599999999999454</v>
      </c>
      <c r="P98" s="54">
        <v>7.2299999999995634</v>
      </c>
      <c r="Q98" s="54">
        <v>7.8600000000001273</v>
      </c>
      <c r="R98" s="54">
        <v>7.7200000000002547</v>
      </c>
    </row>
    <row r="99" spans="1:18" x14ac:dyDescent="0.25">
      <c r="A99" s="58" t="s">
        <v>45</v>
      </c>
      <c r="B99" s="9">
        <v>45024</v>
      </c>
      <c r="C99" s="2">
        <v>45.910000000000764</v>
      </c>
      <c r="D99" s="3">
        <v>45</v>
      </c>
      <c r="E99" s="4">
        <v>44.436000000001513</v>
      </c>
      <c r="F99" s="22">
        <v>6.09</v>
      </c>
      <c r="G99" s="28">
        <f t="shared" si="2"/>
        <v>58.150331011067557</v>
      </c>
      <c r="H99" s="30">
        <v>100</v>
      </c>
      <c r="I99" s="31">
        <v>100</v>
      </c>
      <c r="J99" s="32">
        <f t="shared" si="3"/>
        <v>18.75</v>
      </c>
      <c r="K99" s="54">
        <v>5.7300000000000182</v>
      </c>
      <c r="L99" s="54">
        <v>5.8500000000003638</v>
      </c>
      <c r="M99" s="54">
        <v>5.7100000000009459</v>
      </c>
      <c r="N99" s="54">
        <v>5.7699999999999818</v>
      </c>
      <c r="O99" s="54">
        <v>5.7100000000000364</v>
      </c>
      <c r="P99" s="54">
        <v>5.4799999999995634</v>
      </c>
      <c r="Q99" s="54">
        <v>5.8099999999999454</v>
      </c>
      <c r="R99" s="54">
        <v>5.8499999999999091</v>
      </c>
    </row>
    <row r="100" spans="1:18" x14ac:dyDescent="0.25">
      <c r="A100" s="58" t="s">
        <v>45</v>
      </c>
      <c r="B100" s="9">
        <v>45025</v>
      </c>
      <c r="C100" s="2">
        <v>53.723000000000411</v>
      </c>
      <c r="D100" s="3">
        <v>52.600000000005821</v>
      </c>
      <c r="E100" s="4">
        <v>51.770600000003469</v>
      </c>
      <c r="F100" s="22">
        <v>5.43</v>
      </c>
      <c r="G100" s="28">
        <f t="shared" si="2"/>
        <v>76.232977835487532</v>
      </c>
      <c r="H100" s="30">
        <v>100</v>
      </c>
      <c r="I100" s="31">
        <v>100</v>
      </c>
      <c r="J100" s="32">
        <f t="shared" si="3"/>
        <v>21.916666666669091</v>
      </c>
      <c r="K100" s="54">
        <v>6.6399999999998727</v>
      </c>
      <c r="L100" s="54">
        <v>6.8599999999996726</v>
      </c>
      <c r="M100" s="54">
        <v>6.680000000000291</v>
      </c>
      <c r="N100" s="54">
        <v>6.7300000000000182</v>
      </c>
      <c r="O100" s="54">
        <v>6.680000000000291</v>
      </c>
      <c r="P100" s="54">
        <v>6.4030000000002474</v>
      </c>
      <c r="Q100" s="54">
        <v>6.9000000000000909</v>
      </c>
      <c r="R100" s="54">
        <v>6.8299999999999272</v>
      </c>
    </row>
    <row r="101" spans="1:18" x14ac:dyDescent="0.25">
      <c r="A101" s="58" t="s">
        <v>45</v>
      </c>
      <c r="B101" s="9">
        <v>45026</v>
      </c>
      <c r="C101" s="2">
        <v>68.47899999999845</v>
      </c>
      <c r="D101" s="3">
        <v>67</v>
      </c>
      <c r="E101" s="4">
        <v>65.793699999994715</v>
      </c>
      <c r="F101" s="22">
        <v>6.84</v>
      </c>
      <c r="G101" s="28">
        <f t="shared" si="2"/>
        <v>77.086028467985372</v>
      </c>
      <c r="H101" s="30">
        <v>100</v>
      </c>
      <c r="I101" s="31">
        <v>100</v>
      </c>
      <c r="J101" s="32">
        <f t="shared" si="3"/>
        <v>27.916666666666668</v>
      </c>
      <c r="K101" s="54">
        <v>8.5099999999997635</v>
      </c>
      <c r="L101" s="54">
        <v>8.830000000000382</v>
      </c>
      <c r="M101" s="54">
        <v>8.4399999999986903</v>
      </c>
      <c r="N101" s="54">
        <v>8.5299999999997453</v>
      </c>
      <c r="O101" s="54">
        <v>8.5299999999997453</v>
      </c>
      <c r="P101" s="54">
        <v>8.2590000000000146</v>
      </c>
      <c r="Q101" s="54">
        <v>8.6799999999998363</v>
      </c>
      <c r="R101" s="54">
        <v>8.7000000000002728</v>
      </c>
    </row>
    <row r="102" spans="1:18" x14ac:dyDescent="0.25">
      <c r="A102" s="58" t="s">
        <v>45</v>
      </c>
      <c r="B102" s="9">
        <v>45027</v>
      </c>
      <c r="C102" s="2">
        <v>67.031000000000859</v>
      </c>
      <c r="D102" s="3">
        <v>65.399999999994179</v>
      </c>
      <c r="E102" s="4">
        <v>64.453900000007707</v>
      </c>
      <c r="F102" s="22">
        <v>6.82</v>
      </c>
      <c r="G102" s="28">
        <f t="shared" si="2"/>
        <v>75.465828403623291</v>
      </c>
      <c r="H102" s="30">
        <v>100</v>
      </c>
      <c r="I102" s="31">
        <v>100</v>
      </c>
      <c r="J102" s="32">
        <f t="shared" si="3"/>
        <v>27.249999999997577</v>
      </c>
      <c r="K102" s="54">
        <v>8.2900000000004184</v>
      </c>
      <c r="L102" s="54">
        <v>8.6199999999998909</v>
      </c>
      <c r="M102" s="54">
        <v>8.25</v>
      </c>
      <c r="N102" s="54">
        <v>8.3700000000003456</v>
      </c>
      <c r="O102" s="54">
        <v>8.3400000000001455</v>
      </c>
      <c r="P102" s="54">
        <v>8.0709999999999127</v>
      </c>
      <c r="Q102" s="54">
        <v>8.5500000000001819</v>
      </c>
      <c r="R102" s="54">
        <v>8.5399999999999636</v>
      </c>
    </row>
    <row r="103" spans="1:18" x14ac:dyDescent="0.25">
      <c r="A103" s="58" t="s">
        <v>45</v>
      </c>
      <c r="B103" s="9">
        <v>45028</v>
      </c>
      <c r="C103" s="2">
        <v>65.407000000000608</v>
      </c>
      <c r="D103" s="3">
        <v>64</v>
      </c>
      <c r="E103" s="4">
        <v>62.819799999997485</v>
      </c>
      <c r="F103" s="22">
        <v>6.8898000000000001</v>
      </c>
      <c r="G103" s="28">
        <f t="shared" si="2"/>
        <v>73.102180082226837</v>
      </c>
      <c r="H103" s="30">
        <v>100</v>
      </c>
      <c r="I103" s="31">
        <v>100</v>
      </c>
      <c r="J103" s="32">
        <f t="shared" si="3"/>
        <v>26.666666666666668</v>
      </c>
      <c r="K103" s="54">
        <v>8.0299999999997453</v>
      </c>
      <c r="L103" s="54">
        <v>8.3499999999999091</v>
      </c>
      <c r="M103" s="54">
        <v>8.0600000000013097</v>
      </c>
      <c r="N103" s="54">
        <v>8.069999999999709</v>
      </c>
      <c r="O103" s="54">
        <v>8.2300000000000182</v>
      </c>
      <c r="P103" s="54">
        <v>7.8670000000001892</v>
      </c>
      <c r="Q103" s="54">
        <v>8.4200000000000728</v>
      </c>
      <c r="R103" s="54">
        <v>8.3799999999996544</v>
      </c>
    </row>
    <row r="104" spans="1:18" x14ac:dyDescent="0.25">
      <c r="A104" s="58" t="s">
        <v>45</v>
      </c>
      <c r="B104" s="9">
        <v>45029</v>
      </c>
      <c r="C104" s="10">
        <v>47.918999999999414</v>
      </c>
      <c r="D104" s="11">
        <v>46.900000000008731</v>
      </c>
      <c r="E104" s="12">
        <v>46.268499999991036</v>
      </c>
      <c r="F104" s="22">
        <v>4.72</v>
      </c>
      <c r="G104" s="28">
        <f t="shared" si="2"/>
        <v>78.196589895081075</v>
      </c>
      <c r="H104" s="30">
        <v>100</v>
      </c>
      <c r="I104" s="31">
        <v>100</v>
      </c>
      <c r="J104" s="32">
        <f t="shared" si="3"/>
        <v>19.541666666670306</v>
      </c>
      <c r="K104" s="54">
        <v>5.9000000000000909</v>
      </c>
      <c r="L104" s="54">
        <v>6.2100000000000364</v>
      </c>
      <c r="M104" s="54">
        <v>5.819999999999709</v>
      </c>
      <c r="N104" s="54">
        <v>6</v>
      </c>
      <c r="O104" s="54">
        <v>5.9800000000000182</v>
      </c>
      <c r="P104" s="54">
        <v>5.8179999999993015</v>
      </c>
      <c r="Q104" s="54">
        <v>6.0599999999999454</v>
      </c>
      <c r="R104" s="54">
        <v>6.1310000000003129</v>
      </c>
    </row>
    <row r="105" spans="1:18" x14ac:dyDescent="0.25">
      <c r="A105" s="58" t="s">
        <v>45</v>
      </c>
      <c r="B105" s="9">
        <v>45030</v>
      </c>
      <c r="C105" s="2">
        <v>52.353999999999814</v>
      </c>
      <c r="D105" s="3">
        <v>51.19999999999709</v>
      </c>
      <c r="E105" s="4">
        <v>50.616399999998976</v>
      </c>
      <c r="F105" s="22">
        <v>5.05</v>
      </c>
      <c r="G105" s="28">
        <f t="shared" si="2"/>
        <v>79.787627775128385</v>
      </c>
      <c r="H105" s="30">
        <v>100</v>
      </c>
      <c r="I105" s="31">
        <v>100</v>
      </c>
      <c r="J105" s="32">
        <f t="shared" si="3"/>
        <v>21.333333333332121</v>
      </c>
      <c r="K105" s="54">
        <v>6.4899999999997817</v>
      </c>
      <c r="L105" s="54">
        <v>6.7999999999997272</v>
      </c>
      <c r="M105" s="54">
        <v>6.3699999999989814</v>
      </c>
      <c r="N105" s="54">
        <v>6.5900000000001455</v>
      </c>
      <c r="O105" s="54">
        <v>6.5499999999997272</v>
      </c>
      <c r="P105" s="54">
        <v>6.2750000000014552</v>
      </c>
      <c r="Q105" s="54">
        <v>6.5799999999999272</v>
      </c>
      <c r="R105" s="54">
        <v>6.6990000000000691</v>
      </c>
    </row>
    <row r="106" spans="1:18" x14ac:dyDescent="0.25">
      <c r="A106" s="58" t="s">
        <v>45</v>
      </c>
      <c r="B106" s="9">
        <v>45031</v>
      </c>
      <c r="C106" s="2">
        <v>56.244999999999891</v>
      </c>
      <c r="D106" s="3">
        <v>55.100000000005821</v>
      </c>
      <c r="E106" s="4">
        <v>54.254300000000512</v>
      </c>
      <c r="F106" s="22">
        <v>5.82</v>
      </c>
      <c r="G106" s="28">
        <f t="shared" si="2"/>
        <v>74.505028345723105</v>
      </c>
      <c r="H106" s="30">
        <v>100</v>
      </c>
      <c r="I106" s="31">
        <v>100</v>
      </c>
      <c r="J106" s="32">
        <f t="shared" si="3"/>
        <v>22.958333333335759</v>
      </c>
      <c r="K106" s="54">
        <v>7.0100000000002183</v>
      </c>
      <c r="L106" s="54">
        <v>7.1900000000000546</v>
      </c>
      <c r="M106" s="54">
        <v>7.180000000000291</v>
      </c>
      <c r="N106" s="54">
        <v>7.0599999999999454</v>
      </c>
      <c r="O106" s="54">
        <v>6.9500000000002728</v>
      </c>
      <c r="P106" s="54">
        <v>6.4249999999992724</v>
      </c>
      <c r="Q106" s="54">
        <v>7.3499999999999091</v>
      </c>
      <c r="R106" s="54">
        <v>7.0799999999999272</v>
      </c>
    </row>
    <row r="107" spans="1:18" x14ac:dyDescent="0.25">
      <c r="A107" s="58" t="s">
        <v>45</v>
      </c>
      <c r="B107" s="9">
        <v>45032</v>
      </c>
      <c r="C107" s="2">
        <v>63.910000000001673</v>
      </c>
      <c r="D107" s="3">
        <v>62.399999999994179</v>
      </c>
      <c r="E107" s="4">
        <v>61.400000000008731</v>
      </c>
      <c r="F107" s="22">
        <v>6.62</v>
      </c>
      <c r="G107" s="28">
        <f t="shared" si="2"/>
        <v>74.179443402147655</v>
      </c>
      <c r="H107" s="30">
        <v>100</v>
      </c>
      <c r="I107" s="31">
        <v>100</v>
      </c>
      <c r="J107" s="32">
        <f t="shared" si="3"/>
        <v>25.999999999997573</v>
      </c>
      <c r="K107" s="54">
        <v>7.9600000000000364</v>
      </c>
      <c r="L107" s="54">
        <v>8.2600000000002183</v>
      </c>
      <c r="M107" s="54">
        <v>7.9500000000007276</v>
      </c>
      <c r="N107" s="54">
        <v>8.0300000000002001</v>
      </c>
      <c r="O107" s="54">
        <v>7.9499999999998181</v>
      </c>
      <c r="P107" s="54">
        <v>7.5400000000008731</v>
      </c>
      <c r="Q107" s="54">
        <v>8.1300000000001091</v>
      </c>
      <c r="R107" s="54">
        <v>8.0899999999996908</v>
      </c>
    </row>
    <row r="108" spans="1:18" x14ac:dyDescent="0.25">
      <c r="A108" s="58" t="s">
        <v>45</v>
      </c>
      <c r="B108" s="9">
        <v>45033</v>
      </c>
      <c r="C108" s="2">
        <v>61.99199999999837</v>
      </c>
      <c r="D108" s="3">
        <v>59.80000000000291</v>
      </c>
      <c r="E108" s="4">
        <v>58.809800000002724</v>
      </c>
      <c r="F108" s="22">
        <v>6.2</v>
      </c>
      <c r="G108" s="28">
        <f t="shared" si="2"/>
        <v>75.904314868364281</v>
      </c>
      <c r="H108" s="30">
        <v>100</v>
      </c>
      <c r="I108" s="31">
        <v>100</v>
      </c>
      <c r="J108" s="32">
        <f t="shared" si="3"/>
        <v>24.916666666667879</v>
      </c>
      <c r="K108" s="54">
        <v>7.6399999999998727</v>
      </c>
      <c r="L108" s="54">
        <v>7.9200000000000728</v>
      </c>
      <c r="M108" s="54">
        <v>8.6399999999994179</v>
      </c>
      <c r="N108" s="54">
        <v>7.6999999999998181</v>
      </c>
      <c r="O108" s="54">
        <v>7.6199999999998909</v>
      </c>
      <c r="P108" s="54">
        <v>6.9619999999995343</v>
      </c>
      <c r="Q108" s="54">
        <v>7.7599999999997635</v>
      </c>
      <c r="R108" s="54">
        <v>7.75</v>
      </c>
    </row>
    <row r="109" spans="1:18" x14ac:dyDescent="0.25">
      <c r="A109" s="58" t="s">
        <v>45</v>
      </c>
      <c r="B109" s="9">
        <v>45034</v>
      </c>
      <c r="C109" s="2">
        <v>64.969999999999345</v>
      </c>
      <c r="D109" s="3">
        <v>63.399999999994179</v>
      </c>
      <c r="E109" s="4">
        <v>62.502199999988079</v>
      </c>
      <c r="F109" s="22">
        <v>6.56</v>
      </c>
      <c r="G109" s="28">
        <f t="shared" si="2"/>
        <v>76.057559977497263</v>
      </c>
      <c r="H109" s="30">
        <v>100</v>
      </c>
      <c r="I109" s="31">
        <v>100</v>
      </c>
      <c r="J109" s="32">
        <f t="shared" si="3"/>
        <v>26.416666666664241</v>
      </c>
      <c r="K109" s="54">
        <v>8.1100000000001273</v>
      </c>
      <c r="L109" s="54">
        <v>8.4400000000000546</v>
      </c>
      <c r="M109" s="54">
        <v>7.9899999999997817</v>
      </c>
      <c r="N109" s="54">
        <v>8.1799999999998363</v>
      </c>
      <c r="O109" s="54">
        <v>8.1300000000001091</v>
      </c>
      <c r="P109" s="54">
        <v>7.7199999999993452</v>
      </c>
      <c r="Q109" s="54">
        <v>8.1300000000001091</v>
      </c>
      <c r="R109" s="54">
        <v>8.2699999999999818</v>
      </c>
    </row>
    <row r="110" spans="1:18" x14ac:dyDescent="0.25">
      <c r="A110" s="58" t="s">
        <v>45</v>
      </c>
      <c r="B110" s="9">
        <v>45035</v>
      </c>
      <c r="C110" s="2">
        <v>58.820000000000618</v>
      </c>
      <c r="D110" s="3">
        <v>57.5</v>
      </c>
      <c r="E110" s="4">
        <v>56.660800000012387</v>
      </c>
      <c r="F110" s="22">
        <v>5.8457999999999997</v>
      </c>
      <c r="G110" s="28">
        <f t="shared" si="2"/>
        <v>77.407111513301402</v>
      </c>
      <c r="H110" s="30">
        <v>100</v>
      </c>
      <c r="I110" s="31">
        <v>100</v>
      </c>
      <c r="J110" s="32">
        <f t="shared" si="3"/>
        <v>23.958333333333336</v>
      </c>
      <c r="K110" s="54">
        <v>7.3099999999999454</v>
      </c>
      <c r="L110" s="54">
        <v>7.6499999999996362</v>
      </c>
      <c r="M110" s="54">
        <v>7.180000000000291</v>
      </c>
      <c r="N110" s="54">
        <v>7.4200000000000728</v>
      </c>
      <c r="O110" s="54">
        <v>7.3499999999999091</v>
      </c>
      <c r="P110" s="54">
        <v>7.0300000000006548</v>
      </c>
      <c r="Q110" s="54">
        <v>7.3699999999998909</v>
      </c>
      <c r="R110" s="54">
        <v>7.5100000000002183</v>
      </c>
    </row>
    <row r="111" spans="1:18" x14ac:dyDescent="0.25">
      <c r="A111" s="58" t="s">
        <v>45</v>
      </c>
      <c r="B111" s="9">
        <v>45036</v>
      </c>
      <c r="C111" s="2">
        <v>57.688000000000557</v>
      </c>
      <c r="D111" s="3">
        <v>56.400000000008731</v>
      </c>
      <c r="E111" s="4">
        <v>55.636499999993248</v>
      </c>
      <c r="F111" s="22">
        <v>5.9</v>
      </c>
      <c r="G111" s="28">
        <f t="shared" si="2"/>
        <v>75.228787549380527</v>
      </c>
      <c r="H111" s="30">
        <v>100</v>
      </c>
      <c r="I111" s="31">
        <v>100</v>
      </c>
      <c r="J111" s="32">
        <f t="shared" si="3"/>
        <v>23.500000000003638</v>
      </c>
      <c r="K111" s="54">
        <v>7.2199999999997999</v>
      </c>
      <c r="L111" s="54">
        <v>7.4700000000002547</v>
      </c>
      <c r="M111" s="54">
        <v>7.2000000000007276</v>
      </c>
      <c r="N111" s="54">
        <v>7.2699999999999818</v>
      </c>
      <c r="O111" s="54">
        <v>7.1600000000003092</v>
      </c>
      <c r="P111" s="54">
        <v>6.7179999999989377</v>
      </c>
      <c r="Q111" s="54">
        <v>7.3500000000003638</v>
      </c>
      <c r="R111" s="54">
        <v>7.3000000000001819</v>
      </c>
    </row>
    <row r="112" spans="1:18" x14ac:dyDescent="0.25">
      <c r="A112" s="58" t="s">
        <v>45</v>
      </c>
      <c r="B112" s="9">
        <v>45037</v>
      </c>
      <c r="C112" s="2">
        <v>57.703999999999724</v>
      </c>
      <c r="D112" s="3">
        <v>56.5</v>
      </c>
      <c r="E112" s="4">
        <v>55.58969999999681</v>
      </c>
      <c r="F112" s="22">
        <v>5.8</v>
      </c>
      <c r="G112" s="28">
        <f t="shared" si="2"/>
        <v>76.661519716257388</v>
      </c>
      <c r="H112" s="30">
        <v>100</v>
      </c>
      <c r="I112" s="31">
        <v>100</v>
      </c>
      <c r="J112" s="32">
        <f t="shared" si="3"/>
        <v>23.541666666666668</v>
      </c>
      <c r="K112" s="54">
        <v>7.1600000000003092</v>
      </c>
      <c r="L112" s="54">
        <v>7.5199999999999818</v>
      </c>
      <c r="M112" s="54">
        <v>6.9799999999995634</v>
      </c>
      <c r="N112" s="54">
        <v>7.2800000000002001</v>
      </c>
      <c r="O112" s="54">
        <v>7.25</v>
      </c>
      <c r="P112" s="54">
        <v>6.9740000000001601</v>
      </c>
      <c r="Q112" s="54">
        <v>7.1499999999996362</v>
      </c>
      <c r="R112" s="54">
        <v>7.3899999999998727</v>
      </c>
    </row>
    <row r="113" spans="1:18" x14ac:dyDescent="0.25">
      <c r="A113" s="58" t="s">
        <v>45</v>
      </c>
      <c r="B113" s="9">
        <v>45038</v>
      </c>
      <c r="C113" s="2">
        <v>70.152000000001408</v>
      </c>
      <c r="D113" s="3">
        <v>68.399999999994179</v>
      </c>
      <c r="E113" s="4">
        <v>67.342199999999139</v>
      </c>
      <c r="F113" s="22">
        <v>7.08</v>
      </c>
      <c r="G113" s="28">
        <f t="shared" si="2"/>
        <v>76.029093799887619</v>
      </c>
      <c r="H113" s="30">
        <v>100</v>
      </c>
      <c r="I113" s="31">
        <v>100</v>
      </c>
      <c r="J113" s="32">
        <f t="shared" si="3"/>
        <v>28.499999999997577</v>
      </c>
      <c r="K113" s="54">
        <v>8.8399999999996908</v>
      </c>
      <c r="L113" s="54">
        <v>9.0999999999999091</v>
      </c>
      <c r="M113" s="54">
        <v>8.7000000000007276</v>
      </c>
      <c r="N113" s="54">
        <v>8.8499999999999091</v>
      </c>
      <c r="O113" s="54">
        <v>8.7599999999997635</v>
      </c>
      <c r="P113" s="54">
        <v>8.2120000000013533</v>
      </c>
      <c r="Q113" s="54">
        <v>8.7899999999999636</v>
      </c>
      <c r="R113" s="54">
        <v>8.9000000000000909</v>
      </c>
    </row>
    <row r="114" spans="1:18" x14ac:dyDescent="0.25">
      <c r="A114" s="58" t="s">
        <v>45</v>
      </c>
      <c r="B114" s="9">
        <v>45039</v>
      </c>
      <c r="C114" s="2">
        <v>61.765999999998712</v>
      </c>
      <c r="D114" s="3">
        <v>60.399999999994179</v>
      </c>
      <c r="E114" s="4">
        <v>59.450900000010733</v>
      </c>
      <c r="F114" s="22">
        <v>6.35</v>
      </c>
      <c r="G114" s="28">
        <f t="shared" si="2"/>
        <v>74.854891190848591</v>
      </c>
      <c r="H114" s="30">
        <v>100</v>
      </c>
      <c r="I114" s="31">
        <v>100</v>
      </c>
      <c r="J114" s="32">
        <f t="shared" si="3"/>
        <v>25.166666666664238</v>
      </c>
      <c r="K114" s="54">
        <v>7.5900000000001455</v>
      </c>
      <c r="L114" s="54">
        <v>8.0300000000002001</v>
      </c>
      <c r="M114" s="54">
        <v>7.4099999999998545</v>
      </c>
      <c r="N114" s="54">
        <v>7.8200000000001637</v>
      </c>
      <c r="O114" s="54">
        <v>7.8400000000001455</v>
      </c>
      <c r="P114" s="54">
        <v>7.455999999998312</v>
      </c>
      <c r="Q114" s="54">
        <v>7.6500000000000909</v>
      </c>
      <c r="R114" s="54">
        <v>7.9699999999997999</v>
      </c>
    </row>
    <row r="115" spans="1:18" x14ac:dyDescent="0.25">
      <c r="A115" s="58" t="s">
        <v>45</v>
      </c>
      <c r="B115" s="9">
        <v>45040</v>
      </c>
      <c r="C115" s="2">
        <v>70.540000000000418</v>
      </c>
      <c r="D115" s="3">
        <v>69</v>
      </c>
      <c r="E115" s="4">
        <v>67.794699999998556</v>
      </c>
      <c r="F115" s="22">
        <v>7.07</v>
      </c>
      <c r="G115" s="28">
        <f t="shared" si="2"/>
        <v>76.804496602736748</v>
      </c>
      <c r="H115" s="30">
        <v>100</v>
      </c>
      <c r="I115" s="31">
        <v>100</v>
      </c>
      <c r="J115" s="32">
        <f t="shared" si="3"/>
        <v>28.749999999999996</v>
      </c>
      <c r="K115" s="54">
        <v>8.8899999999998727</v>
      </c>
      <c r="L115" s="54">
        <v>9.2300000000000182</v>
      </c>
      <c r="M115" s="54">
        <v>8.6199999999989814</v>
      </c>
      <c r="N115" s="54">
        <v>8.9299999999998363</v>
      </c>
      <c r="O115" s="54">
        <v>8.9099999999998545</v>
      </c>
      <c r="P115" s="54">
        <v>8.2400000000016007</v>
      </c>
      <c r="Q115" s="54">
        <v>8.7000000000002728</v>
      </c>
      <c r="R115" s="54">
        <v>9.0199999999999818</v>
      </c>
    </row>
    <row r="116" spans="1:18" x14ac:dyDescent="0.25">
      <c r="A116" s="58" t="s">
        <v>45</v>
      </c>
      <c r="B116" s="9">
        <v>45041</v>
      </c>
      <c r="C116" s="2">
        <v>63.949000000000979</v>
      </c>
      <c r="D116" s="3">
        <v>62.5</v>
      </c>
      <c r="E116" s="4">
        <v>61.551699999996345</v>
      </c>
      <c r="F116" s="22">
        <v>6.67</v>
      </c>
      <c r="G116" s="28">
        <f t="shared" si="2"/>
        <v>73.74136178939726</v>
      </c>
      <c r="H116" s="30">
        <v>98.542274052478135</v>
      </c>
      <c r="I116" s="31">
        <v>100</v>
      </c>
      <c r="J116" s="32">
        <f t="shared" si="3"/>
        <v>26.041666666666668</v>
      </c>
      <c r="K116" s="54">
        <v>8.3000000000001819</v>
      </c>
      <c r="L116" s="54">
        <v>8.6399999999998727</v>
      </c>
      <c r="M116" s="54">
        <v>8.1300000000010186</v>
      </c>
      <c r="N116" s="54">
        <v>8.3400000000001455</v>
      </c>
      <c r="O116" s="54">
        <v>7.7600000000002183</v>
      </c>
      <c r="P116" s="54">
        <v>7.2590000000000146</v>
      </c>
      <c r="Q116" s="54">
        <v>7.6899999999995998</v>
      </c>
      <c r="R116" s="54">
        <v>7.8299999999999272</v>
      </c>
    </row>
    <row r="117" spans="1:18" x14ac:dyDescent="0.25">
      <c r="A117" s="58" t="s">
        <v>45</v>
      </c>
      <c r="B117" s="9">
        <v>45042</v>
      </c>
      <c r="C117" s="2">
        <v>65.100999999999658</v>
      </c>
      <c r="D117" s="3">
        <v>63.600000000005821</v>
      </c>
      <c r="E117" s="4">
        <v>62.974300000001676</v>
      </c>
      <c r="F117" s="22">
        <v>6.48</v>
      </c>
      <c r="G117" s="28">
        <f t="shared" si="2"/>
        <v>77.239433499769518</v>
      </c>
      <c r="H117" s="30">
        <v>100</v>
      </c>
      <c r="I117" s="31">
        <v>100</v>
      </c>
      <c r="J117" s="32">
        <f t="shared" si="3"/>
        <v>26.500000000002427</v>
      </c>
      <c r="K117" s="54">
        <v>8.1799999999998363</v>
      </c>
      <c r="L117" s="54">
        <v>8.4899999999997817</v>
      </c>
      <c r="M117" s="54">
        <v>8.0799999999999272</v>
      </c>
      <c r="N117" s="54">
        <v>8.1900000000000546</v>
      </c>
      <c r="O117" s="54">
        <v>7.9099999999998545</v>
      </c>
      <c r="P117" s="54">
        <v>7.6610000000000582</v>
      </c>
      <c r="Q117" s="54">
        <v>8.2600000000002183</v>
      </c>
      <c r="R117" s="54">
        <v>8.3299999999999272</v>
      </c>
    </row>
    <row r="118" spans="1:18" x14ac:dyDescent="0.25">
      <c r="A118" s="58" t="s">
        <v>45</v>
      </c>
      <c r="B118" s="9">
        <v>45043</v>
      </c>
      <c r="C118" s="2">
        <v>59.028999999999087</v>
      </c>
      <c r="D118" s="3">
        <v>57.80000000000291</v>
      </c>
      <c r="E118" s="4">
        <v>56.568700000003446</v>
      </c>
      <c r="F118" s="22">
        <v>5.89</v>
      </c>
      <c r="G118" s="28">
        <f t="shared" si="2"/>
        <v>77.227062126235936</v>
      </c>
      <c r="H118" s="30">
        <v>100</v>
      </c>
      <c r="I118" s="31">
        <v>100</v>
      </c>
      <c r="J118" s="32">
        <f t="shared" si="3"/>
        <v>24.083333333334547</v>
      </c>
      <c r="K118" s="54">
        <v>7.4000000000000909</v>
      </c>
      <c r="L118" s="54">
        <v>7.680000000000291</v>
      </c>
      <c r="M118" s="54">
        <v>7.2199999999993452</v>
      </c>
      <c r="N118" s="54">
        <v>7.3999999999996362</v>
      </c>
      <c r="O118" s="54">
        <v>7.3800000000001091</v>
      </c>
      <c r="P118" s="54">
        <v>7.0489999999990687</v>
      </c>
      <c r="Q118" s="54">
        <v>7.3800000000001091</v>
      </c>
      <c r="R118" s="54">
        <v>7.5200000000004366</v>
      </c>
    </row>
    <row r="119" spans="1:18" x14ac:dyDescent="0.25">
      <c r="A119" s="58" t="s">
        <v>45</v>
      </c>
      <c r="B119" s="9">
        <v>45044</v>
      </c>
      <c r="C119" s="2">
        <v>32.489999999999327</v>
      </c>
      <c r="D119" s="3">
        <v>31.69999999999709</v>
      </c>
      <c r="E119" s="4">
        <v>31.417199999996228</v>
      </c>
      <c r="F119" s="22">
        <v>4.84</v>
      </c>
      <c r="G119" s="28">
        <f t="shared" si="2"/>
        <v>51.543139819460947</v>
      </c>
      <c r="H119" s="30">
        <v>100</v>
      </c>
      <c r="I119" s="31">
        <v>64.305555555555557</v>
      </c>
      <c r="J119" s="32">
        <f t="shared" si="3"/>
        <v>13.208333333332121</v>
      </c>
      <c r="K119" s="54">
        <v>4.0999999999999091</v>
      </c>
      <c r="L119" s="54">
        <v>4.2599999999997635</v>
      </c>
      <c r="M119" s="54">
        <v>3.930000000000291</v>
      </c>
      <c r="N119" s="54">
        <v>4.1400000000003274</v>
      </c>
      <c r="O119" s="54">
        <v>4.0599999999999454</v>
      </c>
      <c r="P119" s="54">
        <v>3.8899999999994179</v>
      </c>
      <c r="Q119" s="54">
        <v>3.9800000000000182</v>
      </c>
      <c r="R119" s="54">
        <v>4.1299999999996544</v>
      </c>
    </row>
    <row r="120" spans="1:18" x14ac:dyDescent="0.25">
      <c r="A120" s="58" t="s">
        <v>45</v>
      </c>
      <c r="B120" s="9">
        <v>45045</v>
      </c>
      <c r="C120" s="2">
        <v>25.59000000000151</v>
      </c>
      <c r="D120" s="3">
        <v>25.30000000000291</v>
      </c>
      <c r="E120" s="4">
        <v>24.961899999994785</v>
      </c>
      <c r="F120" s="22">
        <v>4.4400000000000004</v>
      </c>
      <c r="G120" s="28">
        <f t="shared" si="2"/>
        <v>44.842985741708134</v>
      </c>
      <c r="H120" s="30">
        <v>100</v>
      </c>
      <c r="I120" s="31">
        <v>72.763684913217617</v>
      </c>
      <c r="J120" s="32">
        <f t="shared" si="3"/>
        <v>10.541666666667879</v>
      </c>
      <c r="K120" s="54">
        <v>3.25</v>
      </c>
      <c r="L120" s="54">
        <v>3.3699999999998909</v>
      </c>
      <c r="M120" s="54">
        <v>3.1900000000005093</v>
      </c>
      <c r="N120" s="54">
        <v>3.2799999999997453</v>
      </c>
      <c r="O120" s="54">
        <v>3.1700000000000728</v>
      </c>
      <c r="P120" s="54">
        <v>2.9700000000011642</v>
      </c>
      <c r="Q120" s="54">
        <v>3.1599999999998545</v>
      </c>
      <c r="R120" s="54">
        <v>3.2000000000002728</v>
      </c>
    </row>
    <row r="121" spans="1:18" x14ac:dyDescent="0.25">
      <c r="A121" s="58" t="s">
        <v>45</v>
      </c>
      <c r="B121" s="9">
        <v>45046</v>
      </c>
      <c r="C121" s="2">
        <v>63.830999999998767</v>
      </c>
      <c r="D121" s="3">
        <v>62.399999999994179</v>
      </c>
      <c r="E121" s="4">
        <v>61.548200000004726</v>
      </c>
      <c r="F121" s="22">
        <v>6.5076999999999998</v>
      </c>
      <c r="G121" s="28">
        <f t="shared" si="2"/>
        <v>75.459519541807012</v>
      </c>
      <c r="H121" s="30">
        <v>100</v>
      </c>
      <c r="I121" s="31">
        <v>100</v>
      </c>
      <c r="J121" s="32">
        <f t="shared" si="3"/>
        <v>25.999999999997573</v>
      </c>
      <c r="K121" s="54">
        <v>8.0100000000002183</v>
      </c>
      <c r="L121" s="54">
        <v>8.2800000000002001</v>
      </c>
      <c r="M121" s="54">
        <v>7.9399999999986903</v>
      </c>
      <c r="N121" s="54">
        <v>8.1100000000001273</v>
      </c>
      <c r="O121" s="54">
        <v>8.0399999999999636</v>
      </c>
      <c r="P121" s="54">
        <v>7.3109999999996944</v>
      </c>
      <c r="Q121" s="54">
        <v>8.0700000000001637</v>
      </c>
      <c r="R121" s="54">
        <v>8.069999999999709</v>
      </c>
    </row>
    <row r="122" spans="1:18" x14ac:dyDescent="0.25">
      <c r="A122" s="58" t="s">
        <v>26</v>
      </c>
      <c r="B122" s="5">
        <v>45047</v>
      </c>
      <c r="C122" s="6">
        <v>68.733000000001084</v>
      </c>
      <c r="D122" s="7">
        <v>67.19999999999709</v>
      </c>
      <c r="E122" s="8">
        <v>66.065300000002026</v>
      </c>
      <c r="F122" s="21">
        <v>6.86</v>
      </c>
      <c r="G122" s="28">
        <f t="shared" si="2"/>
        <v>77.090724540383363</v>
      </c>
      <c r="H122" s="30">
        <v>100</v>
      </c>
      <c r="I122" s="31">
        <v>100</v>
      </c>
      <c r="J122" s="32">
        <f t="shared" si="3"/>
        <v>27.999999999998789</v>
      </c>
      <c r="K122" s="54">
        <v>8.6599999999998545</v>
      </c>
      <c r="L122" s="54">
        <v>8.9600000000000364</v>
      </c>
      <c r="M122" s="54">
        <v>8.4600000000009459</v>
      </c>
      <c r="N122" s="54">
        <v>8.7100000000000364</v>
      </c>
      <c r="O122" s="54">
        <v>8.6500000000000909</v>
      </c>
      <c r="P122" s="54">
        <v>8.0730000000003201</v>
      </c>
      <c r="Q122" s="54">
        <v>8.5099999999997635</v>
      </c>
      <c r="R122" s="54">
        <v>8.7100000000000364</v>
      </c>
    </row>
    <row r="123" spans="1:18" x14ac:dyDescent="0.25">
      <c r="A123" s="58" t="s">
        <v>26</v>
      </c>
      <c r="B123" s="9">
        <v>45048</v>
      </c>
      <c r="C123" s="2">
        <v>63.59400000000096</v>
      </c>
      <c r="D123" s="3">
        <v>62.150000000008731</v>
      </c>
      <c r="E123" s="4">
        <v>61.293599999989965</v>
      </c>
      <c r="F123" s="22">
        <v>6.49</v>
      </c>
      <c r="G123" s="28">
        <f t="shared" si="2"/>
        <v>75.362171924467006</v>
      </c>
      <c r="H123" s="30">
        <v>100</v>
      </c>
      <c r="I123" s="31">
        <v>100</v>
      </c>
      <c r="J123" s="32">
        <f t="shared" si="3"/>
        <v>25.89583333333697</v>
      </c>
      <c r="K123" s="54">
        <v>8.1100000000001273</v>
      </c>
      <c r="L123" s="54">
        <v>8.2199999999997999</v>
      </c>
      <c r="M123" s="54">
        <v>7.9200000000000728</v>
      </c>
      <c r="N123" s="54">
        <v>8.1100000000001273</v>
      </c>
      <c r="O123" s="54">
        <v>7.9400000000000546</v>
      </c>
      <c r="P123" s="54">
        <v>7.3940000000002328</v>
      </c>
      <c r="Q123" s="54">
        <v>7.9100000000003092</v>
      </c>
      <c r="R123" s="54">
        <v>7.9900000000002365</v>
      </c>
    </row>
    <row r="124" spans="1:18" x14ac:dyDescent="0.25">
      <c r="A124" s="58" t="s">
        <v>26</v>
      </c>
      <c r="B124" s="9">
        <v>45049</v>
      </c>
      <c r="C124" s="2">
        <v>57.072999999998501</v>
      </c>
      <c r="D124" s="3">
        <v>55.849999999991269</v>
      </c>
      <c r="E124" s="4">
        <v>55.044000000008964</v>
      </c>
      <c r="F124" s="22">
        <v>5.82</v>
      </c>
      <c r="G124" s="28">
        <f t="shared" si="2"/>
        <v>75.519162125363792</v>
      </c>
      <c r="H124" s="30">
        <v>100</v>
      </c>
      <c r="I124" s="31">
        <v>100</v>
      </c>
      <c r="J124" s="32">
        <f t="shared" si="3"/>
        <v>23.270833333329698</v>
      </c>
      <c r="K124" s="54">
        <v>7.1100000000001273</v>
      </c>
      <c r="L124" s="54">
        <v>7.4100000000003092</v>
      </c>
      <c r="M124" s="54">
        <v>6.8699999999989814</v>
      </c>
      <c r="N124" s="54">
        <v>7.2599999999997635</v>
      </c>
      <c r="O124" s="54">
        <v>7.25</v>
      </c>
      <c r="P124" s="54">
        <v>6.7929999999996653</v>
      </c>
      <c r="Q124" s="54">
        <v>7.0599999999999454</v>
      </c>
      <c r="R124" s="54">
        <v>7.319999999999709</v>
      </c>
    </row>
    <row r="125" spans="1:18" x14ac:dyDescent="0.25">
      <c r="A125" s="58" t="s">
        <v>26</v>
      </c>
      <c r="B125" s="9">
        <v>45050</v>
      </c>
      <c r="C125" s="2">
        <v>50.925999999999931</v>
      </c>
      <c r="D125" s="3">
        <v>49.900000000008731</v>
      </c>
      <c r="E125" s="4">
        <v>49.163300000000163</v>
      </c>
      <c r="F125" s="22">
        <v>5.44</v>
      </c>
      <c r="G125" s="28">
        <f t="shared" si="2"/>
        <v>72.186937260161017</v>
      </c>
      <c r="H125" s="30">
        <v>100</v>
      </c>
      <c r="I125" s="31">
        <v>98.630136986301366</v>
      </c>
      <c r="J125" s="32">
        <f t="shared" si="3"/>
        <v>20.791666666670306</v>
      </c>
      <c r="K125" s="54">
        <v>6.4499999999998181</v>
      </c>
      <c r="L125" s="54">
        <v>6.7199999999997999</v>
      </c>
      <c r="M125" s="54">
        <v>6.2000000000007276</v>
      </c>
      <c r="N125" s="54">
        <v>6.5300000000002001</v>
      </c>
      <c r="O125" s="54">
        <v>6.4099999999998545</v>
      </c>
      <c r="P125" s="54">
        <v>6.0159999999996217</v>
      </c>
      <c r="Q125" s="54">
        <v>6.169999999999618</v>
      </c>
      <c r="R125" s="54">
        <v>6.430000000000291</v>
      </c>
    </row>
    <row r="126" spans="1:18" x14ac:dyDescent="0.25">
      <c r="A126" s="58" t="s">
        <v>26</v>
      </c>
      <c r="B126" s="9">
        <v>45051</v>
      </c>
      <c r="C126" s="2">
        <v>65.256999999999152</v>
      </c>
      <c r="D126" s="3">
        <v>63.80000000000291</v>
      </c>
      <c r="E126" s="4">
        <v>62.833400000003166</v>
      </c>
      <c r="F126" s="22">
        <v>6.5</v>
      </c>
      <c r="G126" s="28">
        <f t="shared" si="2"/>
        <v>77.243917646848686</v>
      </c>
      <c r="H126" s="30">
        <v>100</v>
      </c>
      <c r="I126" s="31">
        <v>100</v>
      </c>
      <c r="J126" s="32">
        <f t="shared" si="3"/>
        <v>26.583333333334547</v>
      </c>
      <c r="K126" s="54">
        <v>8.0199999999999818</v>
      </c>
      <c r="L126" s="54">
        <v>8.5300000000002001</v>
      </c>
      <c r="M126" s="54">
        <v>7.8299999999999272</v>
      </c>
      <c r="N126" s="54">
        <v>8.319999999999709</v>
      </c>
      <c r="O126" s="54">
        <v>8.3699999999998909</v>
      </c>
      <c r="P126" s="54">
        <v>7.6669999999994616</v>
      </c>
      <c r="Q126" s="54">
        <v>8.0900000000001455</v>
      </c>
      <c r="R126" s="54">
        <v>8.4299999999998363</v>
      </c>
    </row>
    <row r="127" spans="1:18" x14ac:dyDescent="0.25">
      <c r="A127" s="58" t="s">
        <v>26</v>
      </c>
      <c r="B127" s="9">
        <v>45052</v>
      </c>
      <c r="C127" s="2">
        <v>58.79300000000103</v>
      </c>
      <c r="D127" s="3">
        <v>57.5</v>
      </c>
      <c r="E127" s="4">
        <v>56.772399999987101</v>
      </c>
      <c r="F127" s="22">
        <v>5.8</v>
      </c>
      <c r="G127" s="28">
        <f t="shared" si="2"/>
        <v>78.018360773182295</v>
      </c>
      <c r="H127" s="30">
        <v>100</v>
      </c>
      <c r="I127" s="31">
        <v>100</v>
      </c>
      <c r="J127" s="32">
        <f t="shared" si="3"/>
        <v>23.958333333333336</v>
      </c>
      <c r="K127" s="54">
        <v>7.3600000000001273</v>
      </c>
      <c r="L127" s="54">
        <v>7.7300000000000182</v>
      </c>
      <c r="M127" s="54">
        <v>7.1200000000008004</v>
      </c>
      <c r="N127" s="54">
        <v>7.4800000000000182</v>
      </c>
      <c r="O127" s="54">
        <v>7.4800000000000182</v>
      </c>
      <c r="P127" s="54">
        <v>6.8829999999998108</v>
      </c>
      <c r="Q127" s="54">
        <v>7.25</v>
      </c>
      <c r="R127" s="54">
        <v>7.4900000000002365</v>
      </c>
    </row>
    <row r="128" spans="1:18" x14ac:dyDescent="0.25">
      <c r="A128" s="58" t="s">
        <v>26</v>
      </c>
      <c r="B128" s="9">
        <v>45053</v>
      </c>
      <c r="C128" s="2">
        <v>46.680999999998221</v>
      </c>
      <c r="D128" s="3">
        <v>45.69999999999709</v>
      </c>
      <c r="E128" s="4">
        <v>44.993600000001607</v>
      </c>
      <c r="F128" s="22">
        <v>5.46</v>
      </c>
      <c r="G128" s="28">
        <f t="shared" si="2"/>
        <v>65.868917682874283</v>
      </c>
      <c r="H128" s="30">
        <v>100</v>
      </c>
      <c r="I128" s="31">
        <v>95.923913043478265</v>
      </c>
      <c r="J128" s="32">
        <f t="shared" si="3"/>
        <v>19.041666666665456</v>
      </c>
      <c r="K128" s="54">
        <v>5.9499999999998181</v>
      </c>
      <c r="L128" s="54">
        <v>6.1499999999996362</v>
      </c>
      <c r="M128" s="54">
        <v>6.0299999999988358</v>
      </c>
      <c r="N128" s="54">
        <v>6</v>
      </c>
      <c r="O128" s="54">
        <v>5.75</v>
      </c>
      <c r="P128" s="54">
        <v>5.0709999999999127</v>
      </c>
      <c r="Q128" s="54">
        <v>5.930000000000291</v>
      </c>
      <c r="R128" s="54">
        <v>5.7999999999997272</v>
      </c>
    </row>
    <row r="129" spans="1:18" x14ac:dyDescent="0.25">
      <c r="A129" s="58" t="s">
        <v>26</v>
      </c>
      <c r="B129" s="9">
        <v>45054</v>
      </c>
      <c r="C129" s="2">
        <v>49.801000000001295</v>
      </c>
      <c r="D129" s="3">
        <v>48.80000000000291</v>
      </c>
      <c r="E129" s="4">
        <v>48.056400000001304</v>
      </c>
      <c r="F129" s="22">
        <v>5.36</v>
      </c>
      <c r="G129" s="28">
        <f t="shared" si="2"/>
        <v>71.649308349262924</v>
      </c>
      <c r="H129" s="30">
        <v>100</v>
      </c>
      <c r="I129" s="31">
        <v>100</v>
      </c>
      <c r="J129" s="32">
        <f t="shared" si="3"/>
        <v>20.333333333334547</v>
      </c>
      <c r="K129" s="54">
        <v>6.3000000000001819</v>
      </c>
      <c r="L129" s="54">
        <v>6.5100000000002183</v>
      </c>
      <c r="M129" s="54">
        <v>6.2000000000007276</v>
      </c>
      <c r="N129" s="54">
        <v>6.3299999999999272</v>
      </c>
      <c r="O129" s="54">
        <v>6.2100000000000364</v>
      </c>
      <c r="P129" s="54">
        <v>5.7510000000002037</v>
      </c>
      <c r="Q129" s="54">
        <v>6.25</v>
      </c>
      <c r="R129" s="54">
        <v>6.25</v>
      </c>
    </row>
    <row r="130" spans="1:18" x14ac:dyDescent="0.25">
      <c r="A130" s="58" t="s">
        <v>26</v>
      </c>
      <c r="B130" s="9">
        <v>45055</v>
      </c>
      <c r="C130" s="2">
        <v>51.236000000000786</v>
      </c>
      <c r="D130" s="3">
        <v>50.19999999999709</v>
      </c>
      <c r="E130" s="4">
        <v>49.506699999998091</v>
      </c>
      <c r="F130" s="22">
        <v>5.22</v>
      </c>
      <c r="G130" s="28">
        <f t="shared" si="2"/>
        <v>75.681578952918343</v>
      </c>
      <c r="H130" s="30">
        <v>100</v>
      </c>
      <c r="I130" s="31">
        <v>100</v>
      </c>
      <c r="J130" s="32">
        <f t="shared" si="3"/>
        <v>20.916666666665453</v>
      </c>
      <c r="K130" s="54">
        <v>6.4099999999998545</v>
      </c>
      <c r="L130" s="54">
        <v>6.6799999999998363</v>
      </c>
      <c r="M130" s="54">
        <v>6.4099999999998545</v>
      </c>
      <c r="N130" s="54">
        <v>6.5</v>
      </c>
      <c r="O130" s="54">
        <v>6.4400000000000546</v>
      </c>
      <c r="P130" s="54">
        <v>5.7560000000012224</v>
      </c>
      <c r="Q130" s="54">
        <v>6.5299999999997453</v>
      </c>
      <c r="R130" s="54">
        <v>6.5100000000002183</v>
      </c>
    </row>
    <row r="131" spans="1:18" x14ac:dyDescent="0.25">
      <c r="A131" s="58" t="s">
        <v>26</v>
      </c>
      <c r="B131" s="9">
        <v>45056</v>
      </c>
      <c r="C131" s="2">
        <v>63.744999999999891</v>
      </c>
      <c r="D131" s="3">
        <v>62.19999999999709</v>
      </c>
      <c r="E131" s="4">
        <v>61.434800000002724</v>
      </c>
      <c r="F131" s="22">
        <v>6.48</v>
      </c>
      <c r="G131" s="28">
        <f t="shared" ref="G131:G194" si="4">(D131/(F131*12.707))*100</f>
        <v>75.539194397562881</v>
      </c>
      <c r="H131" s="30">
        <v>100</v>
      </c>
      <c r="I131" s="31">
        <v>100</v>
      </c>
      <c r="J131" s="32">
        <f t="shared" ref="J131:J194" si="5">(D131/240)*100</f>
        <v>25.916666666665456</v>
      </c>
      <c r="K131" s="54">
        <v>8.0500000000001819</v>
      </c>
      <c r="L131" s="54">
        <v>8.3700000000003456</v>
      </c>
      <c r="M131" s="54">
        <v>7.8600000000005821</v>
      </c>
      <c r="N131" s="54">
        <v>8.1200000000003456</v>
      </c>
      <c r="O131" s="54">
        <v>8.0399999999999636</v>
      </c>
      <c r="P131" s="54">
        <v>7.3149999999986903</v>
      </c>
      <c r="Q131" s="54">
        <v>7.9000000000000909</v>
      </c>
      <c r="R131" s="54">
        <v>8.0899999999996908</v>
      </c>
    </row>
    <row r="132" spans="1:18" x14ac:dyDescent="0.25">
      <c r="A132" s="58" t="s">
        <v>26</v>
      </c>
      <c r="B132" s="9">
        <v>45057</v>
      </c>
      <c r="C132" s="2">
        <v>59.28899999999885</v>
      </c>
      <c r="D132" s="3">
        <v>58</v>
      </c>
      <c r="E132" s="4">
        <v>57.202499999999418</v>
      </c>
      <c r="F132" s="22">
        <v>6.0414000000000003</v>
      </c>
      <c r="G132" s="28">
        <f t="shared" si="4"/>
        <v>75.552244769348093</v>
      </c>
      <c r="H132" s="30">
        <v>100</v>
      </c>
      <c r="I132" s="31">
        <v>100</v>
      </c>
      <c r="J132" s="32">
        <f t="shared" si="5"/>
        <v>24.166666666666668</v>
      </c>
      <c r="K132" s="54">
        <v>7.4800000000000182</v>
      </c>
      <c r="L132" s="54">
        <v>7.8099999999999454</v>
      </c>
      <c r="M132" s="54">
        <v>7.2599999999983993</v>
      </c>
      <c r="N132" s="54">
        <v>7.5999999999999091</v>
      </c>
      <c r="O132" s="54">
        <v>7.4800000000000182</v>
      </c>
      <c r="P132" s="54">
        <v>6.7790000000004511</v>
      </c>
      <c r="Q132" s="54">
        <v>7.3699999999998909</v>
      </c>
      <c r="R132" s="54">
        <v>7.5100000000002183</v>
      </c>
    </row>
    <row r="133" spans="1:18" x14ac:dyDescent="0.25">
      <c r="A133" s="58" t="s">
        <v>26</v>
      </c>
      <c r="B133" s="9">
        <v>45058</v>
      </c>
      <c r="C133" s="2">
        <v>64.999999999998636</v>
      </c>
      <c r="D133" s="3">
        <v>63.5</v>
      </c>
      <c r="E133" s="4">
        <v>62.519100000004983</v>
      </c>
      <c r="F133" s="22">
        <v>6.71</v>
      </c>
      <c r="G133" s="28">
        <f t="shared" si="4"/>
        <v>74.474599294403021</v>
      </c>
      <c r="H133" s="30">
        <v>100</v>
      </c>
      <c r="I133" s="31">
        <v>100</v>
      </c>
      <c r="J133" s="32">
        <f t="shared" si="5"/>
        <v>26.458333333333332</v>
      </c>
      <c r="K133" s="54">
        <v>8.2699999999999818</v>
      </c>
      <c r="L133" s="54">
        <v>8.6099999999996726</v>
      </c>
      <c r="M133" s="54">
        <v>8</v>
      </c>
      <c r="N133" s="54">
        <v>8.3800000000001091</v>
      </c>
      <c r="O133" s="54">
        <v>8.1999999999998181</v>
      </c>
      <c r="P133" s="54">
        <v>7.4599999999991269</v>
      </c>
      <c r="Q133" s="54">
        <v>7.8800000000001091</v>
      </c>
      <c r="R133" s="54">
        <v>8.1999999999998181</v>
      </c>
    </row>
    <row r="134" spans="1:18" x14ac:dyDescent="0.25">
      <c r="A134" s="58" t="s">
        <v>26</v>
      </c>
      <c r="B134" s="9">
        <v>45059</v>
      </c>
      <c r="C134" s="10">
        <v>60.821000000000822</v>
      </c>
      <c r="D134" s="11">
        <v>59.399999999994179</v>
      </c>
      <c r="E134" s="12">
        <v>58.426800000001094</v>
      </c>
      <c r="F134" s="22">
        <v>6.75</v>
      </c>
      <c r="G134" s="28">
        <f t="shared" si="4"/>
        <v>69.253167545440604</v>
      </c>
      <c r="H134" s="30">
        <v>86.947791164658639</v>
      </c>
      <c r="I134" s="31">
        <v>100</v>
      </c>
      <c r="J134" s="32">
        <f t="shared" si="5"/>
        <v>24.749999999997573</v>
      </c>
      <c r="K134" s="54">
        <v>8.3499999999999091</v>
      </c>
      <c r="L134" s="54">
        <v>8.7100000000000364</v>
      </c>
      <c r="M134" s="54">
        <v>8.0100000000002183</v>
      </c>
      <c r="N134" s="54">
        <v>8.4499999999998181</v>
      </c>
      <c r="O134" s="54">
        <v>7.0399999999999636</v>
      </c>
      <c r="P134" s="54">
        <v>6.2710000000006403</v>
      </c>
      <c r="Q134" s="54">
        <v>6.9600000000000364</v>
      </c>
      <c r="R134" s="54">
        <v>7.0300000000002001</v>
      </c>
    </row>
    <row r="135" spans="1:18" x14ac:dyDescent="0.25">
      <c r="A135" s="58" t="s">
        <v>26</v>
      </c>
      <c r="B135" s="9">
        <v>45060</v>
      </c>
      <c r="C135" s="2">
        <v>56.480000000000928</v>
      </c>
      <c r="D135" s="3">
        <v>55.100000000005821</v>
      </c>
      <c r="E135" s="4">
        <v>54.342199999999139</v>
      </c>
      <c r="F135" s="22">
        <v>5.76</v>
      </c>
      <c r="G135" s="28">
        <f t="shared" si="4"/>
        <v>75.281122390991044</v>
      </c>
      <c r="H135" s="30">
        <v>100</v>
      </c>
      <c r="I135" s="31">
        <v>100</v>
      </c>
      <c r="J135" s="32">
        <f t="shared" si="5"/>
        <v>22.958333333335759</v>
      </c>
      <c r="K135" s="54">
        <v>7.1500000000000909</v>
      </c>
      <c r="L135" s="54">
        <v>7.5</v>
      </c>
      <c r="M135" s="54">
        <v>6.7399999999997817</v>
      </c>
      <c r="N135" s="54">
        <v>7.2300000000000182</v>
      </c>
      <c r="O135" s="54">
        <v>7.180000000000291</v>
      </c>
      <c r="P135" s="54">
        <v>6.7100000000009459</v>
      </c>
      <c r="Q135" s="54">
        <v>6.7599999999997635</v>
      </c>
      <c r="R135" s="54">
        <v>7.2100000000000364</v>
      </c>
    </row>
    <row r="136" spans="1:18" x14ac:dyDescent="0.25">
      <c r="A136" s="58" t="s">
        <v>26</v>
      </c>
      <c r="B136" s="9">
        <v>45061</v>
      </c>
      <c r="C136" s="2">
        <v>66.497000000000298</v>
      </c>
      <c r="D136" s="3">
        <v>65</v>
      </c>
      <c r="E136" s="4">
        <v>63.974399999991874</v>
      </c>
      <c r="F136" s="22">
        <v>6.81</v>
      </c>
      <c r="G136" s="28">
        <f t="shared" si="4"/>
        <v>75.11440212344948</v>
      </c>
      <c r="H136" s="30">
        <v>100</v>
      </c>
      <c r="I136" s="31">
        <v>100</v>
      </c>
      <c r="J136" s="32">
        <f t="shared" si="5"/>
        <v>27.083333333333332</v>
      </c>
      <c r="K136" s="54">
        <v>8.4600000000000364</v>
      </c>
      <c r="L136" s="54">
        <v>8.7899999999999636</v>
      </c>
      <c r="M136" s="54">
        <v>8.1000000000003638</v>
      </c>
      <c r="N136" s="54">
        <v>8.5599999999999454</v>
      </c>
      <c r="O136" s="54">
        <v>8.4099999999998545</v>
      </c>
      <c r="P136" s="54">
        <v>7.6170000000001892</v>
      </c>
      <c r="Q136" s="54">
        <v>8.0799999999999272</v>
      </c>
      <c r="R136" s="54">
        <v>8.4800000000000182</v>
      </c>
    </row>
    <row r="137" spans="1:18" x14ac:dyDescent="0.25">
      <c r="A137" s="58" t="s">
        <v>26</v>
      </c>
      <c r="B137" s="9">
        <v>45062</v>
      </c>
      <c r="C137" s="2">
        <v>67.147999999999229</v>
      </c>
      <c r="D137" s="3">
        <v>65.5</v>
      </c>
      <c r="E137" s="4">
        <v>64.55800000000454</v>
      </c>
      <c r="F137" s="22">
        <v>6.93</v>
      </c>
      <c r="G137" s="28">
        <f t="shared" si="4"/>
        <v>74.381517680486752</v>
      </c>
      <c r="H137" s="30">
        <v>100</v>
      </c>
      <c r="I137" s="31">
        <v>100</v>
      </c>
      <c r="J137" s="32">
        <f t="shared" si="5"/>
        <v>27.291666666666664</v>
      </c>
      <c r="K137" s="54">
        <v>8.5</v>
      </c>
      <c r="L137" s="54">
        <v>8.8900000000003274</v>
      </c>
      <c r="M137" s="54">
        <v>8.0900000000001455</v>
      </c>
      <c r="N137" s="54">
        <v>8.6500000000000909</v>
      </c>
      <c r="O137" s="54">
        <v>8.5300000000002001</v>
      </c>
      <c r="P137" s="54">
        <v>7.7779999999984284</v>
      </c>
      <c r="Q137" s="54">
        <v>8.080000000000382</v>
      </c>
      <c r="R137" s="54">
        <v>8.6299999999996544</v>
      </c>
    </row>
    <row r="138" spans="1:18" x14ac:dyDescent="0.25">
      <c r="A138" s="58" t="s">
        <v>26</v>
      </c>
      <c r="B138" s="9">
        <v>45063</v>
      </c>
      <c r="C138" s="2">
        <v>67.157000000000608</v>
      </c>
      <c r="D138" s="3">
        <v>65.5</v>
      </c>
      <c r="E138" s="4">
        <v>64.605899999995017</v>
      </c>
      <c r="F138" s="22">
        <v>6.85</v>
      </c>
      <c r="G138" s="28">
        <f t="shared" si="4"/>
        <v>75.25020693806907</v>
      </c>
      <c r="H138" s="30">
        <v>100</v>
      </c>
      <c r="I138" s="31">
        <v>100</v>
      </c>
      <c r="J138" s="32">
        <f t="shared" si="5"/>
        <v>27.291666666666664</v>
      </c>
      <c r="K138" s="54">
        <v>8.569999999999709</v>
      </c>
      <c r="L138" s="54">
        <v>8.9099999999998545</v>
      </c>
      <c r="M138" s="54">
        <v>8.0799999999999272</v>
      </c>
      <c r="N138" s="54">
        <v>8.6300000000001091</v>
      </c>
      <c r="O138" s="54">
        <v>8.569999999999709</v>
      </c>
      <c r="P138" s="54">
        <v>7.7470000000012078</v>
      </c>
      <c r="Q138" s="54">
        <v>8.0399999999999636</v>
      </c>
      <c r="R138" s="54">
        <v>8.6100000000001273</v>
      </c>
    </row>
    <row r="139" spans="1:18" x14ac:dyDescent="0.25">
      <c r="A139" s="58" t="s">
        <v>26</v>
      </c>
      <c r="B139" s="9">
        <v>45064</v>
      </c>
      <c r="C139" s="2">
        <v>61.381999999998698</v>
      </c>
      <c r="D139" s="3">
        <v>60</v>
      </c>
      <c r="E139" s="4">
        <v>59.154200000004494</v>
      </c>
      <c r="F139" s="22">
        <v>6.22</v>
      </c>
      <c r="G139" s="28">
        <f t="shared" si="4"/>
        <v>75.913293860107473</v>
      </c>
      <c r="H139" s="30">
        <v>100</v>
      </c>
      <c r="I139" s="31">
        <v>100</v>
      </c>
      <c r="J139" s="32">
        <f t="shared" si="5"/>
        <v>25</v>
      </c>
      <c r="K139" s="54">
        <v>7.8600000000001273</v>
      </c>
      <c r="L139" s="54">
        <v>8.0799999999999272</v>
      </c>
      <c r="M139" s="54">
        <v>7.4400000000005093</v>
      </c>
      <c r="N139" s="54">
        <v>7.8899999999998727</v>
      </c>
      <c r="O139" s="54">
        <v>7.8099999999999454</v>
      </c>
      <c r="P139" s="54">
        <v>7.091999999998734</v>
      </c>
      <c r="Q139" s="54">
        <v>7.3799999999996544</v>
      </c>
      <c r="R139" s="54">
        <v>7.8299999999999272</v>
      </c>
    </row>
    <row r="140" spans="1:18" x14ac:dyDescent="0.25">
      <c r="A140" s="58" t="s">
        <v>26</v>
      </c>
      <c r="B140" s="9">
        <v>45065</v>
      </c>
      <c r="C140" s="2">
        <v>57.440000000000964</v>
      </c>
      <c r="D140" s="3">
        <v>56.100000000005821</v>
      </c>
      <c r="E140" s="4">
        <v>55.290000000008149</v>
      </c>
      <c r="F140" s="22">
        <v>5.68</v>
      </c>
      <c r="G140" s="28">
        <f t="shared" si="4"/>
        <v>77.726926602512847</v>
      </c>
      <c r="H140" s="30">
        <v>100</v>
      </c>
      <c r="I140" s="31">
        <v>100</v>
      </c>
      <c r="J140" s="32">
        <f t="shared" si="5"/>
        <v>23.375000000002423</v>
      </c>
      <c r="K140" s="54">
        <v>7.3099999999999454</v>
      </c>
      <c r="L140" s="54">
        <v>7.6399999999998727</v>
      </c>
      <c r="M140" s="54">
        <v>6.8699999999989814</v>
      </c>
      <c r="N140" s="54">
        <v>7.3699999999998909</v>
      </c>
      <c r="O140" s="54">
        <v>7.3700000000003456</v>
      </c>
      <c r="P140" s="54">
        <v>6.7300000000013824</v>
      </c>
      <c r="Q140" s="54">
        <v>6.7900000000004184</v>
      </c>
      <c r="R140" s="54">
        <v>7.3600000000001273</v>
      </c>
    </row>
    <row r="141" spans="1:18" x14ac:dyDescent="0.25">
      <c r="A141" s="58" t="s">
        <v>26</v>
      </c>
      <c r="B141" s="9">
        <v>45066</v>
      </c>
      <c r="C141" s="2">
        <v>58.169000000001233</v>
      </c>
      <c r="D141" s="3">
        <v>56.799999999988358</v>
      </c>
      <c r="E141" s="4">
        <v>55.919099999999162</v>
      </c>
      <c r="F141" s="22">
        <v>6.38</v>
      </c>
      <c r="G141" s="28">
        <f t="shared" si="4"/>
        <v>70.062338212108244</v>
      </c>
      <c r="H141" s="30">
        <v>100</v>
      </c>
      <c r="I141" s="31">
        <v>100</v>
      </c>
      <c r="J141" s="32">
        <f t="shared" si="5"/>
        <v>23.666666666661815</v>
      </c>
      <c r="K141" s="54">
        <v>7.3899999999998727</v>
      </c>
      <c r="L141" s="54">
        <v>7.7400000000002365</v>
      </c>
      <c r="M141" s="54">
        <v>6.8900000000012369</v>
      </c>
      <c r="N141" s="54">
        <v>7.430000000000291</v>
      </c>
      <c r="O141" s="54">
        <v>7.4699999999997999</v>
      </c>
      <c r="P141" s="54">
        <v>6.918999999999869</v>
      </c>
      <c r="Q141" s="54">
        <v>6.8599999999996726</v>
      </c>
      <c r="R141" s="54">
        <v>7.4700000000002547</v>
      </c>
    </row>
    <row r="142" spans="1:18" x14ac:dyDescent="0.25">
      <c r="A142" s="58" t="s">
        <v>26</v>
      </c>
      <c r="B142" s="9">
        <v>45067</v>
      </c>
      <c r="C142" s="2">
        <v>61.562999999999192</v>
      </c>
      <c r="D142" s="3">
        <v>60.100000000005821</v>
      </c>
      <c r="E142" s="4">
        <v>59.220999999990454</v>
      </c>
      <c r="F142" s="22">
        <v>6.31</v>
      </c>
      <c r="G142" s="28">
        <f t="shared" si="4"/>
        <v>74.955254456882855</v>
      </c>
      <c r="H142" s="30">
        <v>100</v>
      </c>
      <c r="I142" s="31">
        <v>100</v>
      </c>
      <c r="J142" s="32">
        <f t="shared" si="5"/>
        <v>25.041666666669094</v>
      </c>
      <c r="K142" s="54">
        <v>7.7699999999999818</v>
      </c>
      <c r="L142" s="54">
        <v>8.1799999999998363</v>
      </c>
      <c r="M142" s="54">
        <v>7.3500000000003638</v>
      </c>
      <c r="N142" s="54">
        <v>7.8799999999996544</v>
      </c>
      <c r="O142" s="54">
        <v>7.9099999999998545</v>
      </c>
      <c r="P142" s="54">
        <v>7.2129999999997381</v>
      </c>
      <c r="Q142" s="54">
        <v>7.3499999999999091</v>
      </c>
      <c r="R142" s="54">
        <v>7.9099999999998545</v>
      </c>
    </row>
    <row r="143" spans="1:18" x14ac:dyDescent="0.25">
      <c r="A143" s="58" t="s">
        <v>26</v>
      </c>
      <c r="B143" s="9">
        <v>45068</v>
      </c>
      <c r="C143" s="2">
        <v>60.484000000001288</v>
      </c>
      <c r="D143" s="3">
        <v>59.100000000005821</v>
      </c>
      <c r="E143" s="4">
        <v>58.302600000009988</v>
      </c>
      <c r="F143" s="22">
        <v>6.25</v>
      </c>
      <c r="G143" s="28">
        <f t="shared" si="4"/>
        <v>74.415676398842606</v>
      </c>
      <c r="H143" s="30">
        <v>100</v>
      </c>
      <c r="I143" s="31">
        <v>100</v>
      </c>
      <c r="J143" s="32">
        <f t="shared" si="5"/>
        <v>24.625000000002427</v>
      </c>
      <c r="K143" s="54">
        <v>7.6600000000003092</v>
      </c>
      <c r="L143" s="54">
        <v>7.9700000000002547</v>
      </c>
      <c r="M143" s="54">
        <v>7.319999999999709</v>
      </c>
      <c r="N143" s="54">
        <v>7.7400000000002365</v>
      </c>
      <c r="O143" s="54">
        <v>7.680000000000291</v>
      </c>
      <c r="P143" s="54">
        <v>7.0640000000003056</v>
      </c>
      <c r="Q143" s="54">
        <v>7.3400000000001455</v>
      </c>
      <c r="R143" s="54">
        <v>7.7100000000000364</v>
      </c>
    </row>
    <row r="144" spans="1:18" x14ac:dyDescent="0.25">
      <c r="A144" s="58" t="s">
        <v>26</v>
      </c>
      <c r="B144" s="9">
        <v>45069</v>
      </c>
      <c r="C144" s="2">
        <v>48.355999999998858</v>
      </c>
      <c r="D144" s="3">
        <v>47.299999999988358</v>
      </c>
      <c r="E144" s="4">
        <v>46.591000000000349</v>
      </c>
      <c r="F144" s="22">
        <v>5.12</v>
      </c>
      <c r="G144" s="28">
        <f t="shared" si="4"/>
        <v>72.702299913415629</v>
      </c>
      <c r="H144" s="30">
        <v>100</v>
      </c>
      <c r="I144" s="31">
        <v>100</v>
      </c>
      <c r="J144" s="32">
        <f t="shared" si="5"/>
        <v>19.708333333328483</v>
      </c>
      <c r="K144" s="54">
        <v>6.069999999999709</v>
      </c>
      <c r="L144" s="54">
        <v>6.319999999999709</v>
      </c>
      <c r="M144" s="54">
        <v>5.9200000000000728</v>
      </c>
      <c r="N144" s="54">
        <v>6.1799999999998363</v>
      </c>
      <c r="O144" s="54">
        <v>6.0799999999999272</v>
      </c>
      <c r="P144" s="54">
        <v>5.5959999999995489</v>
      </c>
      <c r="Q144" s="54">
        <v>6.0199999999999818</v>
      </c>
      <c r="R144" s="54">
        <v>6.1700000000000728</v>
      </c>
    </row>
    <row r="145" spans="1:18" x14ac:dyDescent="0.25">
      <c r="A145" s="58" t="s">
        <v>26</v>
      </c>
      <c r="B145" s="9">
        <v>45070</v>
      </c>
      <c r="C145" s="2">
        <v>59.097999999998592</v>
      </c>
      <c r="D145" s="3">
        <v>57.700000000011642</v>
      </c>
      <c r="E145" s="4">
        <v>56.927599999995437</v>
      </c>
      <c r="F145" s="22">
        <v>6.1</v>
      </c>
      <c r="G145" s="28">
        <f t="shared" si="4"/>
        <v>74.439414444357681</v>
      </c>
      <c r="H145" s="30">
        <v>100</v>
      </c>
      <c r="I145" s="31">
        <v>100</v>
      </c>
      <c r="J145" s="32">
        <f t="shared" si="5"/>
        <v>24.041666666671517</v>
      </c>
      <c r="K145" s="54">
        <v>7.5100000000002183</v>
      </c>
      <c r="L145" s="54">
        <v>7.7800000000002001</v>
      </c>
      <c r="M145" s="54">
        <v>7.2699999999986176</v>
      </c>
      <c r="N145" s="54">
        <v>7.5700000000001637</v>
      </c>
      <c r="O145" s="54">
        <v>7.4299999999998363</v>
      </c>
      <c r="P145" s="54">
        <v>6.7479999999995925</v>
      </c>
      <c r="Q145" s="54">
        <v>7.2800000000002001</v>
      </c>
      <c r="R145" s="54">
        <v>7.5099999999997635</v>
      </c>
    </row>
    <row r="146" spans="1:18" x14ac:dyDescent="0.25">
      <c r="A146" s="58" t="s">
        <v>26</v>
      </c>
      <c r="B146" s="9">
        <v>45071</v>
      </c>
      <c r="C146" s="2">
        <v>57.743000000001302</v>
      </c>
      <c r="D146" s="3">
        <v>56.5</v>
      </c>
      <c r="E146" s="4">
        <v>55.66479999999865</v>
      </c>
      <c r="F146" s="22">
        <v>5.7</v>
      </c>
      <c r="G146" s="28">
        <f t="shared" si="4"/>
        <v>78.006458658647873</v>
      </c>
      <c r="H146" s="30">
        <v>100</v>
      </c>
      <c r="I146" s="31">
        <v>100</v>
      </c>
      <c r="J146" s="32">
        <f t="shared" si="5"/>
        <v>23.541666666666668</v>
      </c>
      <c r="K146" s="54">
        <v>7.3699999999998909</v>
      </c>
      <c r="L146" s="54">
        <v>7.6300000000001091</v>
      </c>
      <c r="M146" s="54">
        <v>6.9800000000013824</v>
      </c>
      <c r="N146" s="54">
        <v>7.4299999999998363</v>
      </c>
      <c r="O146" s="54">
        <v>7.3000000000001819</v>
      </c>
      <c r="P146" s="54">
        <v>6.7229999999999563</v>
      </c>
      <c r="Q146" s="54">
        <v>6.9299999999998363</v>
      </c>
      <c r="R146" s="54">
        <v>7.3800000000001091</v>
      </c>
    </row>
    <row r="147" spans="1:18" x14ac:dyDescent="0.25">
      <c r="A147" s="58" t="s">
        <v>26</v>
      </c>
      <c r="B147" s="9">
        <v>45072</v>
      </c>
      <c r="C147" s="2">
        <v>61.18100000000004</v>
      </c>
      <c r="D147" s="3">
        <v>59.799999999988358</v>
      </c>
      <c r="E147" s="4">
        <v>58.814299999998184</v>
      </c>
      <c r="F147" s="22">
        <v>6.23</v>
      </c>
      <c r="G147" s="28">
        <f t="shared" si="4"/>
        <v>75.538804523875442</v>
      </c>
      <c r="H147" s="30">
        <v>100</v>
      </c>
      <c r="I147" s="31">
        <v>100</v>
      </c>
      <c r="J147" s="32">
        <f t="shared" si="5"/>
        <v>24.916666666661815</v>
      </c>
      <c r="K147" s="54">
        <v>7.7899999999999636</v>
      </c>
      <c r="L147" s="54">
        <v>8.1299999999996544</v>
      </c>
      <c r="M147" s="54">
        <v>7.2899999999990541</v>
      </c>
      <c r="N147" s="54">
        <v>7.8800000000001091</v>
      </c>
      <c r="O147" s="54">
        <v>7.7899999999999636</v>
      </c>
      <c r="P147" s="54">
        <v>7.2010000000009313</v>
      </c>
      <c r="Q147" s="54">
        <v>7.2600000000002183</v>
      </c>
      <c r="R147" s="54">
        <v>7.8400000000001455</v>
      </c>
    </row>
    <row r="148" spans="1:18" x14ac:dyDescent="0.25">
      <c r="A148" s="58" t="s">
        <v>26</v>
      </c>
      <c r="B148" s="9">
        <v>45073</v>
      </c>
      <c r="C148" s="2">
        <v>64.315999999999804</v>
      </c>
      <c r="D148" s="3">
        <v>62.80000000000291</v>
      </c>
      <c r="E148" s="4">
        <v>61.92500000000291</v>
      </c>
      <c r="F148" s="22">
        <v>6.62</v>
      </c>
      <c r="G148" s="28">
        <f t="shared" si="4"/>
        <v>74.654952654735936</v>
      </c>
      <c r="H148" s="30">
        <v>100</v>
      </c>
      <c r="I148" s="31">
        <v>100</v>
      </c>
      <c r="J148" s="32">
        <f t="shared" si="5"/>
        <v>26.166666666667883</v>
      </c>
      <c r="K148" s="54">
        <v>8.180000000000291</v>
      </c>
      <c r="L148" s="54">
        <v>8.5600000000004002</v>
      </c>
      <c r="M148" s="54">
        <v>7.7000000000007276</v>
      </c>
      <c r="N148" s="54">
        <v>8.2699999999999818</v>
      </c>
      <c r="O148" s="54">
        <v>8.2100000000000364</v>
      </c>
      <c r="P148" s="54">
        <v>7.4659999999985303</v>
      </c>
      <c r="Q148" s="54">
        <v>7.7100000000000364</v>
      </c>
      <c r="R148" s="54">
        <v>8.2199999999997999</v>
      </c>
    </row>
    <row r="149" spans="1:18" x14ac:dyDescent="0.25">
      <c r="A149" s="58" t="s">
        <v>26</v>
      </c>
      <c r="B149" s="9">
        <v>45074</v>
      </c>
      <c r="C149" s="2">
        <v>58.404999999999291</v>
      </c>
      <c r="D149" s="3">
        <v>57.100000000005821</v>
      </c>
      <c r="E149" s="4">
        <v>56.247000000003027</v>
      </c>
      <c r="F149" s="22">
        <v>6.0427</v>
      </c>
      <c r="G149" s="28">
        <f t="shared" si="4"/>
        <v>74.363880588551041</v>
      </c>
      <c r="H149" s="30">
        <v>100</v>
      </c>
      <c r="I149" s="31">
        <v>100</v>
      </c>
      <c r="J149" s="32">
        <f t="shared" si="5"/>
        <v>23.791666666669091</v>
      </c>
      <c r="K149" s="54">
        <v>7.3799999999996544</v>
      </c>
      <c r="L149" s="54">
        <v>7.7799999999997453</v>
      </c>
      <c r="M149" s="54">
        <v>6.8899999999994179</v>
      </c>
      <c r="N149" s="54">
        <v>7.4699999999997999</v>
      </c>
      <c r="O149" s="54">
        <v>7.5</v>
      </c>
      <c r="P149" s="54">
        <v>6.9150000000008731</v>
      </c>
      <c r="Q149" s="54">
        <v>6.9299999999998363</v>
      </c>
      <c r="R149" s="54">
        <v>7.5399999999999636</v>
      </c>
    </row>
    <row r="150" spans="1:18" x14ac:dyDescent="0.25">
      <c r="A150" s="58" t="s">
        <v>26</v>
      </c>
      <c r="B150" s="9">
        <v>45075</v>
      </c>
      <c r="C150" s="2">
        <v>55.654000000000906</v>
      </c>
      <c r="D150" s="3">
        <v>54.399999999994179</v>
      </c>
      <c r="E150" s="4">
        <v>53.542499999995925</v>
      </c>
      <c r="F150" s="22">
        <v>5.36</v>
      </c>
      <c r="G150" s="28">
        <f t="shared" si="4"/>
        <v>79.871360127033896</v>
      </c>
      <c r="H150" s="30">
        <v>100</v>
      </c>
      <c r="I150" s="31">
        <v>100</v>
      </c>
      <c r="J150" s="32">
        <f t="shared" si="5"/>
        <v>22.666666666664241</v>
      </c>
      <c r="K150" s="54">
        <v>7.0500000000001819</v>
      </c>
      <c r="L150" s="54">
        <v>7.4130000000000109</v>
      </c>
      <c r="M150" s="54">
        <v>6.5400000000008731</v>
      </c>
      <c r="N150" s="54">
        <v>7.1400000000003274</v>
      </c>
      <c r="O150" s="54">
        <v>7.1399999999998727</v>
      </c>
      <c r="P150" s="54">
        <v>6.6409999999996217</v>
      </c>
      <c r="Q150" s="54">
        <v>6.5500000000001819</v>
      </c>
      <c r="R150" s="54">
        <v>7.1799999999998363</v>
      </c>
    </row>
    <row r="151" spans="1:18" x14ac:dyDescent="0.25">
      <c r="A151" s="58" t="s">
        <v>26</v>
      </c>
      <c r="B151" s="9">
        <v>45076</v>
      </c>
      <c r="C151" s="2">
        <v>62.842999999999847</v>
      </c>
      <c r="D151" s="3">
        <v>62.100000000005821</v>
      </c>
      <c r="E151" s="4">
        <v>61.180600000006962</v>
      </c>
      <c r="F151" s="22">
        <v>6.4</v>
      </c>
      <c r="G151" s="28">
        <f t="shared" si="4"/>
        <v>76.360470606759336</v>
      </c>
      <c r="H151" s="30">
        <v>100</v>
      </c>
      <c r="I151" s="31">
        <v>100</v>
      </c>
      <c r="J151" s="32">
        <f t="shared" si="5"/>
        <v>25.875000000002423</v>
      </c>
      <c r="K151" s="54">
        <v>8.0999999999999091</v>
      </c>
      <c r="L151" s="54">
        <v>7.4859999999998763</v>
      </c>
      <c r="M151" s="54">
        <v>7.6599999999998545</v>
      </c>
      <c r="N151" s="54">
        <v>8.1900000000000546</v>
      </c>
      <c r="O151" s="54">
        <v>8.1500000000000909</v>
      </c>
      <c r="P151" s="54">
        <v>7.3670000000001892</v>
      </c>
      <c r="Q151" s="54">
        <v>7.6799999999998363</v>
      </c>
      <c r="R151" s="54">
        <v>8.2100000000000364</v>
      </c>
    </row>
    <row r="152" spans="1:18" ht="15.75" thickBot="1" x14ac:dyDescent="0.3">
      <c r="A152" s="58" t="s">
        <v>26</v>
      </c>
      <c r="B152" s="13">
        <v>45077</v>
      </c>
      <c r="C152" s="14">
        <v>62.108999999999924</v>
      </c>
      <c r="D152" s="15">
        <v>61.399999999994179</v>
      </c>
      <c r="E152" s="16">
        <v>60.477399999988847</v>
      </c>
      <c r="F152" s="24">
        <v>6.46</v>
      </c>
      <c r="G152" s="28">
        <f t="shared" si="4"/>
        <v>74.798488729419972</v>
      </c>
      <c r="H152" s="30">
        <v>100</v>
      </c>
      <c r="I152" s="31">
        <v>100</v>
      </c>
      <c r="J152" s="32">
        <f t="shared" si="5"/>
        <v>25.583333333330909</v>
      </c>
      <c r="K152" s="54">
        <v>7.9700000000002547</v>
      </c>
      <c r="L152" s="54">
        <v>7.6380000000003747</v>
      </c>
      <c r="M152" s="54">
        <v>7.5299999999988358</v>
      </c>
      <c r="N152" s="54">
        <v>8.0499999999997272</v>
      </c>
      <c r="O152" s="54">
        <v>8.0300000000002001</v>
      </c>
      <c r="P152" s="54">
        <v>7.261000000000422</v>
      </c>
      <c r="Q152" s="54">
        <v>7.5399999999999636</v>
      </c>
      <c r="R152" s="54">
        <v>8.0900000000001455</v>
      </c>
    </row>
    <row r="153" spans="1:18" x14ac:dyDescent="0.25">
      <c r="A153" s="58" t="s">
        <v>27</v>
      </c>
      <c r="B153" s="5">
        <v>45078</v>
      </c>
      <c r="C153" s="6">
        <v>58.347999999999502</v>
      </c>
      <c r="D153" s="7">
        <v>57.400000000008731</v>
      </c>
      <c r="E153" s="8">
        <v>56.636899999997695</v>
      </c>
      <c r="F153" s="21">
        <v>5.96</v>
      </c>
      <c r="G153" s="28">
        <f t="shared" si="4"/>
        <v>75.79186655562242</v>
      </c>
      <c r="H153" s="30">
        <v>100</v>
      </c>
      <c r="I153" s="31">
        <v>100</v>
      </c>
      <c r="J153" s="32">
        <f t="shared" si="5"/>
        <v>23.916666666670306</v>
      </c>
      <c r="K153" s="54">
        <v>7.4299999999998363</v>
      </c>
      <c r="L153" s="54">
        <v>7.3800000000001091</v>
      </c>
      <c r="M153" s="54">
        <v>7</v>
      </c>
      <c r="N153" s="54">
        <v>7.5300000000002001</v>
      </c>
      <c r="O153" s="54">
        <v>7.5099999999997635</v>
      </c>
      <c r="P153" s="54">
        <v>6.8279999999995198</v>
      </c>
      <c r="Q153" s="54">
        <v>7.0599999999999454</v>
      </c>
      <c r="R153" s="54">
        <v>7.6100000000001273</v>
      </c>
    </row>
    <row r="154" spans="1:18" x14ac:dyDescent="0.25">
      <c r="A154" s="58" t="s">
        <v>27</v>
      </c>
      <c r="B154" s="9">
        <v>45079</v>
      </c>
      <c r="C154" s="2">
        <v>63.868000000001302</v>
      </c>
      <c r="D154" s="3">
        <v>62.799999999988358</v>
      </c>
      <c r="E154" s="4">
        <v>61.867400000002817</v>
      </c>
      <c r="F154" s="22">
        <v>6.55</v>
      </c>
      <c r="G154" s="28">
        <f t="shared" si="4"/>
        <v>75.452791843395033</v>
      </c>
      <c r="H154" s="30">
        <v>100</v>
      </c>
      <c r="I154" s="31">
        <v>100</v>
      </c>
      <c r="J154" s="32">
        <f t="shared" si="5"/>
        <v>26.166666666661815</v>
      </c>
      <c r="K154" s="54">
        <v>8.1700000000000728</v>
      </c>
      <c r="L154" s="54">
        <v>8.069999999999709</v>
      </c>
      <c r="M154" s="54">
        <v>7.7100000000009459</v>
      </c>
      <c r="N154" s="54">
        <v>8.2799999999997453</v>
      </c>
      <c r="O154" s="54">
        <v>8.2200000000002547</v>
      </c>
      <c r="P154" s="54">
        <v>7.3780000000006112</v>
      </c>
      <c r="Q154" s="54">
        <v>7.75</v>
      </c>
      <c r="R154" s="54">
        <v>8.2899999999999636</v>
      </c>
    </row>
    <row r="155" spans="1:18" x14ac:dyDescent="0.25">
      <c r="A155" s="58" t="s">
        <v>27</v>
      </c>
      <c r="B155" s="9">
        <v>45080</v>
      </c>
      <c r="C155" s="2">
        <v>57.667999999998756</v>
      </c>
      <c r="D155" s="3">
        <v>56.600000000005821</v>
      </c>
      <c r="E155" s="4">
        <v>55.693500000008498</v>
      </c>
      <c r="F155" s="22">
        <v>6.09</v>
      </c>
      <c r="G155" s="28">
        <f t="shared" si="4"/>
        <v>73.140194116150269</v>
      </c>
      <c r="H155" s="30">
        <v>100</v>
      </c>
      <c r="I155" s="31">
        <v>100</v>
      </c>
      <c r="J155" s="32">
        <f t="shared" si="5"/>
        <v>23.583333333335759</v>
      </c>
      <c r="K155" s="54">
        <v>7.3699999999998909</v>
      </c>
      <c r="L155" s="54">
        <v>7.2699999999999818</v>
      </c>
      <c r="M155" s="54">
        <v>6.8899999999994179</v>
      </c>
      <c r="N155" s="54">
        <v>7.4700000000002547</v>
      </c>
      <c r="O155" s="54">
        <v>7.4499999999998181</v>
      </c>
      <c r="P155" s="54">
        <v>6.8179999999993015</v>
      </c>
      <c r="Q155" s="54">
        <v>6.9200000000000728</v>
      </c>
      <c r="R155" s="54">
        <v>7.4800000000000182</v>
      </c>
    </row>
    <row r="156" spans="1:18" x14ac:dyDescent="0.25">
      <c r="A156" s="58" t="s">
        <v>27</v>
      </c>
      <c r="B156" s="9">
        <v>45081</v>
      </c>
      <c r="C156" s="2">
        <v>40.425999999999021</v>
      </c>
      <c r="D156" s="3">
        <v>40</v>
      </c>
      <c r="E156" s="4">
        <v>39.483800000001793</v>
      </c>
      <c r="F156" s="22">
        <v>4.59</v>
      </c>
      <c r="G156" s="28">
        <f t="shared" si="4"/>
        <v>68.581073029755785</v>
      </c>
      <c r="H156" s="30">
        <v>100</v>
      </c>
      <c r="I156" s="31">
        <v>100</v>
      </c>
      <c r="J156" s="32">
        <f t="shared" si="5"/>
        <v>16.666666666666664</v>
      </c>
      <c r="K156" s="54">
        <v>5.1900000000000546</v>
      </c>
      <c r="L156" s="54">
        <v>5.0900000000001455</v>
      </c>
      <c r="M156" s="54">
        <v>4.7299999999995634</v>
      </c>
      <c r="N156" s="54">
        <v>5.2300000000000182</v>
      </c>
      <c r="O156" s="54">
        <v>5.2300000000000182</v>
      </c>
      <c r="P156" s="54">
        <v>4.9259999999994761</v>
      </c>
      <c r="Q156" s="54">
        <v>4.7399999999997817</v>
      </c>
      <c r="R156" s="54">
        <v>5.2899999999999636</v>
      </c>
    </row>
    <row r="157" spans="1:18" x14ac:dyDescent="0.25">
      <c r="A157" s="58" t="s">
        <v>27</v>
      </c>
      <c r="B157" s="9">
        <v>45082</v>
      </c>
      <c r="C157" s="2">
        <v>53.235000000000582</v>
      </c>
      <c r="D157" s="3">
        <v>52.30000000000291</v>
      </c>
      <c r="E157" s="4">
        <v>51.577899999989313</v>
      </c>
      <c r="F157" s="22">
        <v>5.39</v>
      </c>
      <c r="G157" s="28">
        <f t="shared" si="4"/>
        <v>76.360698739819114</v>
      </c>
      <c r="H157" s="30">
        <v>100</v>
      </c>
      <c r="I157" s="31">
        <v>100</v>
      </c>
      <c r="J157" s="32">
        <f t="shared" si="5"/>
        <v>21.791666666667879</v>
      </c>
      <c r="K157" s="54">
        <v>6.7799999999997453</v>
      </c>
      <c r="L157" s="54">
        <v>6.8800000000001091</v>
      </c>
      <c r="M157" s="54">
        <v>6.25</v>
      </c>
      <c r="N157" s="54">
        <v>6.8599999999996726</v>
      </c>
      <c r="O157" s="54">
        <v>6.8600000000001273</v>
      </c>
      <c r="P157" s="54">
        <v>6.3350000000009459</v>
      </c>
      <c r="Q157" s="54">
        <v>6.3400000000001455</v>
      </c>
      <c r="R157" s="54">
        <v>6.9299999999998363</v>
      </c>
    </row>
    <row r="158" spans="1:18" x14ac:dyDescent="0.25">
      <c r="A158" s="58" t="s">
        <v>27</v>
      </c>
      <c r="B158" s="9">
        <v>45083</v>
      </c>
      <c r="C158" s="2">
        <v>62.619000000000142</v>
      </c>
      <c r="D158" s="3">
        <v>61.899999999994179</v>
      </c>
      <c r="E158" s="4">
        <v>61.044000000008964</v>
      </c>
      <c r="F158" s="22">
        <v>6.0423</v>
      </c>
      <c r="G158" s="28">
        <f t="shared" si="4"/>
        <v>80.620471717249259</v>
      </c>
      <c r="H158" s="30">
        <v>100</v>
      </c>
      <c r="I158" s="31">
        <v>100</v>
      </c>
      <c r="J158" s="32">
        <f t="shared" si="5"/>
        <v>25.791666666664241</v>
      </c>
      <c r="K158" s="54">
        <v>8.0300000000002001</v>
      </c>
      <c r="L158" s="54">
        <v>7.7329999999997199</v>
      </c>
      <c r="M158" s="54">
        <v>7.5799999999999272</v>
      </c>
      <c r="N158" s="54">
        <v>8.1400000000003274</v>
      </c>
      <c r="O158" s="54">
        <v>8.0899999999996908</v>
      </c>
      <c r="P158" s="54">
        <v>7.2160000000003492</v>
      </c>
      <c r="Q158" s="54">
        <v>7.6799999999998363</v>
      </c>
      <c r="R158" s="54">
        <v>8.1500000000000909</v>
      </c>
    </row>
    <row r="159" spans="1:18" x14ac:dyDescent="0.25">
      <c r="A159" s="58" t="s">
        <v>27</v>
      </c>
      <c r="B159" s="9">
        <v>45084</v>
      </c>
      <c r="C159" s="2">
        <v>59.128000000000156</v>
      </c>
      <c r="D159" s="3">
        <v>57.80000000000291</v>
      </c>
      <c r="E159" s="4">
        <v>57.026499999992666</v>
      </c>
      <c r="F159" s="22">
        <v>6.06</v>
      </c>
      <c r="G159" s="28">
        <f t="shared" si="4"/>
        <v>75.060626390021383</v>
      </c>
      <c r="H159" s="30">
        <v>100</v>
      </c>
      <c r="I159" s="31">
        <v>100</v>
      </c>
      <c r="J159" s="32">
        <f t="shared" si="5"/>
        <v>24.083333333334547</v>
      </c>
      <c r="K159" s="54">
        <v>7.4699999999997999</v>
      </c>
      <c r="L159" s="54">
        <v>7.8000000000001819</v>
      </c>
      <c r="M159" s="54">
        <v>7.0300000000006548</v>
      </c>
      <c r="N159" s="54">
        <v>7.6199999999998909</v>
      </c>
      <c r="O159" s="54">
        <v>7.5700000000001637</v>
      </c>
      <c r="P159" s="54">
        <v>6.8279999999995198</v>
      </c>
      <c r="Q159" s="54">
        <v>7.1500000000000909</v>
      </c>
      <c r="R159" s="54">
        <v>7.6599999999998545</v>
      </c>
    </row>
    <row r="160" spans="1:18" x14ac:dyDescent="0.25">
      <c r="A160" s="58" t="s">
        <v>27</v>
      </c>
      <c r="B160" s="9">
        <v>45085</v>
      </c>
      <c r="C160" s="2">
        <v>59.718000000001211</v>
      </c>
      <c r="D160" s="3">
        <v>58.30000000000291</v>
      </c>
      <c r="E160" s="4">
        <v>57.452499999999418</v>
      </c>
      <c r="F160" s="22">
        <v>6.09</v>
      </c>
      <c r="G160" s="28">
        <f t="shared" si="4"/>
        <v>75.336984398786839</v>
      </c>
      <c r="H160" s="30">
        <v>100</v>
      </c>
      <c r="I160" s="31">
        <v>100</v>
      </c>
      <c r="J160" s="32">
        <f t="shared" si="5"/>
        <v>24.291666666667879</v>
      </c>
      <c r="K160" s="54">
        <v>7.5600000000004002</v>
      </c>
      <c r="L160" s="54">
        <v>8</v>
      </c>
      <c r="M160" s="54">
        <v>7.0400000000008731</v>
      </c>
      <c r="N160" s="54">
        <v>7.6500000000000909</v>
      </c>
      <c r="O160" s="54">
        <v>7.6199999999998909</v>
      </c>
      <c r="P160" s="54">
        <v>7.0079999999998108</v>
      </c>
      <c r="Q160" s="54">
        <v>7.1100000000001273</v>
      </c>
      <c r="R160" s="54">
        <v>7.7300000000000182</v>
      </c>
    </row>
    <row r="161" spans="1:18" x14ac:dyDescent="0.25">
      <c r="A161" s="58" t="s">
        <v>27</v>
      </c>
      <c r="B161" s="9">
        <v>45086</v>
      </c>
      <c r="C161" s="2">
        <v>59.292999999999665</v>
      </c>
      <c r="D161" s="3">
        <v>57.899999999994179</v>
      </c>
      <c r="E161" s="4">
        <v>57.099499999996624</v>
      </c>
      <c r="F161" s="22">
        <v>6.04</v>
      </c>
      <c r="G161" s="28">
        <f t="shared" si="4"/>
        <v>75.43946419478101</v>
      </c>
      <c r="H161" s="30">
        <v>100</v>
      </c>
      <c r="I161" s="31">
        <v>100</v>
      </c>
      <c r="J161" s="32">
        <f t="shared" si="5"/>
        <v>24.124999999997573</v>
      </c>
      <c r="K161" s="54">
        <v>7.5599999999999454</v>
      </c>
      <c r="L161" s="54">
        <v>7.9000000000000909</v>
      </c>
      <c r="M161" s="54">
        <v>7.0499999999992724</v>
      </c>
      <c r="N161" s="54">
        <v>7.6500000000000909</v>
      </c>
      <c r="O161" s="54">
        <v>7.5599999999999454</v>
      </c>
      <c r="P161" s="54">
        <v>6.8230000000003201</v>
      </c>
      <c r="Q161" s="54">
        <v>7.0999999999999091</v>
      </c>
      <c r="R161" s="54">
        <v>7.6500000000000909</v>
      </c>
    </row>
    <row r="162" spans="1:18" x14ac:dyDescent="0.25">
      <c r="A162" s="58" t="s">
        <v>27</v>
      </c>
      <c r="B162" s="9">
        <v>45087</v>
      </c>
      <c r="C162" s="2">
        <v>61.660999999999603</v>
      </c>
      <c r="D162" s="3">
        <v>60.69999999999709</v>
      </c>
      <c r="E162" s="4">
        <v>59.823600000003353</v>
      </c>
      <c r="F162" s="22">
        <v>6.2</v>
      </c>
      <c r="G162" s="28">
        <f t="shared" si="4"/>
        <v>77.04668750015496</v>
      </c>
      <c r="H162" s="30">
        <v>100</v>
      </c>
      <c r="I162" s="31">
        <v>98.034076015727393</v>
      </c>
      <c r="J162" s="32">
        <f t="shared" si="5"/>
        <v>25.291666666665453</v>
      </c>
      <c r="K162" s="54">
        <v>7.8799999999996544</v>
      </c>
      <c r="L162" s="54">
        <v>7.7799999999997453</v>
      </c>
      <c r="M162" s="54">
        <v>7.3500000000003638</v>
      </c>
      <c r="N162" s="54">
        <v>7.9899999999997817</v>
      </c>
      <c r="O162" s="54">
        <v>7.9600000000000364</v>
      </c>
      <c r="P162" s="54">
        <v>7.2409999999999854</v>
      </c>
      <c r="Q162" s="54">
        <v>7.3800000000001091</v>
      </c>
      <c r="R162" s="54">
        <v>8.0799999999999272</v>
      </c>
    </row>
    <row r="163" spans="1:18" x14ac:dyDescent="0.25">
      <c r="A163" s="58" t="s">
        <v>27</v>
      </c>
      <c r="B163" s="9">
        <v>45088</v>
      </c>
      <c r="C163" s="2">
        <v>62.695999999999913</v>
      </c>
      <c r="D163" s="3">
        <v>61.600000000005821</v>
      </c>
      <c r="E163" s="4">
        <v>60.718399999997928</v>
      </c>
      <c r="F163" s="22">
        <v>6.59</v>
      </c>
      <c r="G163" s="28">
        <f t="shared" si="4"/>
        <v>73.561786467098258</v>
      </c>
      <c r="H163" s="30">
        <v>100</v>
      </c>
      <c r="I163" s="31">
        <v>100</v>
      </c>
      <c r="J163" s="32">
        <f t="shared" si="5"/>
        <v>25.666666666669091</v>
      </c>
      <c r="K163" s="54">
        <v>8.0500000000001819</v>
      </c>
      <c r="L163" s="54">
        <v>8</v>
      </c>
      <c r="M163" s="54">
        <v>7.5399999999990541</v>
      </c>
      <c r="N163" s="54">
        <v>8.1399999999998727</v>
      </c>
      <c r="O163" s="54">
        <v>8.0700000000001637</v>
      </c>
      <c r="P163" s="54">
        <v>7.2360000000007858</v>
      </c>
      <c r="Q163" s="54">
        <v>7.4899999999997817</v>
      </c>
      <c r="R163" s="54">
        <v>8.1700000000000728</v>
      </c>
    </row>
    <row r="164" spans="1:18" x14ac:dyDescent="0.25">
      <c r="A164" s="58" t="s">
        <v>27</v>
      </c>
      <c r="B164" s="9">
        <v>45089</v>
      </c>
      <c r="C164" s="2">
        <v>65.039000000001124</v>
      </c>
      <c r="D164" s="3">
        <v>63.69999999999709</v>
      </c>
      <c r="E164" s="4">
        <v>62.792400000005728</v>
      </c>
      <c r="F164" s="22">
        <v>6.71</v>
      </c>
      <c r="G164" s="28">
        <f t="shared" si="4"/>
        <v>74.709164961468588</v>
      </c>
      <c r="H164" s="30">
        <v>100</v>
      </c>
      <c r="I164" s="31">
        <v>100</v>
      </c>
      <c r="J164" s="32">
        <f t="shared" si="5"/>
        <v>26.541666666665453</v>
      </c>
      <c r="K164" s="54">
        <v>8.3099999999999454</v>
      </c>
      <c r="L164" s="54">
        <v>8.3000000000001819</v>
      </c>
      <c r="M164" s="54">
        <v>7.7800000000006548</v>
      </c>
      <c r="N164" s="54">
        <v>8.4200000000000728</v>
      </c>
      <c r="O164" s="54">
        <v>8.3600000000001273</v>
      </c>
      <c r="P164" s="54">
        <v>7.488999999999578</v>
      </c>
      <c r="Q164" s="54">
        <v>7.8900000000003274</v>
      </c>
      <c r="R164" s="54">
        <v>8.4900000000002365</v>
      </c>
    </row>
    <row r="165" spans="1:18" x14ac:dyDescent="0.25">
      <c r="A165" s="58" t="s">
        <v>27</v>
      </c>
      <c r="B165" s="9">
        <v>45090</v>
      </c>
      <c r="C165" s="10">
        <v>64.375</v>
      </c>
      <c r="D165" s="11">
        <v>62.900000000008731</v>
      </c>
      <c r="E165" s="12">
        <v>62.061900000000605</v>
      </c>
      <c r="F165" s="22">
        <v>6.53</v>
      </c>
      <c r="G165" s="28">
        <f t="shared" si="4"/>
        <v>75.80440342839421</v>
      </c>
      <c r="H165" s="30">
        <v>100</v>
      </c>
      <c r="I165" s="31">
        <v>100</v>
      </c>
      <c r="J165" s="32">
        <f t="shared" si="5"/>
        <v>26.20833333333697</v>
      </c>
      <c r="K165" s="54">
        <v>8.2000000000002728</v>
      </c>
      <c r="L165" s="54">
        <v>8.5</v>
      </c>
      <c r="M165" s="54">
        <v>7.6900000000005093</v>
      </c>
      <c r="N165" s="54">
        <v>8.2800000000002001</v>
      </c>
      <c r="O165" s="54">
        <v>8.2099999999995816</v>
      </c>
      <c r="P165" s="54">
        <v>7.3649999999997817</v>
      </c>
      <c r="Q165" s="54">
        <v>7.7899999999999636</v>
      </c>
      <c r="R165" s="54">
        <v>8.3399999999996908</v>
      </c>
    </row>
    <row r="166" spans="1:18" x14ac:dyDescent="0.25">
      <c r="A166" s="58" t="s">
        <v>27</v>
      </c>
      <c r="B166" s="9">
        <v>45091</v>
      </c>
      <c r="C166" s="2">
        <v>52.549999999997908</v>
      </c>
      <c r="D166" s="3">
        <v>51.799999999988358</v>
      </c>
      <c r="E166" s="4">
        <v>50.809200000003329</v>
      </c>
      <c r="F166" s="22">
        <v>5.1100000000000003</v>
      </c>
      <c r="G166" s="28">
        <f t="shared" si="4"/>
        <v>79.774819401649353</v>
      </c>
      <c r="H166" s="30">
        <v>100</v>
      </c>
      <c r="I166" s="31">
        <v>100</v>
      </c>
      <c r="J166" s="32">
        <f t="shared" si="5"/>
        <v>21.583333333328483</v>
      </c>
      <c r="K166" s="54">
        <v>6.6399999999998727</v>
      </c>
      <c r="L166" s="54">
        <v>6.6799999999998363</v>
      </c>
      <c r="M166" s="54">
        <v>6.1999999999989086</v>
      </c>
      <c r="N166" s="54">
        <v>6.7899999999999636</v>
      </c>
      <c r="O166" s="54">
        <v>6.7600000000002183</v>
      </c>
      <c r="P166" s="54">
        <v>6.2099999999991269</v>
      </c>
      <c r="Q166" s="54">
        <v>6.3899999999998727</v>
      </c>
      <c r="R166" s="54">
        <v>6.8800000000001091</v>
      </c>
    </row>
    <row r="167" spans="1:18" x14ac:dyDescent="0.25">
      <c r="A167" s="58" t="s">
        <v>27</v>
      </c>
      <c r="B167" s="9">
        <v>45092</v>
      </c>
      <c r="C167" s="2">
        <v>59.359000000000833</v>
      </c>
      <c r="D167" s="3">
        <v>58</v>
      </c>
      <c r="E167" s="4">
        <v>57.475899999990361</v>
      </c>
      <c r="F167" s="22">
        <v>5.96</v>
      </c>
      <c r="G167" s="28">
        <f t="shared" si="4"/>
        <v>76.58411603180194</v>
      </c>
      <c r="H167" s="30">
        <v>100</v>
      </c>
      <c r="I167" s="31">
        <v>100</v>
      </c>
      <c r="J167" s="32">
        <f t="shared" si="5"/>
        <v>24.166666666666668</v>
      </c>
      <c r="K167" s="54">
        <v>7.5</v>
      </c>
      <c r="L167" s="54">
        <v>7.9000000000000909</v>
      </c>
      <c r="M167" s="54">
        <v>7.0300000000006548</v>
      </c>
      <c r="N167" s="54">
        <v>7.6399999999998727</v>
      </c>
      <c r="O167" s="54">
        <v>7.5799999999999272</v>
      </c>
      <c r="P167" s="54">
        <v>6.8690000000005966</v>
      </c>
      <c r="Q167" s="54">
        <v>7.1399999999998727</v>
      </c>
      <c r="R167" s="54">
        <v>7.6999999999998181</v>
      </c>
    </row>
    <row r="168" spans="1:18" x14ac:dyDescent="0.25">
      <c r="A168" s="58" t="s">
        <v>27</v>
      </c>
      <c r="B168" s="9">
        <v>45093</v>
      </c>
      <c r="C168" s="2">
        <v>60.455000000001291</v>
      </c>
      <c r="D168" s="3">
        <v>59.100000000005821</v>
      </c>
      <c r="E168" s="4">
        <v>58.285499999998137</v>
      </c>
      <c r="F168" s="22">
        <v>6</v>
      </c>
      <c r="G168" s="28">
        <f t="shared" si="4"/>
        <v>77.516329582127725</v>
      </c>
      <c r="H168" s="30">
        <v>100</v>
      </c>
      <c r="I168" s="31">
        <v>100</v>
      </c>
      <c r="J168" s="32">
        <f t="shared" si="5"/>
        <v>24.625000000002427</v>
      </c>
      <c r="K168" s="54">
        <v>7.6399999999998727</v>
      </c>
      <c r="L168" s="54">
        <v>8</v>
      </c>
      <c r="M168" s="54">
        <v>7.2299999999995634</v>
      </c>
      <c r="N168" s="54">
        <v>7.7800000000002001</v>
      </c>
      <c r="O168" s="54">
        <v>7.7100000000000364</v>
      </c>
      <c r="P168" s="54">
        <v>6.9150000000008731</v>
      </c>
      <c r="Q168" s="54">
        <v>7.3700000000003456</v>
      </c>
      <c r="R168" s="54">
        <v>7.8100000000004002</v>
      </c>
    </row>
    <row r="169" spans="1:18" x14ac:dyDescent="0.25">
      <c r="A169" s="58" t="s">
        <v>27</v>
      </c>
      <c r="B169" s="9">
        <v>45094</v>
      </c>
      <c r="C169" s="2">
        <v>56.015999999998257</v>
      </c>
      <c r="D169" s="3">
        <v>54.899999999994179</v>
      </c>
      <c r="E169" s="4">
        <v>54.119600000005448</v>
      </c>
      <c r="F169" s="22">
        <v>5.7199</v>
      </c>
      <c r="G169" s="28">
        <f t="shared" si="4"/>
        <v>75.533720754905488</v>
      </c>
      <c r="H169" s="30">
        <v>100</v>
      </c>
      <c r="I169" s="31">
        <v>100</v>
      </c>
      <c r="J169" s="32">
        <f t="shared" si="5"/>
        <v>22.874999999997573</v>
      </c>
      <c r="K169" s="54">
        <v>7.1100000000001273</v>
      </c>
      <c r="L169" s="54">
        <v>7.3999999999996362</v>
      </c>
      <c r="M169" s="54">
        <v>6.7600000000002183</v>
      </c>
      <c r="N169" s="54">
        <v>7.169999999999618</v>
      </c>
      <c r="O169" s="54">
        <v>7.0999999999999091</v>
      </c>
      <c r="P169" s="54">
        <v>6.4059999999990396</v>
      </c>
      <c r="Q169" s="54">
        <v>6.8399999999996908</v>
      </c>
      <c r="R169" s="54">
        <v>7.2300000000000182</v>
      </c>
    </row>
    <row r="170" spans="1:18" x14ac:dyDescent="0.25">
      <c r="A170" s="58" t="s">
        <v>27</v>
      </c>
      <c r="B170" s="9">
        <v>45095</v>
      </c>
      <c r="C170" s="2">
        <v>56.120000000000346</v>
      </c>
      <c r="D170" s="3">
        <v>55</v>
      </c>
      <c r="E170" s="4">
        <v>54.194499999997788</v>
      </c>
      <c r="F170" s="22">
        <v>5.74</v>
      </c>
      <c r="G170" s="28">
        <f t="shared" si="4"/>
        <v>75.406323546872159</v>
      </c>
      <c r="H170" s="30">
        <v>100</v>
      </c>
      <c r="I170" s="31">
        <v>100</v>
      </c>
      <c r="J170" s="32">
        <f t="shared" si="5"/>
        <v>22.916666666666664</v>
      </c>
      <c r="K170" s="54">
        <v>7.069999999999709</v>
      </c>
      <c r="L170" s="54">
        <v>7.3999999999996362</v>
      </c>
      <c r="M170" s="54">
        <v>6.7800000000006548</v>
      </c>
      <c r="N170" s="54">
        <v>7.2000000000002728</v>
      </c>
      <c r="O170" s="54">
        <v>7.1300000000001091</v>
      </c>
      <c r="P170" s="54">
        <v>6.3999999999996362</v>
      </c>
      <c r="Q170" s="54">
        <v>6.8900000000003274</v>
      </c>
      <c r="R170" s="54">
        <v>7.25</v>
      </c>
    </row>
    <row r="171" spans="1:18" x14ac:dyDescent="0.25">
      <c r="A171" s="58" t="s">
        <v>27</v>
      </c>
      <c r="B171" s="9">
        <v>45096</v>
      </c>
      <c r="C171" s="2">
        <v>58.020000000000437</v>
      </c>
      <c r="D171" s="3">
        <v>56.80000000000291</v>
      </c>
      <c r="E171" s="4">
        <v>56.076800000009825</v>
      </c>
      <c r="F171" s="22">
        <v>5.98</v>
      </c>
      <c r="G171" s="28">
        <f t="shared" si="4"/>
        <v>74.748782239693156</v>
      </c>
      <c r="H171" s="30">
        <v>100</v>
      </c>
      <c r="I171" s="31">
        <v>100</v>
      </c>
      <c r="J171" s="32">
        <f t="shared" si="5"/>
        <v>23.666666666667879</v>
      </c>
      <c r="K171" s="54">
        <v>7.3500000000003638</v>
      </c>
      <c r="L171" s="54">
        <v>7.6600000000003092</v>
      </c>
      <c r="M171" s="54">
        <v>7</v>
      </c>
      <c r="N171" s="54">
        <v>7.4400000000000546</v>
      </c>
      <c r="O171" s="54">
        <v>7.3600000000001273</v>
      </c>
      <c r="P171" s="54">
        <v>6.6000000000003638</v>
      </c>
      <c r="Q171" s="54">
        <v>7.1299999999996544</v>
      </c>
      <c r="R171" s="54">
        <v>7.4799999999995634</v>
      </c>
    </row>
    <row r="172" spans="1:18" x14ac:dyDescent="0.25">
      <c r="A172" s="58" t="s">
        <v>27</v>
      </c>
      <c r="B172" s="9">
        <v>45097</v>
      </c>
      <c r="C172" s="2">
        <v>57.440000000000509</v>
      </c>
      <c r="D172" s="3">
        <v>56.19999999999709</v>
      </c>
      <c r="E172" s="4">
        <v>55.454299999997602</v>
      </c>
      <c r="F172" s="22">
        <v>5.95</v>
      </c>
      <c r="G172" s="28">
        <f t="shared" si="4"/>
        <v>74.332085868104315</v>
      </c>
      <c r="H172" s="30">
        <v>100</v>
      </c>
      <c r="I172" s="31">
        <v>100</v>
      </c>
      <c r="J172" s="32">
        <f t="shared" si="5"/>
        <v>23.416666666665453</v>
      </c>
      <c r="K172" s="54">
        <v>7.2999999999997272</v>
      </c>
      <c r="L172" s="54">
        <v>7.3399999999996908</v>
      </c>
      <c r="M172" s="54">
        <v>6.8500000000003638</v>
      </c>
      <c r="N172" s="54">
        <v>7.4000000000000909</v>
      </c>
      <c r="O172" s="54">
        <v>7.3499999999999091</v>
      </c>
      <c r="P172" s="54">
        <v>6.6900000000005093</v>
      </c>
      <c r="Q172" s="54">
        <v>7</v>
      </c>
      <c r="R172" s="54">
        <v>7.5100000000002183</v>
      </c>
    </row>
    <row r="173" spans="1:18" x14ac:dyDescent="0.25">
      <c r="A173" s="58" t="s">
        <v>27</v>
      </c>
      <c r="B173" s="9">
        <v>45098</v>
      </c>
      <c r="C173" s="2">
        <v>49.989999999998872</v>
      </c>
      <c r="D173" s="3">
        <v>49.100000000005821</v>
      </c>
      <c r="E173" s="4">
        <v>48.44539999999688</v>
      </c>
      <c r="F173" s="22">
        <v>5.1547000000000001</v>
      </c>
      <c r="G173" s="28">
        <f t="shared" si="4"/>
        <v>74.960947521896827</v>
      </c>
      <c r="H173" s="30">
        <v>100</v>
      </c>
      <c r="I173" s="31">
        <v>100</v>
      </c>
      <c r="J173" s="32">
        <f t="shared" si="5"/>
        <v>20.458333333335759</v>
      </c>
      <c r="K173" s="54">
        <v>6.3099999999999454</v>
      </c>
      <c r="L173" s="54">
        <v>6.6400000000003274</v>
      </c>
      <c r="M173" s="54">
        <v>5.8699999999989814</v>
      </c>
      <c r="N173" s="54">
        <v>6.3999999999996362</v>
      </c>
      <c r="O173" s="54">
        <v>6.4099999999998545</v>
      </c>
      <c r="P173" s="54">
        <v>5.8299999999999272</v>
      </c>
      <c r="Q173" s="54">
        <v>6.0100000000002183</v>
      </c>
      <c r="R173" s="54">
        <v>6.5199999999999818</v>
      </c>
    </row>
    <row r="174" spans="1:18" x14ac:dyDescent="0.25">
      <c r="A174" s="58" t="s">
        <v>27</v>
      </c>
      <c r="B174" s="9">
        <v>45099</v>
      </c>
      <c r="C174" s="2">
        <v>56.574000000000524</v>
      </c>
      <c r="D174" s="3">
        <v>55.399999999994179</v>
      </c>
      <c r="E174" s="4">
        <v>54.609800000005635</v>
      </c>
      <c r="F174" s="22">
        <v>5.8</v>
      </c>
      <c r="G174" s="28">
        <f t="shared" si="4"/>
        <v>75.168994553632089</v>
      </c>
      <c r="H174" s="30">
        <v>100</v>
      </c>
      <c r="I174" s="31">
        <v>100</v>
      </c>
      <c r="J174" s="32">
        <f t="shared" si="5"/>
        <v>23.083333333330909</v>
      </c>
      <c r="K174" s="54">
        <v>7.2100000000000364</v>
      </c>
      <c r="L174" s="54">
        <v>7.5299999999997453</v>
      </c>
      <c r="M174" s="54">
        <v>6.7800000000006548</v>
      </c>
      <c r="N174" s="54">
        <v>7.2600000000002183</v>
      </c>
      <c r="O174" s="54">
        <v>7.2200000000002547</v>
      </c>
      <c r="P174" s="54">
        <v>6.5339999999996508</v>
      </c>
      <c r="Q174" s="54">
        <v>6.7899999999999636</v>
      </c>
      <c r="R174" s="54">
        <v>7.25</v>
      </c>
    </row>
    <row r="175" spans="1:18" x14ac:dyDescent="0.25">
      <c r="A175" s="58" t="s">
        <v>27</v>
      </c>
      <c r="B175" s="9">
        <v>45100</v>
      </c>
      <c r="C175" s="2">
        <v>50.929999999999382</v>
      </c>
      <c r="D175" s="3">
        <v>49.900000000008731</v>
      </c>
      <c r="E175" s="4">
        <v>49.267199999987497</v>
      </c>
      <c r="F175" s="22">
        <v>5.49</v>
      </c>
      <c r="G175" s="28">
        <f t="shared" si="4"/>
        <v>71.52949703010492</v>
      </c>
      <c r="H175" s="30">
        <v>100</v>
      </c>
      <c r="I175" s="31">
        <v>100</v>
      </c>
      <c r="J175" s="32">
        <f t="shared" si="5"/>
        <v>20.791666666670306</v>
      </c>
      <c r="K175" s="54">
        <v>6.4000000000000909</v>
      </c>
      <c r="L175" s="54">
        <v>6.7800000000002001</v>
      </c>
      <c r="M175" s="54">
        <v>5.9699999999993452</v>
      </c>
      <c r="N175" s="54">
        <v>6.5399999999999636</v>
      </c>
      <c r="O175" s="54">
        <v>6.5199999999999818</v>
      </c>
      <c r="P175" s="54">
        <v>5.9899999999997817</v>
      </c>
      <c r="Q175" s="54">
        <v>6.1300000000001091</v>
      </c>
      <c r="R175" s="54">
        <v>6.5999999999999091</v>
      </c>
    </row>
    <row r="176" spans="1:18" x14ac:dyDescent="0.25">
      <c r="A176" s="58" t="s">
        <v>27</v>
      </c>
      <c r="B176" s="9">
        <v>45101</v>
      </c>
      <c r="C176" s="2">
        <v>28.184999999999945</v>
      </c>
      <c r="D176" s="3">
        <v>27.69999999999709</v>
      </c>
      <c r="E176" s="4">
        <v>27.476000000009662</v>
      </c>
      <c r="F176" s="22">
        <v>3.02</v>
      </c>
      <c r="G176" s="28">
        <f t="shared" si="4"/>
        <v>72.182147087924861</v>
      </c>
      <c r="H176" s="30">
        <v>100</v>
      </c>
      <c r="I176" s="31">
        <v>100</v>
      </c>
      <c r="J176" s="32">
        <f t="shared" si="5"/>
        <v>11.541666666665455</v>
      </c>
      <c r="K176" s="54">
        <v>3.5599999999999454</v>
      </c>
      <c r="L176" s="54">
        <v>3.6700000000000728</v>
      </c>
      <c r="M176" s="54">
        <v>3.4099999999998545</v>
      </c>
      <c r="N176" s="54">
        <v>3.5799999999999272</v>
      </c>
      <c r="O176" s="54">
        <v>3.569999999999709</v>
      </c>
      <c r="P176" s="54">
        <v>3.3250000000007276</v>
      </c>
      <c r="Q176" s="54">
        <v>3.4699999999997999</v>
      </c>
      <c r="R176" s="54">
        <v>3.5999999999999091</v>
      </c>
    </row>
    <row r="177" spans="1:18" x14ac:dyDescent="0.25">
      <c r="A177" s="58" t="s">
        <v>27</v>
      </c>
      <c r="B177" s="9">
        <v>45102</v>
      </c>
      <c r="C177" s="2">
        <v>31.106000000001586</v>
      </c>
      <c r="D177" s="3">
        <v>30.69999999999709</v>
      </c>
      <c r="E177" s="4">
        <v>30.387099999992643</v>
      </c>
      <c r="F177" s="22">
        <v>2.73</v>
      </c>
      <c r="G177" s="28">
        <f t="shared" si="4"/>
        <v>88.497845639570144</v>
      </c>
      <c r="H177" s="30">
        <v>100</v>
      </c>
      <c r="I177" s="31">
        <v>100</v>
      </c>
      <c r="J177" s="32">
        <f t="shared" si="5"/>
        <v>12.791666666665455</v>
      </c>
      <c r="K177" s="54">
        <v>3.8600000000001273</v>
      </c>
      <c r="L177" s="54">
        <v>4.0999999999999091</v>
      </c>
      <c r="M177" s="54">
        <v>3.7100000000009459</v>
      </c>
      <c r="N177" s="54">
        <v>3.9900000000002365</v>
      </c>
      <c r="O177" s="54">
        <v>3.9500000000002728</v>
      </c>
      <c r="P177" s="54">
        <v>3.6059999999997672</v>
      </c>
      <c r="Q177" s="54">
        <v>3.8600000000001273</v>
      </c>
      <c r="R177" s="54">
        <v>4.0300000000002001</v>
      </c>
    </row>
    <row r="178" spans="1:18" x14ac:dyDescent="0.25">
      <c r="A178" s="58" t="s">
        <v>27</v>
      </c>
      <c r="B178" s="9">
        <v>45103</v>
      </c>
      <c r="C178" s="2">
        <v>26.104999999999109</v>
      </c>
      <c r="D178" s="3">
        <v>25.80000000000291</v>
      </c>
      <c r="E178" s="4">
        <v>25.629899999999907</v>
      </c>
      <c r="F178" s="22">
        <v>2.4700000000000002</v>
      </c>
      <c r="G178" s="28">
        <f t="shared" si="4"/>
        <v>82.201496258407431</v>
      </c>
      <c r="H178" s="30">
        <v>100</v>
      </c>
      <c r="I178" s="31">
        <v>100</v>
      </c>
      <c r="J178" s="32">
        <f t="shared" si="5"/>
        <v>10.750000000001213</v>
      </c>
      <c r="K178" s="54">
        <v>3.2199999999997999</v>
      </c>
      <c r="L178" s="54">
        <v>3.4000000000000909</v>
      </c>
      <c r="M178" s="54">
        <v>3.2199999999993452</v>
      </c>
      <c r="N178" s="54">
        <v>3.3399999999996908</v>
      </c>
      <c r="O178" s="54">
        <v>3.2799999999997453</v>
      </c>
      <c r="P178" s="54">
        <v>2.9050000000006548</v>
      </c>
      <c r="Q178" s="54">
        <v>3.3699999999998909</v>
      </c>
      <c r="R178" s="54">
        <v>3.3699999999998909</v>
      </c>
    </row>
    <row r="179" spans="1:18" x14ac:dyDescent="0.25">
      <c r="A179" s="58" t="s">
        <v>27</v>
      </c>
      <c r="B179" s="9">
        <v>45104</v>
      </c>
      <c r="C179" s="2">
        <v>38.509999999998854</v>
      </c>
      <c r="D179" s="3">
        <v>37.899999999994179</v>
      </c>
      <c r="E179" s="4">
        <v>37.385000000009313</v>
      </c>
      <c r="F179" s="22">
        <v>4.28</v>
      </c>
      <c r="G179" s="28">
        <f t="shared" si="4"/>
        <v>69.687103068501827</v>
      </c>
      <c r="H179" s="30">
        <v>100</v>
      </c>
      <c r="I179" s="31">
        <v>90.551181102362193</v>
      </c>
      <c r="J179" s="32">
        <f t="shared" si="5"/>
        <v>15.791666666664241</v>
      </c>
      <c r="K179" s="54">
        <v>4.8400000000001455</v>
      </c>
      <c r="L179" s="54">
        <v>5.0999999999999091</v>
      </c>
      <c r="M179" s="54">
        <v>4.6299999999991996</v>
      </c>
      <c r="N179" s="54">
        <v>4.9500000000002728</v>
      </c>
      <c r="O179" s="54">
        <v>4.8500000000003638</v>
      </c>
      <c r="P179" s="54">
        <v>4.4399999999986903</v>
      </c>
      <c r="Q179" s="54">
        <v>4.7400000000002365</v>
      </c>
      <c r="R179" s="54">
        <v>4.9600000000000364</v>
      </c>
    </row>
    <row r="180" spans="1:18" x14ac:dyDescent="0.25">
      <c r="A180" s="58" t="s">
        <v>27</v>
      </c>
      <c r="B180" s="9">
        <v>45105</v>
      </c>
      <c r="C180" s="2">
        <v>35.173000000001139</v>
      </c>
      <c r="D180" s="3">
        <v>34.600000000005821</v>
      </c>
      <c r="E180" s="4">
        <v>34.282299999991665</v>
      </c>
      <c r="F180" s="22">
        <v>3.6560000000000001</v>
      </c>
      <c r="G180" s="28">
        <f t="shared" si="4"/>
        <v>74.477807249380916</v>
      </c>
      <c r="H180" s="30">
        <v>100</v>
      </c>
      <c r="I180" s="31">
        <v>100</v>
      </c>
      <c r="J180" s="32">
        <f t="shared" si="5"/>
        <v>14.416666666669093</v>
      </c>
      <c r="K180" s="54">
        <v>4.3899999999998727</v>
      </c>
      <c r="L180" s="54">
        <v>4.6100000000001273</v>
      </c>
      <c r="M180" s="54">
        <v>4.2900000000008731</v>
      </c>
      <c r="N180" s="54">
        <v>4.5</v>
      </c>
      <c r="O180" s="54">
        <v>4.4099999999998545</v>
      </c>
      <c r="P180" s="54">
        <v>4.0030000000006112</v>
      </c>
      <c r="Q180" s="54">
        <v>4.4299999999998363</v>
      </c>
      <c r="R180" s="54">
        <v>4.5399999999999636</v>
      </c>
    </row>
    <row r="181" spans="1:18" x14ac:dyDescent="0.25">
      <c r="A181" s="58" t="s">
        <v>27</v>
      </c>
      <c r="B181" s="9">
        <v>45106</v>
      </c>
      <c r="C181" s="2">
        <v>31.901999999999589</v>
      </c>
      <c r="D181" s="3">
        <v>31.399999999994179</v>
      </c>
      <c r="E181" s="4">
        <v>31.204700000002049</v>
      </c>
      <c r="F181" s="22">
        <v>3.1</v>
      </c>
      <c r="G181" s="28">
        <f t="shared" si="4"/>
        <v>79.712223641006048</v>
      </c>
      <c r="H181" s="30">
        <v>100</v>
      </c>
      <c r="I181" s="31">
        <v>100</v>
      </c>
      <c r="J181" s="32">
        <f t="shared" si="5"/>
        <v>13.083333333330907</v>
      </c>
      <c r="K181" s="54">
        <v>3.9400000000000546</v>
      </c>
      <c r="L181" s="54">
        <v>4.169999999999618</v>
      </c>
      <c r="M181" s="54">
        <v>3.9400000000005093</v>
      </c>
      <c r="N181" s="54">
        <v>4.0799999999999272</v>
      </c>
      <c r="O181" s="54">
        <v>3.9800000000000182</v>
      </c>
      <c r="P181" s="54">
        <v>3.5419999999994616</v>
      </c>
      <c r="Q181" s="54">
        <v>4.1199999999998909</v>
      </c>
      <c r="R181" s="54">
        <v>4.1300000000001091</v>
      </c>
    </row>
    <row r="182" spans="1:18" x14ac:dyDescent="0.25">
      <c r="A182" s="58" t="s">
        <v>27</v>
      </c>
      <c r="B182" s="9">
        <v>45107</v>
      </c>
      <c r="C182" s="2">
        <v>30.473999999999251</v>
      </c>
      <c r="D182" s="3">
        <v>30.200000000011642</v>
      </c>
      <c r="E182" s="4">
        <v>29.838799999997718</v>
      </c>
      <c r="F182" s="22">
        <v>2.94</v>
      </c>
      <c r="G182" s="28">
        <f t="shared" si="4"/>
        <v>80.838190316686649</v>
      </c>
      <c r="H182" s="30">
        <v>100</v>
      </c>
      <c r="I182" s="31">
        <v>100</v>
      </c>
      <c r="J182" s="32">
        <f t="shared" si="5"/>
        <v>12.583333333338183</v>
      </c>
      <c r="K182" s="54">
        <v>3.7800000000002001</v>
      </c>
      <c r="L182" s="54">
        <v>4.0100000000002183</v>
      </c>
      <c r="M182" s="54">
        <v>3.6899999999986903</v>
      </c>
      <c r="N182" s="54">
        <v>3.9000000000000909</v>
      </c>
      <c r="O182" s="54">
        <v>3.7999999999997272</v>
      </c>
      <c r="P182" s="54">
        <v>3.4740000000001601</v>
      </c>
      <c r="Q182" s="54">
        <v>3.8800000000001091</v>
      </c>
      <c r="R182" s="54">
        <v>3.9400000000000546</v>
      </c>
    </row>
    <row r="183" spans="1:18" x14ac:dyDescent="0.25">
      <c r="A183" s="58" t="s">
        <v>46</v>
      </c>
      <c r="B183" s="5">
        <v>45108</v>
      </c>
      <c r="C183" s="6">
        <v>38.527000000001408</v>
      </c>
      <c r="D183" s="7">
        <v>37.799999999988358</v>
      </c>
      <c r="E183" s="8">
        <v>37.526700000002165</v>
      </c>
      <c r="F183" s="21">
        <v>3.99</v>
      </c>
      <c r="G183" s="28">
        <f t="shared" si="4"/>
        <v>74.554845443640488</v>
      </c>
      <c r="H183" s="30">
        <v>100</v>
      </c>
      <c r="I183" s="31">
        <v>100</v>
      </c>
      <c r="J183" s="32">
        <f t="shared" si="5"/>
        <v>15.749999999995149</v>
      </c>
      <c r="K183" s="54">
        <v>4.8099999999999454</v>
      </c>
      <c r="L183" s="54">
        <v>5.0499999999997272</v>
      </c>
      <c r="M183" s="54">
        <v>4.7200000000011642</v>
      </c>
      <c r="N183" s="54">
        <v>4.9399999999995998</v>
      </c>
      <c r="O183" s="54">
        <v>4.8200000000001637</v>
      </c>
      <c r="P183" s="54">
        <v>4.3070000000006985</v>
      </c>
      <c r="Q183" s="54">
        <v>4.8800000000001091</v>
      </c>
      <c r="R183" s="54">
        <v>5</v>
      </c>
    </row>
    <row r="184" spans="1:18" x14ac:dyDescent="0.25">
      <c r="A184" s="58" t="s">
        <v>46</v>
      </c>
      <c r="B184" s="9">
        <v>45109</v>
      </c>
      <c r="C184" s="2">
        <v>32.166999999999462</v>
      </c>
      <c r="D184" s="3">
        <v>31.700000000011642</v>
      </c>
      <c r="E184" s="4">
        <v>31.328800000002957</v>
      </c>
      <c r="F184" s="22">
        <v>3.14</v>
      </c>
      <c r="G184" s="28">
        <f t="shared" si="4"/>
        <v>79.448661377804285</v>
      </c>
      <c r="H184" s="30">
        <v>100</v>
      </c>
      <c r="I184" s="31">
        <v>100</v>
      </c>
      <c r="J184" s="32">
        <f t="shared" si="5"/>
        <v>13.208333333338185</v>
      </c>
      <c r="K184" s="54">
        <v>3.9899999999997817</v>
      </c>
      <c r="L184" s="54">
        <v>4.1100000000001273</v>
      </c>
      <c r="M184" s="54">
        <v>3.7700000000004366</v>
      </c>
      <c r="N184" s="54">
        <v>4.1500000000000909</v>
      </c>
      <c r="O184" s="54">
        <v>4.0900000000001455</v>
      </c>
      <c r="P184" s="54">
        <v>3.8169999999990978</v>
      </c>
      <c r="Q184" s="54">
        <v>3.9800000000000182</v>
      </c>
      <c r="R184" s="54">
        <v>4.2599999999997635</v>
      </c>
    </row>
    <row r="185" spans="1:18" x14ac:dyDescent="0.25">
      <c r="A185" s="58" t="s">
        <v>46</v>
      </c>
      <c r="B185" s="9">
        <v>45110</v>
      </c>
      <c r="C185" s="2">
        <v>47.764999999999418</v>
      </c>
      <c r="D185" s="3">
        <v>46.899999999994179</v>
      </c>
      <c r="E185" s="4">
        <v>46.347200000003795</v>
      </c>
      <c r="F185" s="22">
        <v>4.95</v>
      </c>
      <c r="G185" s="28">
        <f t="shared" si="4"/>
        <v>74.563212990842032</v>
      </c>
      <c r="H185" s="30">
        <v>100</v>
      </c>
      <c r="I185" s="31">
        <v>100</v>
      </c>
      <c r="J185" s="32">
        <f t="shared" si="5"/>
        <v>19.541666666664241</v>
      </c>
      <c r="K185" s="54">
        <v>6.0500000000001819</v>
      </c>
      <c r="L185" s="54">
        <v>6.3600000000001273</v>
      </c>
      <c r="M185" s="54">
        <v>5.8899999999994179</v>
      </c>
      <c r="N185" s="54">
        <v>6.1900000000000546</v>
      </c>
      <c r="O185" s="54">
        <v>5.9200000000000728</v>
      </c>
      <c r="P185" s="54">
        <v>5.2749999999996362</v>
      </c>
      <c r="Q185" s="54">
        <v>5.9499999999998181</v>
      </c>
      <c r="R185" s="54">
        <v>6.1300000000001091</v>
      </c>
    </row>
    <row r="186" spans="1:18" x14ac:dyDescent="0.25">
      <c r="A186" s="58" t="s">
        <v>46</v>
      </c>
      <c r="B186" s="9">
        <v>45111</v>
      </c>
      <c r="C186" s="2">
        <v>41.475000000000819</v>
      </c>
      <c r="D186" s="3">
        <v>40.80000000000291</v>
      </c>
      <c r="E186" s="4">
        <v>40.226599999994505</v>
      </c>
      <c r="F186" s="22">
        <v>4.12</v>
      </c>
      <c r="G186" s="28">
        <f t="shared" si="4"/>
        <v>77.932734881245992</v>
      </c>
      <c r="H186" s="30">
        <v>100</v>
      </c>
      <c r="I186" s="31">
        <v>95.689655172413794</v>
      </c>
      <c r="J186" s="32">
        <f t="shared" si="5"/>
        <v>17.000000000001211</v>
      </c>
      <c r="K186" s="54">
        <v>5.3099999999999454</v>
      </c>
      <c r="L186" s="54">
        <v>5.3400000000001455</v>
      </c>
      <c r="M186" s="54">
        <v>5.319999999999709</v>
      </c>
      <c r="N186" s="54">
        <v>5.3099999999999454</v>
      </c>
      <c r="O186" s="54">
        <v>5.1799999999998363</v>
      </c>
      <c r="P186" s="54">
        <v>4.5050000000010186</v>
      </c>
      <c r="Q186" s="54">
        <v>5.2600000000002183</v>
      </c>
      <c r="R186" s="54">
        <v>5.25</v>
      </c>
    </row>
    <row r="187" spans="1:18" x14ac:dyDescent="0.25">
      <c r="A187" s="58" t="s">
        <v>46</v>
      </c>
      <c r="B187" s="9">
        <v>45112</v>
      </c>
      <c r="C187" s="2">
        <v>26.973000000000411</v>
      </c>
      <c r="D187" s="3">
        <v>26.599999999991269</v>
      </c>
      <c r="E187" s="4">
        <v>26.418799999999464</v>
      </c>
      <c r="F187" s="22">
        <v>2.73</v>
      </c>
      <c r="G187" s="28">
        <f t="shared" si="4"/>
        <v>76.678915114397924</v>
      </c>
      <c r="H187" s="30">
        <v>100</v>
      </c>
      <c r="I187" s="31">
        <v>100</v>
      </c>
      <c r="J187" s="32">
        <f t="shared" si="5"/>
        <v>11.083333333329696</v>
      </c>
      <c r="K187" s="54">
        <v>3.2899999999999636</v>
      </c>
      <c r="L187" s="54">
        <v>3.5</v>
      </c>
      <c r="M187" s="54">
        <v>3.2800000000006548</v>
      </c>
      <c r="N187" s="54">
        <v>3.4600000000000364</v>
      </c>
      <c r="O187" s="54">
        <v>3.4000000000000909</v>
      </c>
      <c r="P187" s="54">
        <v>3.0429999999996653</v>
      </c>
      <c r="Q187" s="54">
        <v>3.4699999999997999</v>
      </c>
      <c r="R187" s="54">
        <v>3.5300000000002001</v>
      </c>
    </row>
    <row r="188" spans="1:18" x14ac:dyDescent="0.25">
      <c r="A188" s="58" t="s">
        <v>46</v>
      </c>
      <c r="B188" s="9">
        <v>45113</v>
      </c>
      <c r="C188" s="2">
        <v>32.259999999999764</v>
      </c>
      <c r="D188" s="3">
        <v>31.700000000011642</v>
      </c>
      <c r="E188" s="4">
        <v>31.456999999994878</v>
      </c>
      <c r="F188" s="22">
        <v>3.21</v>
      </c>
      <c r="G188" s="28">
        <f t="shared" si="4"/>
        <v>77.716136051808576</v>
      </c>
      <c r="H188" s="30">
        <v>100</v>
      </c>
      <c r="I188" s="31">
        <v>100</v>
      </c>
      <c r="J188" s="32">
        <f t="shared" si="5"/>
        <v>13.208333333338185</v>
      </c>
      <c r="K188" s="54">
        <v>4.0300000000002001</v>
      </c>
      <c r="L188" s="54">
        <v>4.169999999999618</v>
      </c>
      <c r="M188" s="54">
        <v>3.9799999999995634</v>
      </c>
      <c r="N188" s="54">
        <v>4.1199999999998909</v>
      </c>
      <c r="O188" s="54">
        <v>4.0799999999999272</v>
      </c>
      <c r="P188" s="54">
        <v>3.6100000000005821</v>
      </c>
      <c r="Q188" s="54">
        <v>4.0900000000001455</v>
      </c>
      <c r="R188" s="54">
        <v>4.1799999999998363</v>
      </c>
    </row>
    <row r="189" spans="1:18" x14ac:dyDescent="0.25">
      <c r="A189" s="58" t="s">
        <v>46</v>
      </c>
      <c r="B189" s="9">
        <v>45114</v>
      </c>
      <c r="C189" s="2">
        <v>36.079999999998563</v>
      </c>
      <c r="D189" s="3">
        <v>35.5</v>
      </c>
      <c r="E189" s="4">
        <v>35.040099999998347</v>
      </c>
      <c r="F189" s="22">
        <v>3.35</v>
      </c>
      <c r="G189" s="28">
        <f t="shared" si="4"/>
        <v>83.395096603235487</v>
      </c>
      <c r="H189" s="30">
        <v>100</v>
      </c>
      <c r="I189" s="31">
        <v>100</v>
      </c>
      <c r="J189" s="32">
        <f t="shared" si="5"/>
        <v>14.791666666666666</v>
      </c>
      <c r="K189" s="54">
        <v>4.5099999999997635</v>
      </c>
      <c r="L189" s="54">
        <v>4.7400000000002365</v>
      </c>
      <c r="M189" s="54">
        <v>4.3699999999989814</v>
      </c>
      <c r="N189" s="54">
        <v>4.6400000000003274</v>
      </c>
      <c r="O189" s="54">
        <v>4.5599999999999454</v>
      </c>
      <c r="P189" s="54">
        <v>4.069999999999709</v>
      </c>
      <c r="Q189" s="54">
        <v>4.5299999999997453</v>
      </c>
      <c r="R189" s="54">
        <v>4.6599999999998545</v>
      </c>
    </row>
    <row r="190" spans="1:18" x14ac:dyDescent="0.25">
      <c r="A190" s="58" t="s">
        <v>46</v>
      </c>
      <c r="B190" s="9">
        <v>45115</v>
      </c>
      <c r="C190" s="2">
        <v>35.639000000000124</v>
      </c>
      <c r="D190" s="3">
        <v>35.19999999999709</v>
      </c>
      <c r="E190" s="4">
        <v>34.912500000005821</v>
      </c>
      <c r="F190" s="22">
        <v>3.58</v>
      </c>
      <c r="G190" s="28">
        <f t="shared" si="4"/>
        <v>77.3778408328957</v>
      </c>
      <c r="H190" s="30">
        <v>100</v>
      </c>
      <c r="I190" s="31">
        <v>100</v>
      </c>
      <c r="J190" s="32">
        <f t="shared" si="5"/>
        <v>14.666666666665455</v>
      </c>
      <c r="K190" s="54">
        <v>4.4100000000003092</v>
      </c>
      <c r="L190" s="54">
        <v>4.7199999999997999</v>
      </c>
      <c r="M190" s="54">
        <v>4.2700000000004366</v>
      </c>
      <c r="N190" s="54">
        <v>4.5999999999999091</v>
      </c>
      <c r="O190" s="54">
        <v>4.5700000000001637</v>
      </c>
      <c r="P190" s="54">
        <v>3.9589999999989232</v>
      </c>
      <c r="Q190" s="54">
        <v>4.4500000000002728</v>
      </c>
      <c r="R190" s="54">
        <v>4.6600000000003092</v>
      </c>
    </row>
    <row r="191" spans="1:18" x14ac:dyDescent="0.25">
      <c r="A191" s="58" t="s">
        <v>46</v>
      </c>
      <c r="B191" s="9">
        <v>45116</v>
      </c>
      <c r="C191" s="2">
        <v>33.927000000001044</v>
      </c>
      <c r="D191" s="3">
        <v>33.5</v>
      </c>
      <c r="E191" s="4">
        <v>33.194600000002538</v>
      </c>
      <c r="F191" s="22">
        <v>3.29</v>
      </c>
      <c r="G191" s="28">
        <f t="shared" si="4"/>
        <v>80.131980960641329</v>
      </c>
      <c r="H191" s="30">
        <v>100</v>
      </c>
      <c r="I191" s="31">
        <v>100</v>
      </c>
      <c r="J191" s="32">
        <f t="shared" si="5"/>
        <v>13.958333333333334</v>
      </c>
      <c r="K191" s="54">
        <v>4.1999999999998181</v>
      </c>
      <c r="L191" s="54">
        <v>4.4100000000003092</v>
      </c>
      <c r="M191" s="54">
        <v>4.069999999999709</v>
      </c>
      <c r="N191" s="54">
        <v>4.3800000000001091</v>
      </c>
      <c r="O191" s="54">
        <v>4.3299999999999272</v>
      </c>
      <c r="P191" s="54">
        <v>3.8370000000013533</v>
      </c>
      <c r="Q191" s="54">
        <v>4.2599999999997635</v>
      </c>
      <c r="R191" s="54">
        <v>4.4400000000000546</v>
      </c>
    </row>
    <row r="192" spans="1:18" x14ac:dyDescent="0.25">
      <c r="A192" s="58" t="s">
        <v>46</v>
      </c>
      <c r="B192" s="9">
        <v>45117</v>
      </c>
      <c r="C192" s="2">
        <v>45.251999999998588</v>
      </c>
      <c r="D192" s="3">
        <v>44.5</v>
      </c>
      <c r="E192" s="4">
        <v>44.037899999995716</v>
      </c>
      <c r="F192" s="22">
        <v>4.5</v>
      </c>
      <c r="G192" s="28">
        <f t="shared" si="4"/>
        <v>77.822372620515381</v>
      </c>
      <c r="H192" s="30">
        <v>100</v>
      </c>
      <c r="I192" s="31">
        <v>100</v>
      </c>
      <c r="J192" s="32">
        <f t="shared" si="5"/>
        <v>18.541666666666668</v>
      </c>
      <c r="K192" s="54">
        <v>5.5700000000001637</v>
      </c>
      <c r="L192" s="54">
        <v>5.9099999999998545</v>
      </c>
      <c r="M192" s="54">
        <v>5.4899999999997817</v>
      </c>
      <c r="N192" s="54">
        <v>5.819999999999709</v>
      </c>
      <c r="O192" s="54">
        <v>5.7799999999997453</v>
      </c>
      <c r="P192" s="54">
        <v>4.9719999999997526</v>
      </c>
      <c r="Q192" s="54">
        <v>5.8099999999999454</v>
      </c>
      <c r="R192" s="54">
        <v>5.8999999999996362</v>
      </c>
    </row>
    <row r="193" spans="1:18" x14ac:dyDescent="0.25">
      <c r="A193" s="58" t="s">
        <v>46</v>
      </c>
      <c r="B193" s="9">
        <v>45118</v>
      </c>
      <c r="C193" s="2">
        <v>35.876000000001113</v>
      </c>
      <c r="D193" s="3">
        <v>35.30000000000291</v>
      </c>
      <c r="E193" s="4">
        <v>35.012300000002142</v>
      </c>
      <c r="F193" s="22">
        <v>3.41</v>
      </c>
      <c r="G193" s="28">
        <f t="shared" si="4"/>
        <v>81.466169499949828</v>
      </c>
      <c r="H193" s="30">
        <v>100</v>
      </c>
      <c r="I193" s="31">
        <v>100</v>
      </c>
      <c r="J193" s="32">
        <f t="shared" si="5"/>
        <v>14.708333333334547</v>
      </c>
      <c r="K193" s="54">
        <v>4.4299999999998363</v>
      </c>
      <c r="L193" s="54">
        <v>4.6900000000000546</v>
      </c>
      <c r="M193" s="54">
        <v>4.3600000000005821</v>
      </c>
      <c r="N193" s="54">
        <v>4.5900000000001455</v>
      </c>
      <c r="O193" s="54">
        <v>4.5199999999999818</v>
      </c>
      <c r="P193" s="54">
        <v>4.0460000000002765</v>
      </c>
      <c r="Q193" s="54">
        <v>4.6199999999998909</v>
      </c>
      <c r="R193" s="54">
        <v>4.6200000000003456</v>
      </c>
    </row>
    <row r="194" spans="1:18" x14ac:dyDescent="0.25">
      <c r="A194" s="58" t="s">
        <v>46</v>
      </c>
      <c r="B194" s="9">
        <v>45119</v>
      </c>
      <c r="C194" s="2">
        <v>33.744000000000142</v>
      </c>
      <c r="D194" s="3">
        <v>33.299999999988358</v>
      </c>
      <c r="E194" s="4">
        <v>32.983500000002095</v>
      </c>
      <c r="F194" s="22">
        <v>3.3</v>
      </c>
      <c r="G194" s="28">
        <f t="shared" si="4"/>
        <v>79.412206586177405</v>
      </c>
      <c r="H194" s="30">
        <v>100</v>
      </c>
      <c r="I194" s="31">
        <v>100</v>
      </c>
      <c r="J194" s="32">
        <f t="shared" si="5"/>
        <v>13.874999999995149</v>
      </c>
      <c r="K194" s="54">
        <v>4.1500000000000909</v>
      </c>
      <c r="L194" s="54">
        <v>4.4099999999998545</v>
      </c>
      <c r="M194" s="54">
        <v>4.0599999999994907</v>
      </c>
      <c r="N194" s="54">
        <v>4.3200000000001637</v>
      </c>
      <c r="O194" s="54">
        <v>4.3000000000001819</v>
      </c>
      <c r="P194" s="54">
        <v>3.8140000000003056</v>
      </c>
      <c r="Q194" s="54">
        <v>4.3100000000004002</v>
      </c>
      <c r="R194" s="54">
        <v>4.3799999999996544</v>
      </c>
    </row>
    <row r="195" spans="1:18" x14ac:dyDescent="0.25">
      <c r="A195" s="58" t="s">
        <v>46</v>
      </c>
      <c r="B195" s="9">
        <v>45120</v>
      </c>
      <c r="C195" s="10">
        <v>40.255999999998494</v>
      </c>
      <c r="D195" s="11">
        <v>39.600000000005821</v>
      </c>
      <c r="E195" s="12">
        <v>39.141199999998207</v>
      </c>
      <c r="F195" s="22">
        <v>3.9998999999999998</v>
      </c>
      <c r="G195" s="28">
        <f t="shared" ref="G195:G258" si="6">(D195/(F195*12.707))*100</f>
        <v>77.911761282671833</v>
      </c>
      <c r="H195" s="30">
        <v>100</v>
      </c>
      <c r="I195" s="31">
        <v>100</v>
      </c>
      <c r="J195" s="32">
        <f t="shared" ref="J195:J258" si="7">(D195/240)*100</f>
        <v>16.500000000002427</v>
      </c>
      <c r="K195" s="54">
        <v>4.9899999999997817</v>
      </c>
      <c r="L195" s="54">
        <v>5.2800000000002001</v>
      </c>
      <c r="M195" s="54">
        <v>4.930000000000291</v>
      </c>
      <c r="N195" s="54">
        <v>5.1599999999998545</v>
      </c>
      <c r="O195" s="54">
        <v>5.1199999999998909</v>
      </c>
      <c r="P195" s="54">
        <v>4.5459999999984575</v>
      </c>
      <c r="Q195" s="54">
        <v>5.0399999999999636</v>
      </c>
      <c r="R195" s="54">
        <v>5.1900000000000546</v>
      </c>
    </row>
    <row r="196" spans="1:18" x14ac:dyDescent="0.25">
      <c r="A196" s="58" t="s">
        <v>46</v>
      </c>
      <c r="B196" s="9">
        <v>45121</v>
      </c>
      <c r="C196" s="2">
        <v>41.578000000000884</v>
      </c>
      <c r="D196" s="3">
        <v>41</v>
      </c>
      <c r="E196" s="4">
        <v>40.51589999999851</v>
      </c>
      <c r="F196" s="22">
        <v>4.47</v>
      </c>
      <c r="G196" s="28">
        <f t="shared" si="6"/>
        <v>72.182730052962768</v>
      </c>
      <c r="H196" s="30">
        <v>100</v>
      </c>
      <c r="I196" s="31">
        <v>100</v>
      </c>
      <c r="J196" s="32">
        <f t="shared" si="7"/>
        <v>17.083333333333332</v>
      </c>
      <c r="K196" s="54">
        <v>5.25</v>
      </c>
      <c r="L196" s="54">
        <v>5.4099999999998545</v>
      </c>
      <c r="M196" s="54">
        <v>5.0799999999999272</v>
      </c>
      <c r="N196" s="54">
        <v>5.3099999999999454</v>
      </c>
      <c r="O196" s="54">
        <v>5.2200000000002547</v>
      </c>
      <c r="P196" s="54">
        <v>4.658000000001266</v>
      </c>
      <c r="Q196" s="54">
        <v>5.3399999999996908</v>
      </c>
      <c r="R196" s="54">
        <v>5.3099999999999454</v>
      </c>
    </row>
    <row r="197" spans="1:18" x14ac:dyDescent="0.25">
      <c r="A197" s="58" t="s">
        <v>46</v>
      </c>
      <c r="B197" s="9">
        <v>45122</v>
      </c>
      <c r="C197" s="2">
        <v>31.230000000000928</v>
      </c>
      <c r="D197" s="3">
        <v>30.80000000000291</v>
      </c>
      <c r="E197" s="4">
        <v>30.586900000009337</v>
      </c>
      <c r="F197" s="22">
        <v>3.02</v>
      </c>
      <c r="G197" s="28">
        <f t="shared" si="6"/>
        <v>80.260293512943306</v>
      </c>
      <c r="H197" s="30">
        <v>100</v>
      </c>
      <c r="I197" s="31">
        <v>100</v>
      </c>
      <c r="J197" s="32">
        <f t="shared" si="7"/>
        <v>12.833333333334545</v>
      </c>
      <c r="K197" s="54">
        <v>3.8499999999999091</v>
      </c>
      <c r="L197" s="54">
        <v>4.0900000000001455</v>
      </c>
      <c r="M197" s="54">
        <v>3.7900000000008731</v>
      </c>
      <c r="N197" s="54">
        <v>3.9900000000002365</v>
      </c>
      <c r="O197" s="54">
        <v>3.9400000000000546</v>
      </c>
      <c r="P197" s="54">
        <v>3.4899999999997817</v>
      </c>
      <c r="Q197" s="54">
        <v>4.0399999999999636</v>
      </c>
      <c r="R197" s="54">
        <v>4.0399999999999636</v>
      </c>
    </row>
    <row r="198" spans="1:18" x14ac:dyDescent="0.25">
      <c r="A198" s="58" t="s">
        <v>46</v>
      </c>
      <c r="B198" s="9">
        <v>45123</v>
      </c>
      <c r="C198" s="2">
        <v>29.694999999999709</v>
      </c>
      <c r="D198" s="3">
        <v>29.30000000000291</v>
      </c>
      <c r="E198" s="4">
        <v>29.068799999993644</v>
      </c>
      <c r="F198" s="22">
        <v>3.02</v>
      </c>
      <c r="G198" s="28">
        <f t="shared" si="6"/>
        <v>76.35151298471591</v>
      </c>
      <c r="H198" s="30">
        <v>100</v>
      </c>
      <c r="I198" s="31">
        <v>100</v>
      </c>
      <c r="J198" s="32">
        <f t="shared" si="7"/>
        <v>12.208333333334547</v>
      </c>
      <c r="K198" s="54">
        <v>3.6700000000000728</v>
      </c>
      <c r="L198" s="54">
        <v>3.9000000000000909</v>
      </c>
      <c r="M198" s="54">
        <v>3.5799999999999272</v>
      </c>
      <c r="N198" s="54">
        <v>3.8099999999999454</v>
      </c>
      <c r="O198" s="54">
        <v>3.7599999999997635</v>
      </c>
      <c r="P198" s="54">
        <v>3.3449999999993452</v>
      </c>
      <c r="Q198" s="54">
        <v>3.8000000000001819</v>
      </c>
      <c r="R198" s="54">
        <v>3.830000000000382</v>
      </c>
    </row>
    <row r="199" spans="1:18" x14ac:dyDescent="0.25">
      <c r="A199" s="58" t="s">
        <v>46</v>
      </c>
      <c r="B199" s="9">
        <v>45124</v>
      </c>
      <c r="C199" s="2">
        <v>23.634999999998854</v>
      </c>
      <c r="D199" s="3">
        <v>23.399999999994179</v>
      </c>
      <c r="E199" s="4">
        <v>23.233599999992293</v>
      </c>
      <c r="F199" s="22">
        <v>2.2200000000000002</v>
      </c>
      <c r="G199" s="28">
        <f t="shared" si="6"/>
        <v>82.950661371983287</v>
      </c>
      <c r="H199" s="30">
        <v>100</v>
      </c>
      <c r="I199" s="31">
        <v>100</v>
      </c>
      <c r="J199" s="32">
        <f t="shared" si="7"/>
        <v>9.7499999999975753</v>
      </c>
      <c r="K199" s="54">
        <v>2.9200000000000728</v>
      </c>
      <c r="L199" s="54">
        <v>3.0899999999996908</v>
      </c>
      <c r="M199" s="54">
        <v>2.8699999999989814</v>
      </c>
      <c r="N199" s="54">
        <v>3.0299999999997453</v>
      </c>
      <c r="O199" s="54">
        <v>2.9900000000002365</v>
      </c>
      <c r="P199" s="54">
        <v>2.6350000000002183</v>
      </c>
      <c r="Q199" s="54">
        <v>3.0500000000001819</v>
      </c>
      <c r="R199" s="54">
        <v>3.0499999999997272</v>
      </c>
    </row>
    <row r="200" spans="1:18" x14ac:dyDescent="0.25">
      <c r="A200" s="58" t="s">
        <v>46</v>
      </c>
      <c r="B200" s="9">
        <v>45125</v>
      </c>
      <c r="C200" s="2">
        <v>12.174999999999272</v>
      </c>
      <c r="D200" s="3">
        <v>12.100000000005821</v>
      </c>
      <c r="E200" s="4">
        <v>12.078800000002957</v>
      </c>
      <c r="F200" s="22">
        <v>1.1599999999999999</v>
      </c>
      <c r="G200" s="28">
        <f t="shared" si="6"/>
        <v>82.088883943996521</v>
      </c>
      <c r="H200" s="30">
        <v>100</v>
      </c>
      <c r="I200" s="31">
        <v>100</v>
      </c>
      <c r="J200" s="32">
        <f t="shared" si="7"/>
        <v>5.0416666666690917</v>
      </c>
      <c r="K200" s="54">
        <v>1.5199999999999818</v>
      </c>
      <c r="L200" s="54">
        <v>1.5199999999999818</v>
      </c>
      <c r="M200" s="54">
        <v>1.5</v>
      </c>
      <c r="N200" s="54">
        <v>1.5700000000001637</v>
      </c>
      <c r="O200" s="54">
        <v>1.5499999999997272</v>
      </c>
      <c r="P200" s="54">
        <v>1.3549999999995634</v>
      </c>
      <c r="Q200" s="54">
        <v>1.5799999999999272</v>
      </c>
      <c r="R200" s="54">
        <v>1.5799999999999272</v>
      </c>
    </row>
    <row r="201" spans="1:18" x14ac:dyDescent="0.25">
      <c r="A201" s="58" t="s">
        <v>46</v>
      </c>
      <c r="B201" s="9">
        <v>45126</v>
      </c>
      <c r="C201" s="2">
        <v>16.910000000001673</v>
      </c>
      <c r="D201" s="3">
        <v>16.799999999988358</v>
      </c>
      <c r="E201" s="4">
        <v>16.714600000006612</v>
      </c>
      <c r="F201" s="22">
        <v>1.7</v>
      </c>
      <c r="G201" s="28">
        <f t="shared" si="6"/>
        <v>77.770936815689168</v>
      </c>
      <c r="H201" s="30">
        <v>100</v>
      </c>
      <c r="I201" s="31">
        <v>100</v>
      </c>
      <c r="J201" s="32">
        <f t="shared" si="7"/>
        <v>6.9999999999951488</v>
      </c>
      <c r="K201" s="54">
        <v>2.0900000000001455</v>
      </c>
      <c r="L201" s="54">
        <v>2.1500000000000909</v>
      </c>
      <c r="M201" s="54">
        <v>2.0799999999999272</v>
      </c>
      <c r="N201" s="54">
        <v>2.1900000000000546</v>
      </c>
      <c r="O201" s="54">
        <v>2.1300000000001091</v>
      </c>
      <c r="P201" s="54">
        <v>1.8900000000012369</v>
      </c>
      <c r="Q201" s="54">
        <v>2.2100000000000364</v>
      </c>
      <c r="R201" s="54">
        <v>2.1700000000000728</v>
      </c>
    </row>
    <row r="202" spans="1:18" x14ac:dyDescent="0.25">
      <c r="A202" s="58" t="s">
        <v>46</v>
      </c>
      <c r="B202" s="9">
        <v>45127</v>
      </c>
      <c r="C202" s="2">
        <v>22.319999999999254</v>
      </c>
      <c r="D202" s="3">
        <v>22.200000000011642</v>
      </c>
      <c r="E202" s="4">
        <v>21.955999999991036</v>
      </c>
      <c r="F202" s="22">
        <v>1.94</v>
      </c>
      <c r="G202" s="28">
        <f t="shared" si="6"/>
        <v>90.055079633888141</v>
      </c>
      <c r="H202" s="30">
        <v>100</v>
      </c>
      <c r="I202" s="31">
        <v>100</v>
      </c>
      <c r="J202" s="32">
        <f t="shared" si="7"/>
        <v>9.2500000000048495</v>
      </c>
      <c r="K202" s="54">
        <v>2.7300000000000182</v>
      </c>
      <c r="L202" s="54">
        <v>2.9299999999998363</v>
      </c>
      <c r="M202" s="54">
        <v>2.7200000000011642</v>
      </c>
      <c r="N202" s="54">
        <v>2.8599999999996726</v>
      </c>
      <c r="O202" s="54">
        <v>2.8499999999999091</v>
      </c>
      <c r="P202" s="54">
        <v>2.5199999999986176</v>
      </c>
      <c r="Q202" s="54">
        <v>2.9200000000000728</v>
      </c>
      <c r="R202" s="54">
        <v>2.7899999999999636</v>
      </c>
    </row>
    <row r="203" spans="1:18" x14ac:dyDescent="0.25">
      <c r="A203" s="58" t="s">
        <v>46</v>
      </c>
      <c r="B203" s="9">
        <v>45128</v>
      </c>
      <c r="C203" s="2">
        <v>16.920999999999367</v>
      </c>
      <c r="D203" s="3">
        <v>16.69999999999709</v>
      </c>
      <c r="E203" s="4">
        <v>16.695300000006682</v>
      </c>
      <c r="F203" s="22">
        <v>1.72</v>
      </c>
      <c r="G203" s="28">
        <f t="shared" si="6"/>
        <v>76.409084170769688</v>
      </c>
      <c r="H203" s="30">
        <v>100</v>
      </c>
      <c r="I203" s="31">
        <v>100</v>
      </c>
      <c r="J203" s="32">
        <f t="shared" si="7"/>
        <v>6.9583333333321198</v>
      </c>
      <c r="K203" s="54">
        <v>2.0999999999999091</v>
      </c>
      <c r="L203" s="54">
        <v>2.1300000000001091</v>
      </c>
      <c r="M203" s="54">
        <v>2.069999999999709</v>
      </c>
      <c r="N203" s="54">
        <v>2.1900000000000546</v>
      </c>
      <c r="O203" s="54">
        <v>2.1500000000000909</v>
      </c>
      <c r="P203" s="54">
        <v>1.8909999999996217</v>
      </c>
      <c r="Q203" s="54">
        <v>2.1999999999998181</v>
      </c>
      <c r="R203" s="54">
        <v>2.1900000000000546</v>
      </c>
    </row>
    <row r="204" spans="1:18" x14ac:dyDescent="0.25">
      <c r="A204" s="58" t="s">
        <v>46</v>
      </c>
      <c r="B204" s="9">
        <v>45129</v>
      </c>
      <c r="C204" s="2">
        <v>19.566000000000713</v>
      </c>
      <c r="D204" s="3">
        <v>19.399999999994179</v>
      </c>
      <c r="E204" s="4">
        <v>19.275099999998929</v>
      </c>
      <c r="F204" s="22">
        <v>1.89</v>
      </c>
      <c r="G204" s="28">
        <f t="shared" si="6"/>
        <v>80.778706732880963</v>
      </c>
      <c r="H204" s="30">
        <v>100</v>
      </c>
      <c r="I204" s="31">
        <v>100</v>
      </c>
      <c r="J204" s="32">
        <f t="shared" si="7"/>
        <v>8.0833333333309074</v>
      </c>
      <c r="K204" s="54">
        <v>2.4499999999998181</v>
      </c>
      <c r="L204" s="54">
        <v>2.25</v>
      </c>
      <c r="M204" s="54">
        <v>2.4400000000005093</v>
      </c>
      <c r="N204" s="54">
        <v>2.5500000000001819</v>
      </c>
      <c r="O204" s="54">
        <v>2.5</v>
      </c>
      <c r="P204" s="54">
        <v>2.206000000000131</v>
      </c>
      <c r="Q204" s="54">
        <v>2.6100000000001273</v>
      </c>
      <c r="R204" s="54">
        <v>2.5599999999999454</v>
      </c>
    </row>
    <row r="205" spans="1:18" x14ac:dyDescent="0.25">
      <c r="A205" s="58" t="s">
        <v>46</v>
      </c>
      <c r="B205" s="9">
        <v>45130</v>
      </c>
      <c r="C205" s="2">
        <v>27.237999999999829</v>
      </c>
      <c r="D205" s="3">
        <v>26.900000000008731</v>
      </c>
      <c r="E205" s="4">
        <v>26.711999999999534</v>
      </c>
      <c r="F205" s="22">
        <v>2.7621000000000002</v>
      </c>
      <c r="G205" s="28">
        <f t="shared" si="6"/>
        <v>76.642533471450378</v>
      </c>
      <c r="H205" s="30">
        <v>100</v>
      </c>
      <c r="I205" s="31">
        <v>100</v>
      </c>
      <c r="J205" s="32">
        <f t="shared" si="7"/>
        <v>11.208333333336972</v>
      </c>
      <c r="K205" s="54">
        <v>3.4600000000000364</v>
      </c>
      <c r="L205" s="54">
        <v>3.5900000000001455</v>
      </c>
      <c r="M205" s="54">
        <v>3.3799999999991996</v>
      </c>
      <c r="N205" s="54">
        <v>3.0099999999997635</v>
      </c>
      <c r="O205" s="54">
        <v>3.5099999999997635</v>
      </c>
      <c r="P205" s="54">
        <v>3.1480000000010477</v>
      </c>
      <c r="Q205" s="54">
        <v>3.5499999999997272</v>
      </c>
      <c r="R205" s="54">
        <v>3.5900000000001455</v>
      </c>
    </row>
    <row r="206" spans="1:18" x14ac:dyDescent="0.25">
      <c r="A206" s="58" t="s">
        <v>46</v>
      </c>
      <c r="B206" s="9">
        <v>45131</v>
      </c>
      <c r="C206" s="2">
        <v>30.677999999999884</v>
      </c>
      <c r="D206" s="3">
        <v>30.299999999988358</v>
      </c>
      <c r="E206" s="4">
        <v>29.999400000000605</v>
      </c>
      <c r="F206" s="22">
        <v>3</v>
      </c>
      <c r="G206" s="28">
        <f t="shared" si="6"/>
        <v>79.483749114630669</v>
      </c>
      <c r="H206" s="30">
        <v>100</v>
      </c>
      <c r="I206" s="31">
        <v>100</v>
      </c>
      <c r="J206" s="32">
        <f t="shared" si="7"/>
        <v>12.624999999995149</v>
      </c>
      <c r="K206" s="54">
        <v>3.8000000000001819</v>
      </c>
      <c r="L206" s="54">
        <v>3.9899999999997817</v>
      </c>
      <c r="M206" s="54">
        <v>3.7800000000006548</v>
      </c>
      <c r="N206" s="54">
        <v>3.9400000000000546</v>
      </c>
      <c r="O206" s="54">
        <v>3.8600000000001273</v>
      </c>
      <c r="P206" s="54">
        <v>3.3979999999992287</v>
      </c>
      <c r="Q206" s="54">
        <v>3.9800000000000182</v>
      </c>
      <c r="R206" s="54">
        <v>3.9299999999998363</v>
      </c>
    </row>
    <row r="207" spans="1:18" x14ac:dyDescent="0.25">
      <c r="A207" s="58" t="s">
        <v>46</v>
      </c>
      <c r="B207" s="9">
        <v>45132</v>
      </c>
      <c r="C207" s="2">
        <v>12.831000000001495</v>
      </c>
      <c r="D207" s="3">
        <v>12.80000000000291</v>
      </c>
      <c r="E207" s="4">
        <v>12.69440000000759</v>
      </c>
      <c r="F207" s="22">
        <v>1.2</v>
      </c>
      <c r="G207" s="28">
        <f t="shared" si="6"/>
        <v>83.943233388440163</v>
      </c>
      <c r="H207" s="30">
        <v>100</v>
      </c>
      <c r="I207" s="31">
        <v>100</v>
      </c>
      <c r="J207" s="32">
        <f t="shared" si="7"/>
        <v>5.3333333333345463</v>
      </c>
      <c r="K207" s="54">
        <v>1.5999999999999091</v>
      </c>
      <c r="L207" s="54">
        <v>1.5399999999999636</v>
      </c>
      <c r="M207" s="54">
        <v>1.6000000000003638</v>
      </c>
      <c r="N207" s="54">
        <v>1.680000000000291</v>
      </c>
      <c r="O207" s="54">
        <v>1.6399999999998727</v>
      </c>
      <c r="P207" s="54">
        <v>1.441000000000713</v>
      </c>
      <c r="Q207" s="54">
        <v>1.7000000000002728</v>
      </c>
      <c r="R207" s="54">
        <v>1.6300000000001091</v>
      </c>
    </row>
    <row r="208" spans="1:18" x14ac:dyDescent="0.25">
      <c r="A208" s="58" t="s">
        <v>46</v>
      </c>
      <c r="B208" s="9">
        <v>45133</v>
      </c>
      <c r="C208" s="2">
        <v>27.615999999998621</v>
      </c>
      <c r="D208" s="3">
        <v>27.30000000000291</v>
      </c>
      <c r="E208" s="4">
        <v>27.039499999998952</v>
      </c>
      <c r="F208" s="22">
        <v>2.72</v>
      </c>
      <c r="G208" s="28">
        <f t="shared" si="6"/>
        <v>78.986107703497439</v>
      </c>
      <c r="H208" s="30">
        <v>100</v>
      </c>
      <c r="I208" s="31">
        <v>100</v>
      </c>
      <c r="J208" s="32">
        <f t="shared" si="7"/>
        <v>11.375000000001213</v>
      </c>
      <c r="K208" s="54">
        <v>3.5</v>
      </c>
      <c r="L208" s="54">
        <v>3.0100000000002183</v>
      </c>
      <c r="M208" s="54">
        <v>3.4699999999993452</v>
      </c>
      <c r="N208" s="54">
        <v>3.6299999999996544</v>
      </c>
      <c r="O208" s="54">
        <v>3.5400000000004184</v>
      </c>
      <c r="P208" s="54">
        <v>3.1659999999992579</v>
      </c>
      <c r="Q208" s="54">
        <v>3.6499999999996362</v>
      </c>
      <c r="R208" s="54">
        <v>3.6500000000000909</v>
      </c>
    </row>
    <row r="209" spans="1:18" x14ac:dyDescent="0.25">
      <c r="A209" s="58" t="s">
        <v>46</v>
      </c>
      <c r="B209" s="9">
        <v>45134</v>
      </c>
      <c r="C209" s="2">
        <v>6.0830000000005384</v>
      </c>
      <c r="D209" s="3">
        <v>6</v>
      </c>
      <c r="E209" s="4">
        <v>6.0606999999872642</v>
      </c>
      <c r="F209" s="22">
        <v>0.66</v>
      </c>
      <c r="G209" s="28">
        <f t="shared" si="6"/>
        <v>71.542528456040685</v>
      </c>
      <c r="H209" s="30">
        <v>96.696035242290748</v>
      </c>
      <c r="I209" s="31">
        <v>100</v>
      </c>
      <c r="J209" s="32">
        <f t="shared" si="7"/>
        <v>2.5</v>
      </c>
      <c r="K209" s="54">
        <v>0.71000000000003638</v>
      </c>
      <c r="L209" s="54">
        <v>0.34999999999990905</v>
      </c>
      <c r="M209" s="54">
        <v>0.82999999999992724</v>
      </c>
      <c r="N209" s="54">
        <v>0.86000000000012733</v>
      </c>
      <c r="O209" s="54">
        <v>0.83999999999969077</v>
      </c>
      <c r="P209" s="54">
        <v>0.75300000000061118</v>
      </c>
      <c r="Q209" s="54">
        <v>0.88000000000010914</v>
      </c>
      <c r="R209" s="54">
        <v>0.86000000000012733</v>
      </c>
    </row>
    <row r="210" spans="1:18" x14ac:dyDescent="0.25">
      <c r="A210" s="58" t="s">
        <v>46</v>
      </c>
      <c r="B210" s="9">
        <v>45135</v>
      </c>
      <c r="C210" s="2">
        <v>14.618999999999232</v>
      </c>
      <c r="D210" s="3">
        <v>14.600000000005821</v>
      </c>
      <c r="E210" s="4">
        <v>14.452000000004773</v>
      </c>
      <c r="F210" s="22">
        <v>1.42</v>
      </c>
      <c r="G210" s="28">
        <f t="shared" si="6"/>
        <v>80.913592042568425</v>
      </c>
      <c r="H210" s="30">
        <v>100</v>
      </c>
      <c r="I210" s="31">
        <v>100</v>
      </c>
      <c r="J210" s="32">
        <f t="shared" si="7"/>
        <v>6.0833333333357587</v>
      </c>
      <c r="K210" s="54">
        <v>1.75</v>
      </c>
      <c r="L210" s="54">
        <v>1.9200000000000728</v>
      </c>
      <c r="M210" s="54">
        <v>1.7999999999992724</v>
      </c>
      <c r="N210" s="54">
        <v>1.8800000000001091</v>
      </c>
      <c r="O210" s="54">
        <v>1.8299999999999272</v>
      </c>
      <c r="P210" s="54">
        <v>1.6790000000000873</v>
      </c>
      <c r="Q210" s="54">
        <v>1.8699999999998909</v>
      </c>
      <c r="R210" s="54">
        <v>1.8899999999998727</v>
      </c>
    </row>
    <row r="211" spans="1:18" x14ac:dyDescent="0.25">
      <c r="A211" s="58" t="s">
        <v>46</v>
      </c>
      <c r="B211" s="9">
        <v>45136</v>
      </c>
      <c r="C211" s="2">
        <v>21.493000000001757</v>
      </c>
      <c r="D211" s="3">
        <v>21.299999999988358</v>
      </c>
      <c r="E211" s="4">
        <v>21.171000000002095</v>
      </c>
      <c r="F211" s="22">
        <v>2.06</v>
      </c>
      <c r="G211" s="28">
        <f t="shared" si="6"/>
        <v>81.370943773015398</v>
      </c>
      <c r="H211" s="30">
        <v>100</v>
      </c>
      <c r="I211" s="31">
        <v>100</v>
      </c>
      <c r="J211" s="32">
        <f t="shared" si="7"/>
        <v>8.8749999999951488</v>
      </c>
      <c r="K211" s="54">
        <v>2.6700000000000728</v>
      </c>
      <c r="L211" s="54">
        <v>2.7899999999999636</v>
      </c>
      <c r="M211" s="54">
        <v>2.6500000000014552</v>
      </c>
      <c r="N211" s="54">
        <v>2.7599999999997635</v>
      </c>
      <c r="O211" s="54">
        <v>2.6900000000000546</v>
      </c>
      <c r="P211" s="54">
        <v>2.4230000000006839</v>
      </c>
      <c r="Q211" s="54">
        <v>2.75</v>
      </c>
      <c r="R211" s="54">
        <v>2.7599999999997635</v>
      </c>
    </row>
    <row r="212" spans="1:18" x14ac:dyDescent="0.25">
      <c r="A212" s="58" t="s">
        <v>46</v>
      </c>
      <c r="B212" s="9">
        <v>45137</v>
      </c>
      <c r="C212" s="2">
        <v>41.319999999999254</v>
      </c>
      <c r="D212" s="3">
        <v>40.700000000011642</v>
      </c>
      <c r="E212" s="4">
        <v>40.229999999995925</v>
      </c>
      <c r="F212" s="22">
        <v>4.04</v>
      </c>
      <c r="G212" s="28">
        <f t="shared" si="6"/>
        <v>79.281163341036091</v>
      </c>
      <c r="H212" s="30">
        <v>100</v>
      </c>
      <c r="I212" s="31">
        <v>100</v>
      </c>
      <c r="J212" s="32">
        <f t="shared" si="7"/>
        <v>16.958333333338185</v>
      </c>
      <c r="K212" s="54">
        <v>5.0799999999999272</v>
      </c>
      <c r="L212" s="54">
        <v>5.3499999999999091</v>
      </c>
      <c r="M212" s="54">
        <v>5.1199999999989814</v>
      </c>
      <c r="N212" s="54">
        <v>5.2900000000004184</v>
      </c>
      <c r="O212" s="54">
        <v>5.1300000000001091</v>
      </c>
      <c r="P212" s="54">
        <v>4.7099999999991269</v>
      </c>
      <c r="Q212" s="54">
        <v>5.3500000000003638</v>
      </c>
      <c r="R212" s="54">
        <v>5.2900000000004184</v>
      </c>
    </row>
    <row r="213" spans="1:18" ht="15.75" thickBot="1" x14ac:dyDescent="0.3">
      <c r="A213" s="58" t="s">
        <v>46</v>
      </c>
      <c r="B213" s="13">
        <v>45138</v>
      </c>
      <c r="C213" s="14">
        <v>36.260000000000673</v>
      </c>
      <c r="D213" s="15">
        <v>35.69999999999709</v>
      </c>
      <c r="E213" s="16">
        <v>35.341000000000349</v>
      </c>
      <c r="F213" s="24">
        <v>3.5304000000000002</v>
      </c>
      <c r="G213" s="28">
        <f t="shared" si="6"/>
        <v>79.579512023240667</v>
      </c>
      <c r="H213" s="30">
        <v>100</v>
      </c>
      <c r="I213" s="31">
        <v>100</v>
      </c>
      <c r="J213" s="32">
        <f t="shared" si="7"/>
        <v>14.874999999998787</v>
      </c>
      <c r="K213" s="54">
        <v>4.5</v>
      </c>
      <c r="L213" s="54">
        <v>4.7300000000000182</v>
      </c>
      <c r="M213" s="54">
        <v>4.4500000000007276</v>
      </c>
      <c r="N213" s="54">
        <v>4.6399999999998727</v>
      </c>
      <c r="O213" s="54">
        <v>4.5</v>
      </c>
      <c r="P213" s="54">
        <v>4.1900000000005093</v>
      </c>
      <c r="Q213" s="54">
        <v>4.6199999999998909</v>
      </c>
      <c r="R213" s="54">
        <v>4.6299999999996544</v>
      </c>
    </row>
    <row r="214" spans="1:18" x14ac:dyDescent="0.25">
      <c r="A214" s="5" t="s">
        <v>28</v>
      </c>
      <c r="B214" s="5">
        <v>45139</v>
      </c>
      <c r="C214" s="6">
        <v>23.434999999999036</v>
      </c>
      <c r="D214" s="7">
        <v>23.099999999991269</v>
      </c>
      <c r="E214" s="8">
        <v>23.018200000005891</v>
      </c>
      <c r="F214" s="21">
        <v>2.14</v>
      </c>
      <c r="G214" s="28">
        <f t="shared" si="6"/>
        <v>84.948394769500311</v>
      </c>
      <c r="H214" s="30">
        <v>100</v>
      </c>
      <c r="I214" s="31">
        <v>100</v>
      </c>
      <c r="J214" s="32">
        <f t="shared" si="7"/>
        <v>9.624999999996362</v>
      </c>
      <c r="K214" s="54">
        <v>2.8899999999998727</v>
      </c>
      <c r="L214" s="54">
        <v>3.0500000000001819</v>
      </c>
      <c r="M214" s="54">
        <v>2.9399999999986903</v>
      </c>
      <c r="N214" s="54">
        <v>3.0199999999999818</v>
      </c>
      <c r="O214" s="54">
        <v>2.9000000000000909</v>
      </c>
      <c r="P214" s="54">
        <v>2.6350000000002183</v>
      </c>
      <c r="Q214" s="54">
        <v>3.0799999999999272</v>
      </c>
      <c r="R214" s="54">
        <v>2.9200000000000728</v>
      </c>
    </row>
    <row r="215" spans="1:18" x14ac:dyDescent="0.25">
      <c r="A215" s="5" t="s">
        <v>28</v>
      </c>
      <c r="B215" s="9">
        <v>45140</v>
      </c>
      <c r="C215" s="2">
        <v>29.380000000000109</v>
      </c>
      <c r="D215" s="3">
        <v>29</v>
      </c>
      <c r="E215" s="4">
        <v>28.732499999998254</v>
      </c>
      <c r="F215" s="22">
        <v>2.78</v>
      </c>
      <c r="G215" s="28">
        <f t="shared" si="6"/>
        <v>82.093764667183393</v>
      </c>
      <c r="H215" s="30">
        <v>100</v>
      </c>
      <c r="I215" s="31">
        <v>100</v>
      </c>
      <c r="J215" s="32">
        <f t="shared" si="7"/>
        <v>12.083333333333334</v>
      </c>
      <c r="K215" s="54">
        <v>3.6100000000001273</v>
      </c>
      <c r="L215" s="54">
        <v>3.8499999999999091</v>
      </c>
      <c r="M215" s="54">
        <v>3.5800000000017462</v>
      </c>
      <c r="N215" s="54">
        <v>3.7599999999997635</v>
      </c>
      <c r="O215" s="54">
        <v>3.6599999999998545</v>
      </c>
      <c r="P215" s="54">
        <v>3.429999999998472</v>
      </c>
      <c r="Q215" s="54">
        <v>3.7300000000000182</v>
      </c>
      <c r="R215" s="54">
        <v>3.7600000000002183</v>
      </c>
    </row>
    <row r="216" spans="1:18" x14ac:dyDescent="0.25">
      <c r="A216" s="5" t="s">
        <v>28</v>
      </c>
      <c r="B216" s="9">
        <v>45141</v>
      </c>
      <c r="C216" s="2">
        <v>27.894000000000688</v>
      </c>
      <c r="D216" s="3">
        <v>27.600000000005821</v>
      </c>
      <c r="E216" s="4">
        <v>27.322299999999814</v>
      </c>
      <c r="F216" s="22">
        <v>2.68</v>
      </c>
      <c r="G216" s="28">
        <f t="shared" si="6"/>
        <v>81.04593895245722</v>
      </c>
      <c r="H216" s="30">
        <v>100</v>
      </c>
      <c r="I216" s="31">
        <v>100</v>
      </c>
      <c r="J216" s="32">
        <f t="shared" si="7"/>
        <v>11.500000000002425</v>
      </c>
      <c r="K216" s="54">
        <v>3.4400000000000546</v>
      </c>
      <c r="L216" s="54">
        <v>3.6500000000000909</v>
      </c>
      <c r="M216" s="54">
        <v>3.3699999999989814</v>
      </c>
      <c r="N216" s="54">
        <v>3.580000000000382</v>
      </c>
      <c r="O216" s="54">
        <v>3.4900000000002365</v>
      </c>
      <c r="P216" s="54">
        <v>3.2540000000008149</v>
      </c>
      <c r="Q216" s="54">
        <v>3.5300000000002001</v>
      </c>
      <c r="R216" s="54">
        <v>3.5799999999999272</v>
      </c>
    </row>
    <row r="217" spans="1:18" x14ac:dyDescent="0.25">
      <c r="A217" s="5" t="s">
        <v>28</v>
      </c>
      <c r="B217" s="9">
        <v>45142</v>
      </c>
      <c r="C217" s="2">
        <v>37.159999999999854</v>
      </c>
      <c r="D217" s="3">
        <v>36.600000000005821</v>
      </c>
      <c r="E217" s="4">
        <v>36.225000000005821</v>
      </c>
      <c r="F217" s="22">
        <v>3.7684000000000002</v>
      </c>
      <c r="G217" s="28">
        <f t="shared" si="6"/>
        <v>76.433027163800446</v>
      </c>
      <c r="H217" s="30">
        <v>100</v>
      </c>
      <c r="I217" s="31">
        <v>100</v>
      </c>
      <c r="J217" s="32">
        <f t="shared" si="7"/>
        <v>15.250000000002425</v>
      </c>
      <c r="K217" s="54">
        <v>4.6399999999998727</v>
      </c>
      <c r="L217" s="54">
        <v>4.8800000000001091</v>
      </c>
      <c r="M217" s="54">
        <v>4.5900000000001455</v>
      </c>
      <c r="N217" s="54">
        <v>4.75</v>
      </c>
      <c r="O217" s="54">
        <v>4.6299999999996544</v>
      </c>
      <c r="P217" s="54">
        <v>4.2700000000004366</v>
      </c>
      <c r="Q217" s="54">
        <v>4.6999999999998181</v>
      </c>
      <c r="R217" s="54">
        <v>4.6999999999998181</v>
      </c>
    </row>
    <row r="218" spans="1:18" x14ac:dyDescent="0.25">
      <c r="A218" s="5" t="s">
        <v>28</v>
      </c>
      <c r="B218" s="9">
        <v>45143</v>
      </c>
      <c r="C218" s="2">
        <v>37.419999999999618</v>
      </c>
      <c r="D218" s="3">
        <v>36.899999999994179</v>
      </c>
      <c r="E218" s="4">
        <v>36.476999999998952</v>
      </c>
      <c r="F218" s="22">
        <v>3.8275999999999999</v>
      </c>
      <c r="G218" s="28">
        <f t="shared" si="6"/>
        <v>75.867677657807334</v>
      </c>
      <c r="H218" s="30">
        <v>100</v>
      </c>
      <c r="I218" s="31">
        <v>100</v>
      </c>
      <c r="J218" s="32">
        <f t="shared" si="7"/>
        <v>15.374999999997573</v>
      </c>
      <c r="K218" s="54">
        <v>4.6500000000000909</v>
      </c>
      <c r="L218" s="54">
        <v>4.9399999999995998</v>
      </c>
      <c r="M218" s="54">
        <v>4.5400000000008731</v>
      </c>
      <c r="N218" s="54">
        <v>4.7899999999999636</v>
      </c>
      <c r="O218" s="54">
        <v>4.6700000000000728</v>
      </c>
      <c r="P218" s="54">
        <v>4.3699999999989814</v>
      </c>
      <c r="Q218" s="54">
        <v>4.6999999999998181</v>
      </c>
      <c r="R218" s="54">
        <v>4.7600000000002183</v>
      </c>
    </row>
    <row r="219" spans="1:18" x14ac:dyDescent="0.25">
      <c r="A219" s="5" t="s">
        <v>28</v>
      </c>
      <c r="B219" s="9">
        <v>45144</v>
      </c>
      <c r="C219" s="2">
        <v>45.125999999999749</v>
      </c>
      <c r="D219" s="3">
        <v>43.899999999994179</v>
      </c>
      <c r="E219" s="4">
        <v>43.260099999999511</v>
      </c>
      <c r="F219" s="22">
        <v>4.5999999999999996</v>
      </c>
      <c r="G219" s="28">
        <f t="shared" si="6"/>
        <v>75.104102155255376</v>
      </c>
      <c r="H219" s="30">
        <v>100</v>
      </c>
      <c r="I219" s="31">
        <v>100</v>
      </c>
      <c r="J219" s="32">
        <f t="shared" si="7"/>
        <v>18.291666666664241</v>
      </c>
      <c r="K219" s="54">
        <v>6.0900000000001455</v>
      </c>
      <c r="L219" s="54">
        <v>5.8400000000001455</v>
      </c>
      <c r="M219" s="54">
        <v>5.4599999999991269</v>
      </c>
      <c r="N219" s="54">
        <v>5.6799999999998363</v>
      </c>
      <c r="O219" s="54">
        <v>5.5500000000001819</v>
      </c>
      <c r="P219" s="54">
        <v>5.2160000000003492</v>
      </c>
      <c r="Q219" s="54">
        <v>5.6100000000001273</v>
      </c>
      <c r="R219" s="54">
        <v>5.6799999999998363</v>
      </c>
    </row>
    <row r="220" spans="1:18" x14ac:dyDescent="0.25">
      <c r="A220" s="5" t="s">
        <v>28</v>
      </c>
      <c r="B220" s="9">
        <v>45145</v>
      </c>
      <c r="C220" s="2">
        <v>4.3260000000000218</v>
      </c>
      <c r="D220" s="3">
        <v>4.2000000000116415</v>
      </c>
      <c r="E220" s="4">
        <v>4.1999999999970896</v>
      </c>
      <c r="F220" s="22">
        <v>0.43</v>
      </c>
      <c r="G220" s="28">
        <f t="shared" si="6"/>
        <v>76.866623597168399</v>
      </c>
      <c r="H220" s="30">
        <v>30.890804597701148</v>
      </c>
      <c r="I220" s="31">
        <v>30.890804597701148</v>
      </c>
      <c r="J220" s="32">
        <f t="shared" si="7"/>
        <v>1.7500000000048508</v>
      </c>
      <c r="K220" s="54">
        <v>0.53999999999996362</v>
      </c>
      <c r="L220" s="54">
        <v>0.57000000000016371</v>
      </c>
      <c r="M220" s="54">
        <v>0.51000000000021828</v>
      </c>
      <c r="N220" s="54">
        <v>0.55999999999994543</v>
      </c>
      <c r="O220" s="54">
        <v>0.53999999999996362</v>
      </c>
      <c r="P220" s="54">
        <v>0.50599999999940337</v>
      </c>
      <c r="Q220" s="54">
        <v>0.5500000000001819</v>
      </c>
      <c r="R220" s="54">
        <v>0.5500000000001819</v>
      </c>
    </row>
    <row r="221" spans="1:18" x14ac:dyDescent="0.25">
      <c r="A221" s="5" t="s">
        <v>28</v>
      </c>
      <c r="B221" s="9">
        <v>45146</v>
      </c>
      <c r="C221" s="2">
        <v>2.3099999999999454</v>
      </c>
      <c r="D221" s="3">
        <v>2.2999999999883585</v>
      </c>
      <c r="E221" s="4">
        <v>2.2976000000053318</v>
      </c>
      <c r="F221" s="22">
        <v>0.28999999999999998</v>
      </c>
      <c r="G221" s="28">
        <f t="shared" si="6"/>
        <v>62.414688618229938</v>
      </c>
      <c r="H221" s="30">
        <v>19.640387275242048</v>
      </c>
      <c r="I221" s="31">
        <v>19.640387275242048</v>
      </c>
      <c r="J221" s="32">
        <f t="shared" si="7"/>
        <v>0.95833333332848258</v>
      </c>
      <c r="K221" s="54">
        <v>0.29999999999972715</v>
      </c>
      <c r="L221" s="54">
        <v>0.31999999999970896</v>
      </c>
      <c r="M221" s="54">
        <v>0.32999999999992724</v>
      </c>
      <c r="N221" s="54">
        <v>0.30999999999994543</v>
      </c>
      <c r="O221" s="54">
        <v>0.26999999999998181</v>
      </c>
      <c r="P221" s="54">
        <v>0.21000000000094587</v>
      </c>
      <c r="Q221" s="54">
        <v>0.27999999999974534</v>
      </c>
      <c r="R221" s="54">
        <v>0.28999999999996362</v>
      </c>
    </row>
    <row r="222" spans="1:18" x14ac:dyDescent="0.25">
      <c r="A222" s="5" t="s">
        <v>28</v>
      </c>
      <c r="B222" s="9">
        <v>45147</v>
      </c>
      <c r="C222" s="2">
        <v>44.338000000000193</v>
      </c>
      <c r="D222" s="3">
        <v>43.600000000005821</v>
      </c>
      <c r="E222" s="4">
        <v>43.115099999995437</v>
      </c>
      <c r="F222" s="22">
        <v>4.4000000000000004</v>
      </c>
      <c r="G222" s="28">
        <f t="shared" si="6"/>
        <v>77.981356017094754</v>
      </c>
      <c r="H222" s="30">
        <v>100</v>
      </c>
      <c r="I222" s="31">
        <v>100</v>
      </c>
      <c r="J222" s="32">
        <f t="shared" si="7"/>
        <v>18.166666666669094</v>
      </c>
      <c r="K222" s="54">
        <v>5.4900000000002365</v>
      </c>
      <c r="L222" s="54">
        <v>5.7699999999999818</v>
      </c>
      <c r="M222" s="54">
        <v>5.4899999999997817</v>
      </c>
      <c r="N222" s="54">
        <v>5.6900000000000546</v>
      </c>
      <c r="O222" s="54">
        <v>5.4899999999997817</v>
      </c>
      <c r="P222" s="54">
        <v>5.0979999999999563</v>
      </c>
      <c r="Q222" s="54">
        <v>5.680000000000291</v>
      </c>
      <c r="R222" s="54">
        <v>5.6300000000001091</v>
      </c>
    </row>
    <row r="223" spans="1:18" x14ac:dyDescent="0.25">
      <c r="A223" s="5" t="s">
        <v>28</v>
      </c>
      <c r="B223" s="9">
        <v>45148</v>
      </c>
      <c r="C223" s="2">
        <v>54.220000000000709</v>
      </c>
      <c r="D223" s="3">
        <v>53.19999999999709</v>
      </c>
      <c r="E223" s="4">
        <v>51.484899999995832</v>
      </c>
      <c r="F223" s="22">
        <v>5.57</v>
      </c>
      <c r="G223" s="28">
        <f t="shared" si="6"/>
        <v>75.164609788999499</v>
      </c>
      <c r="H223" s="30">
        <v>100</v>
      </c>
      <c r="I223" s="31">
        <v>100</v>
      </c>
      <c r="J223" s="32">
        <f t="shared" si="7"/>
        <v>22.166666666665456</v>
      </c>
      <c r="K223" s="54">
        <v>6.7300000000000182</v>
      </c>
      <c r="L223" s="54">
        <v>7.1000000000003638</v>
      </c>
      <c r="M223" s="54">
        <v>6.5900000000001455</v>
      </c>
      <c r="N223" s="54">
        <v>6.9200000000000728</v>
      </c>
      <c r="O223" s="54">
        <v>6.7600000000002183</v>
      </c>
      <c r="P223" s="54">
        <v>6.4200000000000728</v>
      </c>
      <c r="Q223" s="54">
        <v>6.7899999999999636</v>
      </c>
      <c r="R223" s="54">
        <v>6.9099999999998545</v>
      </c>
    </row>
    <row r="224" spans="1:18" x14ac:dyDescent="0.25">
      <c r="A224" s="5" t="s">
        <v>28</v>
      </c>
      <c r="B224" s="9">
        <v>45149</v>
      </c>
      <c r="C224" s="2">
        <v>53.210999999999785</v>
      </c>
      <c r="D224" s="3">
        <v>52.19999999999709</v>
      </c>
      <c r="E224" s="4">
        <v>52.55449999999837</v>
      </c>
      <c r="F224" s="22">
        <v>5.28</v>
      </c>
      <c r="G224" s="28">
        <f t="shared" si="6"/>
        <v>77.802499695939915</v>
      </c>
      <c r="H224" s="30">
        <v>100</v>
      </c>
      <c r="I224" s="31">
        <v>100</v>
      </c>
      <c r="J224" s="32">
        <f t="shared" si="7"/>
        <v>21.749999999998789</v>
      </c>
      <c r="K224" s="54">
        <v>6.5499999999997272</v>
      </c>
      <c r="L224" s="54">
        <v>6.9499999999998181</v>
      </c>
      <c r="M224" s="54">
        <v>6.5</v>
      </c>
      <c r="N224" s="54">
        <v>6.8299999999999272</v>
      </c>
      <c r="O224" s="54">
        <v>6.5999999999999091</v>
      </c>
      <c r="P224" s="54">
        <v>6.191000000000713</v>
      </c>
      <c r="Q224" s="54">
        <v>6.7699999999999818</v>
      </c>
      <c r="R224" s="54">
        <v>6.819999999999709</v>
      </c>
    </row>
    <row r="225" spans="1:18" x14ac:dyDescent="0.25">
      <c r="A225" s="5" t="s">
        <v>28</v>
      </c>
      <c r="B225" s="9">
        <v>45150</v>
      </c>
      <c r="C225" s="2">
        <v>54.449999999999818</v>
      </c>
      <c r="D225" s="3">
        <v>53.5</v>
      </c>
      <c r="E225" s="4">
        <v>52.695300000006682</v>
      </c>
      <c r="F225" s="22">
        <v>5.38</v>
      </c>
      <c r="G225" s="28">
        <f t="shared" si="6"/>
        <v>78.257951666133735</v>
      </c>
      <c r="H225" s="30">
        <v>100</v>
      </c>
      <c r="I225" s="31">
        <v>100</v>
      </c>
      <c r="J225" s="32">
        <f t="shared" si="7"/>
        <v>22.291666666666668</v>
      </c>
      <c r="K225" s="54">
        <v>6.75</v>
      </c>
      <c r="L225" s="54">
        <v>7.0599999999999454</v>
      </c>
      <c r="M225" s="54">
        <v>6.6700000000000728</v>
      </c>
      <c r="N225" s="54">
        <v>6.9299999999998363</v>
      </c>
      <c r="O225" s="54">
        <v>6.7899999999999636</v>
      </c>
      <c r="P225" s="54">
        <v>6.3999999999996362</v>
      </c>
      <c r="Q225" s="54">
        <v>6.9000000000000909</v>
      </c>
      <c r="R225" s="54">
        <v>6.9500000000002728</v>
      </c>
    </row>
    <row r="226" spans="1:18" x14ac:dyDescent="0.25">
      <c r="A226" s="5" t="s">
        <v>28</v>
      </c>
      <c r="B226" s="9">
        <v>45151</v>
      </c>
      <c r="C226" s="10">
        <v>39.355000000000018</v>
      </c>
      <c r="D226" s="11">
        <v>38.700000000011642</v>
      </c>
      <c r="E226" s="12">
        <v>38.326699999990524</v>
      </c>
      <c r="F226" s="22">
        <v>3.77</v>
      </c>
      <c r="G226" s="28">
        <f t="shared" si="6"/>
        <v>80.784229081553534</v>
      </c>
      <c r="H226" s="30">
        <v>100</v>
      </c>
      <c r="I226" s="31">
        <v>100</v>
      </c>
      <c r="J226" s="32">
        <f t="shared" si="7"/>
        <v>16.125000000004849</v>
      </c>
      <c r="K226" s="54">
        <v>4.8600000000001273</v>
      </c>
      <c r="L226" s="54">
        <v>5.1600000000003092</v>
      </c>
      <c r="M226" s="54">
        <v>4.8099999999994907</v>
      </c>
      <c r="N226" s="54">
        <v>5</v>
      </c>
      <c r="O226" s="54">
        <v>4.9100000000003092</v>
      </c>
      <c r="P226" s="54">
        <v>4.6350000000002183</v>
      </c>
      <c r="Q226" s="54">
        <v>4.9499999999998181</v>
      </c>
      <c r="R226" s="54">
        <v>5.0299999999997453</v>
      </c>
    </row>
    <row r="227" spans="1:18" x14ac:dyDescent="0.25">
      <c r="A227" s="5" t="s">
        <v>28</v>
      </c>
      <c r="B227" s="9">
        <v>45152</v>
      </c>
      <c r="C227" s="2">
        <v>39.109000000000833</v>
      </c>
      <c r="D227" s="3">
        <v>38.5</v>
      </c>
      <c r="E227" s="4">
        <v>38.139400000000023</v>
      </c>
      <c r="F227" s="22">
        <v>3.96</v>
      </c>
      <c r="G227" s="28">
        <f t="shared" si="6"/>
        <v>76.510759598821281</v>
      </c>
      <c r="H227" s="30">
        <v>100</v>
      </c>
      <c r="I227" s="31">
        <v>100</v>
      </c>
      <c r="J227" s="32">
        <f t="shared" si="7"/>
        <v>16.041666666666668</v>
      </c>
      <c r="K227" s="54">
        <v>4.9600000000000364</v>
      </c>
      <c r="L227" s="54">
        <v>5.2699999999999818</v>
      </c>
      <c r="M227" s="54">
        <v>4.9400000000005093</v>
      </c>
      <c r="N227" s="54">
        <v>5.1300000000001091</v>
      </c>
      <c r="O227" s="54">
        <v>4.7300000000000182</v>
      </c>
      <c r="P227" s="54">
        <v>4.418999999999869</v>
      </c>
      <c r="Q227" s="54">
        <v>4.8200000000001637</v>
      </c>
      <c r="R227" s="54">
        <v>4.8400000000001455</v>
      </c>
    </row>
    <row r="228" spans="1:18" x14ac:dyDescent="0.25">
      <c r="A228" s="5" t="s">
        <v>28</v>
      </c>
      <c r="B228" s="9">
        <v>45153</v>
      </c>
      <c r="C228" s="2">
        <v>33.227999999997792</v>
      </c>
      <c r="D228" s="3">
        <v>32.799999999988358</v>
      </c>
      <c r="E228" s="4">
        <v>32.46140000000014</v>
      </c>
      <c r="F228" s="22">
        <v>3.26</v>
      </c>
      <c r="G228" s="28">
        <f t="shared" si="6"/>
        <v>79.179583640890556</v>
      </c>
      <c r="H228" s="30">
        <v>100</v>
      </c>
      <c r="I228" s="31">
        <v>100</v>
      </c>
      <c r="J228" s="32">
        <f t="shared" si="7"/>
        <v>13.666666666661817</v>
      </c>
      <c r="K228" s="54">
        <v>4.0900000000001455</v>
      </c>
      <c r="L228" s="54">
        <v>4.319999999999709</v>
      </c>
      <c r="M228" s="54">
        <v>4.0900000000001455</v>
      </c>
      <c r="N228" s="54">
        <v>4.25</v>
      </c>
      <c r="O228" s="54">
        <v>4.1499999999996362</v>
      </c>
      <c r="P228" s="54">
        <v>3.8679999999985739</v>
      </c>
      <c r="Q228" s="54">
        <v>4.2799999999997453</v>
      </c>
      <c r="R228" s="54">
        <v>4.1799999999998363</v>
      </c>
    </row>
    <row r="229" spans="1:18" x14ac:dyDescent="0.25">
      <c r="A229" s="5" t="s">
        <v>28</v>
      </c>
      <c r="B229" s="9">
        <v>45154</v>
      </c>
      <c r="C229" s="2">
        <v>48.800000000001546</v>
      </c>
      <c r="D229" s="3">
        <v>47.900000000008731</v>
      </c>
      <c r="E229" s="4">
        <v>47.274700000009034</v>
      </c>
      <c r="F229" s="22">
        <v>5.04</v>
      </c>
      <c r="G229" s="28">
        <f t="shared" si="6"/>
        <v>74.793171118045052</v>
      </c>
      <c r="H229" s="30">
        <v>100</v>
      </c>
      <c r="I229" s="31">
        <v>100</v>
      </c>
      <c r="J229" s="32">
        <f t="shared" si="7"/>
        <v>19.958333333336974</v>
      </c>
      <c r="K229" s="54">
        <v>6.069999999999709</v>
      </c>
      <c r="L229" s="54">
        <v>6.3800000000001091</v>
      </c>
      <c r="M229" s="54">
        <v>5.9400000000005093</v>
      </c>
      <c r="N229" s="54">
        <v>6.2100000000000364</v>
      </c>
      <c r="O229" s="54">
        <v>6.0799999999999272</v>
      </c>
      <c r="P229" s="54">
        <v>5.8800000000010186</v>
      </c>
      <c r="Q229" s="54">
        <v>6.1399999999998727</v>
      </c>
      <c r="R229" s="54">
        <v>6.1000000000003638</v>
      </c>
    </row>
    <row r="230" spans="1:18" x14ac:dyDescent="0.25">
      <c r="A230" s="5" t="s">
        <v>28</v>
      </c>
      <c r="B230" s="9">
        <v>45155</v>
      </c>
      <c r="C230" s="2">
        <v>53.329999999998563</v>
      </c>
      <c r="D230" s="3">
        <v>52.30000000000291</v>
      </c>
      <c r="E230" s="4">
        <v>51.598499999992782</v>
      </c>
      <c r="F230" s="22">
        <v>5.43</v>
      </c>
      <c r="G230" s="28">
        <f t="shared" si="6"/>
        <v>75.798188988512891</v>
      </c>
      <c r="H230" s="30">
        <v>100</v>
      </c>
      <c r="I230" s="31">
        <v>100</v>
      </c>
      <c r="J230" s="32">
        <f t="shared" si="7"/>
        <v>21.791666666667879</v>
      </c>
      <c r="K230" s="54">
        <v>6.5700000000001637</v>
      </c>
      <c r="L230" s="54">
        <v>6.9299999999998363</v>
      </c>
      <c r="M230" s="54">
        <v>6.4699999999993452</v>
      </c>
      <c r="N230" s="54">
        <v>6.8099999999999454</v>
      </c>
      <c r="O230" s="54">
        <v>6.6700000000000728</v>
      </c>
      <c r="P230" s="54">
        <v>6.3699999999989814</v>
      </c>
      <c r="Q230" s="54">
        <v>6.7200000000002547</v>
      </c>
      <c r="R230" s="54">
        <v>6.7899999999999636</v>
      </c>
    </row>
    <row r="231" spans="1:18" x14ac:dyDescent="0.25">
      <c r="A231" s="5" t="s">
        <v>28</v>
      </c>
      <c r="B231" s="9">
        <v>45156</v>
      </c>
      <c r="C231" s="2">
        <v>25.927000000001044</v>
      </c>
      <c r="D231" s="3">
        <v>25.599999999991269</v>
      </c>
      <c r="E231" s="4">
        <v>25.426800000001094</v>
      </c>
      <c r="F231" s="22">
        <v>2.5693999999999999</v>
      </c>
      <c r="G231" s="28">
        <f t="shared" si="6"/>
        <v>78.408873718433057</v>
      </c>
      <c r="H231" s="30">
        <v>100</v>
      </c>
      <c r="I231" s="31">
        <v>100</v>
      </c>
      <c r="J231" s="32">
        <f t="shared" si="7"/>
        <v>10.666666666663028</v>
      </c>
      <c r="K231" s="54">
        <v>3.1799999999998363</v>
      </c>
      <c r="L231" s="54">
        <v>3.4100000000003092</v>
      </c>
      <c r="M231" s="54">
        <v>3.1499999999996362</v>
      </c>
      <c r="N231" s="54">
        <v>3.3299999999999272</v>
      </c>
      <c r="O231" s="54">
        <v>3.25</v>
      </c>
      <c r="P231" s="54">
        <v>3.0170000000016444</v>
      </c>
      <c r="Q231" s="54">
        <v>3.2999999999997272</v>
      </c>
      <c r="R231" s="54">
        <v>3.2899999999999636</v>
      </c>
    </row>
    <row r="232" spans="1:18" x14ac:dyDescent="0.25">
      <c r="A232" s="5" t="s">
        <v>28</v>
      </c>
      <c r="B232" s="9">
        <v>45157</v>
      </c>
      <c r="C232" s="2">
        <v>17.310000000000855</v>
      </c>
      <c r="D232" s="3">
        <v>17.19999999999709</v>
      </c>
      <c r="E232" s="4">
        <v>17.078999999997905</v>
      </c>
      <c r="F232" s="22">
        <v>1.64</v>
      </c>
      <c r="G232" s="28">
        <f t="shared" si="6"/>
        <v>82.53564868219884</v>
      </c>
      <c r="H232" s="30">
        <v>100</v>
      </c>
      <c r="I232" s="31">
        <v>100</v>
      </c>
      <c r="J232" s="32">
        <f t="shared" si="7"/>
        <v>7.1666666666654537</v>
      </c>
      <c r="K232" s="54">
        <v>2.1300000000001091</v>
      </c>
      <c r="L232" s="54">
        <v>2.2699999999999818</v>
      </c>
      <c r="M232" s="54">
        <v>2.1200000000008004</v>
      </c>
      <c r="N232" s="54">
        <v>2.2400000000002365</v>
      </c>
      <c r="O232" s="54">
        <v>2.1700000000000728</v>
      </c>
      <c r="P232" s="54">
        <v>1.9799999999995634</v>
      </c>
      <c r="Q232" s="54">
        <v>2.2000000000002728</v>
      </c>
      <c r="R232" s="54">
        <v>2.1999999999998181</v>
      </c>
    </row>
    <row r="233" spans="1:18" x14ac:dyDescent="0.25">
      <c r="A233" s="5" t="s">
        <v>28</v>
      </c>
      <c r="B233" s="9">
        <v>45158</v>
      </c>
      <c r="C233" s="2">
        <v>20.189999999999145</v>
      </c>
      <c r="D233" s="3">
        <v>20</v>
      </c>
      <c r="E233" s="4">
        <v>19.870999999999185</v>
      </c>
      <c r="F233" s="22">
        <v>1.9554</v>
      </c>
      <c r="G233" s="28">
        <f t="shared" si="6"/>
        <v>80.491747265669176</v>
      </c>
      <c r="H233" s="30">
        <v>100</v>
      </c>
      <c r="I233" s="31">
        <v>100</v>
      </c>
      <c r="J233" s="32">
        <f t="shared" si="7"/>
        <v>8.3333333333333321</v>
      </c>
      <c r="K233" s="54">
        <v>2.4600000000000364</v>
      </c>
      <c r="L233" s="54">
        <v>2.6399999999998727</v>
      </c>
      <c r="M233" s="54">
        <v>2.4799999999995634</v>
      </c>
      <c r="N233" s="54">
        <v>2.5900000000001455</v>
      </c>
      <c r="O233" s="54">
        <v>2.5199999999999818</v>
      </c>
      <c r="P233" s="54">
        <v>2.3099999999994907</v>
      </c>
      <c r="Q233" s="54">
        <v>2.6100000000001273</v>
      </c>
      <c r="R233" s="54">
        <v>2.5799999999999272</v>
      </c>
    </row>
    <row r="234" spans="1:18" x14ac:dyDescent="0.25">
      <c r="A234" s="5" t="s">
        <v>28</v>
      </c>
      <c r="B234" s="9">
        <v>45159</v>
      </c>
      <c r="C234" s="2">
        <v>42.529999999998836</v>
      </c>
      <c r="D234" s="3">
        <v>41.900000000008731</v>
      </c>
      <c r="E234" s="4">
        <v>41.398000000001048</v>
      </c>
      <c r="F234" s="22">
        <v>4.1077000000000004</v>
      </c>
      <c r="G234" s="28">
        <f t="shared" si="6"/>
        <v>80.273514047754276</v>
      </c>
      <c r="H234" s="30">
        <v>100</v>
      </c>
      <c r="I234" s="31">
        <v>100</v>
      </c>
      <c r="J234" s="32">
        <f t="shared" si="7"/>
        <v>17.45833333333697</v>
      </c>
      <c r="K234" s="54">
        <v>5.1999999999998181</v>
      </c>
      <c r="L234" s="54">
        <v>5.5099999999997635</v>
      </c>
      <c r="M234" s="54">
        <v>5.2600000000002183</v>
      </c>
      <c r="N234" s="54">
        <v>5.4399999999995998</v>
      </c>
      <c r="O234" s="54">
        <v>5.2899999999999636</v>
      </c>
      <c r="P234" s="54">
        <v>4.9699999999993452</v>
      </c>
      <c r="Q234" s="54">
        <v>5.5099999999997635</v>
      </c>
      <c r="R234" s="54">
        <v>5.3500000000003638</v>
      </c>
    </row>
    <row r="235" spans="1:18" x14ac:dyDescent="0.25">
      <c r="A235" s="5" t="s">
        <v>28</v>
      </c>
      <c r="B235" s="9">
        <v>45160</v>
      </c>
      <c r="C235" s="2">
        <v>56.299999999999272</v>
      </c>
      <c r="D235" s="3">
        <v>55.099999999991269</v>
      </c>
      <c r="E235" s="4">
        <v>54.284700000003795</v>
      </c>
      <c r="F235" s="22">
        <v>5.95</v>
      </c>
      <c r="G235" s="28">
        <f t="shared" si="6"/>
        <v>72.877187390251081</v>
      </c>
      <c r="H235" s="30">
        <v>100</v>
      </c>
      <c r="I235" s="31">
        <v>100</v>
      </c>
      <c r="J235" s="32">
        <f t="shared" si="7"/>
        <v>22.958333333329694</v>
      </c>
      <c r="K235" s="54">
        <v>6.930000000000291</v>
      </c>
      <c r="L235" s="54">
        <v>7.3000000000001819</v>
      </c>
      <c r="M235" s="54">
        <v>6.8699999999989814</v>
      </c>
      <c r="N235" s="54">
        <v>7.1700000000000728</v>
      </c>
      <c r="O235" s="54">
        <v>7.0700000000001637</v>
      </c>
      <c r="P235" s="54">
        <v>6.8299999999999272</v>
      </c>
      <c r="Q235" s="54">
        <v>7</v>
      </c>
      <c r="R235" s="54">
        <v>7.1299999999996544</v>
      </c>
    </row>
    <row r="236" spans="1:18" x14ac:dyDescent="0.25">
      <c r="A236" s="5" t="s">
        <v>28</v>
      </c>
      <c r="B236" s="9">
        <v>45161</v>
      </c>
      <c r="C236" s="2">
        <v>45.78000000000111</v>
      </c>
      <c r="D236" s="3">
        <v>45</v>
      </c>
      <c r="E236" s="4">
        <v>44.478499999997439</v>
      </c>
      <c r="F236" s="22">
        <v>4.51</v>
      </c>
      <c r="G236" s="28">
        <f t="shared" si="6"/>
        <v>78.522287329800761</v>
      </c>
      <c r="H236" s="30">
        <v>100</v>
      </c>
      <c r="I236" s="31">
        <v>100</v>
      </c>
      <c r="J236" s="32">
        <f t="shared" si="7"/>
        <v>18.75</v>
      </c>
      <c r="K236" s="54">
        <v>5.5899999999996908</v>
      </c>
      <c r="L236" s="54">
        <v>5.9400000000000546</v>
      </c>
      <c r="M236" s="54">
        <v>5.6599999999998545</v>
      </c>
      <c r="N236" s="54">
        <v>5.8500000000003638</v>
      </c>
      <c r="O236" s="54">
        <v>5.6999999999998181</v>
      </c>
      <c r="P236" s="54">
        <v>5.3100000000013097</v>
      </c>
      <c r="Q236" s="54">
        <v>5.8899999999998727</v>
      </c>
      <c r="R236" s="54">
        <v>5.8400000000001455</v>
      </c>
    </row>
    <row r="237" spans="1:18" x14ac:dyDescent="0.25">
      <c r="A237" s="5" t="s">
        <v>28</v>
      </c>
      <c r="B237" s="9">
        <v>45162</v>
      </c>
      <c r="C237" s="2">
        <v>54.710000000000946</v>
      </c>
      <c r="D237" s="3">
        <v>53.600000000005821</v>
      </c>
      <c r="E237" s="4">
        <v>52.896999999997206</v>
      </c>
      <c r="F237" s="22">
        <v>6.31</v>
      </c>
      <c r="G237" s="28">
        <f t="shared" si="6"/>
        <v>66.848612959882999</v>
      </c>
      <c r="H237" s="30">
        <v>100</v>
      </c>
      <c r="I237" s="31">
        <v>100</v>
      </c>
      <c r="J237" s="32">
        <f t="shared" si="7"/>
        <v>22.333333333335759</v>
      </c>
      <c r="K237" s="54">
        <v>6.7600000000002183</v>
      </c>
      <c r="L237" s="54">
        <v>7.0999999999999091</v>
      </c>
      <c r="M237" s="54">
        <v>6.7400000000016007</v>
      </c>
      <c r="N237" s="54">
        <v>6.9599999999995816</v>
      </c>
      <c r="O237" s="54">
        <v>6.8200000000001637</v>
      </c>
      <c r="P237" s="54">
        <v>6.4799999999995634</v>
      </c>
      <c r="Q237" s="54">
        <v>6.9200000000000728</v>
      </c>
      <c r="R237" s="54">
        <v>6.9299999999998363</v>
      </c>
    </row>
    <row r="238" spans="1:18" x14ac:dyDescent="0.25">
      <c r="A238" s="5" t="s">
        <v>28</v>
      </c>
      <c r="B238" s="9">
        <v>45163</v>
      </c>
      <c r="C238" s="2">
        <v>35.083999999999378</v>
      </c>
      <c r="D238" s="3">
        <v>34.399999999994179</v>
      </c>
      <c r="E238" s="4">
        <v>34.086300000009942</v>
      </c>
      <c r="F238" s="22">
        <v>3.39</v>
      </c>
      <c r="G238" s="28">
        <f t="shared" si="6"/>
        <v>79.85750078985609</v>
      </c>
      <c r="H238" s="30">
        <v>100</v>
      </c>
      <c r="I238" s="31">
        <v>100</v>
      </c>
      <c r="J238" s="32">
        <f t="shared" si="7"/>
        <v>14.333333333330907</v>
      </c>
      <c r="K238" s="54">
        <v>4.2599999999997635</v>
      </c>
      <c r="L238" s="54">
        <v>4.5999999999999091</v>
      </c>
      <c r="M238" s="54">
        <v>4.1700000000000728</v>
      </c>
      <c r="N238" s="54">
        <v>4.5</v>
      </c>
      <c r="O238" s="54">
        <v>4.4000000000000909</v>
      </c>
      <c r="P238" s="54">
        <v>4.2739999999994325</v>
      </c>
      <c r="Q238" s="54">
        <v>4.3899999999998727</v>
      </c>
      <c r="R238" s="54">
        <v>4.4900000000002365</v>
      </c>
    </row>
    <row r="239" spans="1:18" x14ac:dyDescent="0.25">
      <c r="A239" s="5" t="s">
        <v>28</v>
      </c>
      <c r="B239" s="9">
        <v>45164</v>
      </c>
      <c r="C239" s="2">
        <v>55.145999999999731</v>
      </c>
      <c r="D239" s="3">
        <v>54</v>
      </c>
      <c r="E239" s="4">
        <v>53.183499999999185</v>
      </c>
      <c r="F239" s="22">
        <v>5.4265999999999996</v>
      </c>
      <c r="G239" s="28">
        <f t="shared" si="6"/>
        <v>78.311026983540657</v>
      </c>
      <c r="H239" s="30">
        <v>100</v>
      </c>
      <c r="I239" s="31">
        <v>100</v>
      </c>
      <c r="J239" s="32">
        <f t="shared" si="7"/>
        <v>22.5</v>
      </c>
      <c r="K239" s="54">
        <v>6.830000000000382</v>
      </c>
      <c r="L239" s="54">
        <v>7.1600000000003092</v>
      </c>
      <c r="M239" s="54">
        <v>6.8799999999991996</v>
      </c>
      <c r="N239" s="54">
        <v>7.0700000000001637</v>
      </c>
      <c r="O239" s="54">
        <v>6.9600000000000364</v>
      </c>
      <c r="P239" s="54">
        <v>6.6859999999996944</v>
      </c>
      <c r="Q239" s="54">
        <v>7.1100000000001273</v>
      </c>
      <c r="R239" s="54">
        <v>6.4499999999998181</v>
      </c>
    </row>
    <row r="240" spans="1:18" x14ac:dyDescent="0.25">
      <c r="A240" s="5" t="s">
        <v>28</v>
      </c>
      <c r="B240" s="9">
        <v>45165</v>
      </c>
      <c r="C240" s="2">
        <v>50.519000000000233</v>
      </c>
      <c r="D240" s="3">
        <v>49.600000000005821</v>
      </c>
      <c r="E240" s="4">
        <v>48.88399999999092</v>
      </c>
      <c r="F240" s="22">
        <v>5.33</v>
      </c>
      <c r="G240" s="28">
        <f t="shared" si="6"/>
        <v>73.233777721614217</v>
      </c>
      <c r="H240" s="30">
        <v>100</v>
      </c>
      <c r="I240" s="31">
        <v>100</v>
      </c>
      <c r="J240" s="32">
        <f t="shared" si="7"/>
        <v>20.666666666669091</v>
      </c>
      <c r="K240" s="54">
        <v>6.2599999999997635</v>
      </c>
      <c r="L240" s="54">
        <v>6.5</v>
      </c>
      <c r="M240" s="54">
        <v>6.3299999999999272</v>
      </c>
      <c r="N240" s="54">
        <v>6.4400000000000546</v>
      </c>
      <c r="O240" s="54">
        <v>6.2699999999999818</v>
      </c>
      <c r="P240" s="54">
        <v>5.8490000000001601</v>
      </c>
      <c r="Q240" s="54">
        <v>6.5</v>
      </c>
      <c r="R240" s="54">
        <v>6.3700000000003456</v>
      </c>
    </row>
    <row r="241" spans="1:18" x14ac:dyDescent="0.25">
      <c r="A241" s="5" t="s">
        <v>28</v>
      </c>
      <c r="B241" s="9">
        <v>45166</v>
      </c>
      <c r="C241" s="2">
        <v>50.212000000001808</v>
      </c>
      <c r="D241" s="3">
        <v>49.100000000005821</v>
      </c>
      <c r="E241" s="4">
        <v>48.459600000001956</v>
      </c>
      <c r="F241" s="22">
        <v>5.01</v>
      </c>
      <c r="G241" s="28">
        <f t="shared" si="6"/>
        <v>77.125987263696928</v>
      </c>
      <c r="H241" s="30">
        <v>100</v>
      </c>
      <c r="I241" s="31">
        <v>100</v>
      </c>
      <c r="J241" s="32">
        <f t="shared" si="7"/>
        <v>20.458333333335759</v>
      </c>
      <c r="K241" s="54">
        <v>6.2300000000000182</v>
      </c>
      <c r="L241" s="54">
        <v>6.3999999999996362</v>
      </c>
      <c r="M241" s="54">
        <v>6.2900000000008731</v>
      </c>
      <c r="N241" s="54">
        <v>6.3800000000001091</v>
      </c>
      <c r="O241" s="54">
        <v>6.2799999999997453</v>
      </c>
      <c r="P241" s="54">
        <v>5.8820000000014261</v>
      </c>
      <c r="Q241" s="54">
        <v>6.4200000000000728</v>
      </c>
      <c r="R241" s="54">
        <v>6.3299999999999272</v>
      </c>
    </row>
    <row r="242" spans="1:18" x14ac:dyDescent="0.25">
      <c r="A242" s="5" t="s">
        <v>28</v>
      </c>
      <c r="B242" s="9">
        <v>45167</v>
      </c>
      <c r="C242" s="2">
        <v>58.668999999998505</v>
      </c>
      <c r="D242" s="3">
        <v>57.299999999988358</v>
      </c>
      <c r="E242" s="4">
        <v>56.539400000008754</v>
      </c>
      <c r="F242" s="22">
        <v>6.14</v>
      </c>
      <c r="G242" s="28">
        <f t="shared" si="6"/>
        <v>73.441784504614489</v>
      </c>
      <c r="H242" s="30">
        <v>100</v>
      </c>
      <c r="I242" s="31">
        <v>100</v>
      </c>
      <c r="J242" s="32">
        <f t="shared" si="7"/>
        <v>23.874999999995151</v>
      </c>
      <c r="K242" s="54">
        <v>7.1500000000000909</v>
      </c>
      <c r="L242" s="54">
        <v>7.5700000000001637</v>
      </c>
      <c r="M242" s="54">
        <v>7.1299999999991996</v>
      </c>
      <c r="N242" s="54">
        <v>7.4400000000000546</v>
      </c>
      <c r="O242" s="54">
        <v>7.4100000000003092</v>
      </c>
      <c r="P242" s="54">
        <v>7.2189999999991414</v>
      </c>
      <c r="Q242" s="54">
        <v>7.3699999999998909</v>
      </c>
      <c r="R242" s="54">
        <v>7.3799999999996544</v>
      </c>
    </row>
    <row r="243" spans="1:18" x14ac:dyDescent="0.25">
      <c r="A243" s="5" t="s">
        <v>28</v>
      </c>
      <c r="B243" s="9">
        <v>45168</v>
      </c>
      <c r="C243" s="2">
        <v>58.300000000001091</v>
      </c>
      <c r="D243" s="3">
        <v>57</v>
      </c>
      <c r="E243" s="4">
        <v>56.216000000000349</v>
      </c>
      <c r="F243" s="22">
        <v>5.8234000000000004</v>
      </c>
      <c r="G243" s="28">
        <f t="shared" si="6"/>
        <v>77.029167396945951</v>
      </c>
      <c r="H243" s="30">
        <v>100</v>
      </c>
      <c r="I243" s="31">
        <v>100</v>
      </c>
      <c r="J243" s="32">
        <f t="shared" si="7"/>
        <v>23.75</v>
      </c>
      <c r="K243" s="54">
        <v>7.1599999999998545</v>
      </c>
      <c r="L243" s="54">
        <v>7.5599999999999454</v>
      </c>
      <c r="M243" s="54">
        <v>7.2000000000007276</v>
      </c>
      <c r="N243" s="54">
        <v>7.319999999999709</v>
      </c>
      <c r="O243" s="54">
        <v>7.3499999999999091</v>
      </c>
      <c r="P243" s="54">
        <v>7.0200000000004366</v>
      </c>
      <c r="Q243" s="54">
        <v>7.3000000000001819</v>
      </c>
      <c r="R243" s="54">
        <v>7.3900000000003274</v>
      </c>
    </row>
    <row r="244" spans="1:18" ht="15.75" thickBot="1" x14ac:dyDescent="0.3">
      <c r="A244" s="5" t="s">
        <v>28</v>
      </c>
      <c r="B244" s="13">
        <v>45169</v>
      </c>
      <c r="C244" s="14">
        <v>64.634999999998399</v>
      </c>
      <c r="D244" s="15">
        <v>63.200000000011642</v>
      </c>
      <c r="E244" s="16">
        <v>62.195899999991525</v>
      </c>
      <c r="F244" s="24">
        <v>6.64</v>
      </c>
      <c r="G244" s="28">
        <f t="shared" si="6"/>
        <v>74.904165335314232</v>
      </c>
      <c r="H244" s="30">
        <v>100</v>
      </c>
      <c r="I244" s="31">
        <v>100</v>
      </c>
      <c r="J244" s="32">
        <f t="shared" si="7"/>
        <v>26.333333333338182</v>
      </c>
      <c r="K244" s="54">
        <v>8.0999999999999091</v>
      </c>
      <c r="L244" s="54">
        <v>8.3099999999999454</v>
      </c>
      <c r="M244" s="54">
        <v>8.1199999999989814</v>
      </c>
      <c r="N244" s="54">
        <v>8.2300000000000182</v>
      </c>
      <c r="O244" s="54">
        <v>8.069999999999709</v>
      </c>
      <c r="P244" s="54">
        <v>7.7049999999999272</v>
      </c>
      <c r="Q244" s="54">
        <v>8.0900000000001455</v>
      </c>
      <c r="R244" s="54">
        <v>8.0099999999997635</v>
      </c>
    </row>
    <row r="245" spans="1:18" x14ac:dyDescent="0.25">
      <c r="A245" s="17" t="s">
        <v>47</v>
      </c>
      <c r="B245" s="17">
        <v>45170</v>
      </c>
      <c r="C245" s="6">
        <v>52.465999999998985</v>
      </c>
      <c r="D245" s="7">
        <v>51.399999999994179</v>
      </c>
      <c r="E245" s="8">
        <v>50.601000000009662</v>
      </c>
      <c r="F245" s="21">
        <v>5.4</v>
      </c>
      <c r="G245" s="28">
        <f t="shared" si="6"/>
        <v>74.907677016742269</v>
      </c>
      <c r="H245" s="30">
        <v>85.416666666666657</v>
      </c>
      <c r="I245" s="31">
        <v>97.083333333333329</v>
      </c>
      <c r="J245" s="32">
        <f t="shared" si="7"/>
        <v>21.416666666664241</v>
      </c>
      <c r="K245" s="54">
        <v>5.6300000000001091</v>
      </c>
      <c r="L245" s="54">
        <v>6.0199999999999818</v>
      </c>
      <c r="M245" s="54">
        <v>5.569999999999709</v>
      </c>
      <c r="N245" s="54">
        <v>5.8800000000001091</v>
      </c>
      <c r="O245" s="54">
        <v>7.4400000000000546</v>
      </c>
      <c r="P245" s="54">
        <v>7.0759999999991123</v>
      </c>
      <c r="Q245" s="54">
        <v>7.4099999999998545</v>
      </c>
      <c r="R245" s="54">
        <v>7.4400000000000546</v>
      </c>
    </row>
    <row r="246" spans="1:18" x14ac:dyDescent="0.25">
      <c r="A246" s="17" t="s">
        <v>47</v>
      </c>
      <c r="B246" s="18">
        <v>45171</v>
      </c>
      <c r="C246" s="2">
        <v>51.381000000001222</v>
      </c>
      <c r="D246" s="3">
        <v>50.30000000000291</v>
      </c>
      <c r="E246" s="4">
        <v>49.612399999998161</v>
      </c>
      <c r="F246" s="22">
        <v>5</v>
      </c>
      <c r="G246" s="28">
        <f t="shared" si="6"/>
        <v>79.168961989459206</v>
      </c>
      <c r="H246" s="30">
        <v>100</v>
      </c>
      <c r="I246" s="31">
        <v>100</v>
      </c>
      <c r="J246" s="32">
        <f t="shared" si="7"/>
        <v>20.958333333334547</v>
      </c>
      <c r="K246" s="54">
        <v>6.2400000000002365</v>
      </c>
      <c r="L246" s="54">
        <v>6.5399999999999636</v>
      </c>
      <c r="M246" s="54">
        <v>6.2800000000006548</v>
      </c>
      <c r="N246" s="54">
        <v>6.5</v>
      </c>
      <c r="O246" s="54">
        <v>6.5</v>
      </c>
      <c r="P246" s="54">
        <v>6.1810000000004948</v>
      </c>
      <c r="Q246" s="54">
        <v>6.5499999999997272</v>
      </c>
      <c r="R246" s="54">
        <v>6.5900000000001455</v>
      </c>
    </row>
    <row r="247" spans="1:18" x14ac:dyDescent="0.25">
      <c r="A247" s="17" t="s">
        <v>47</v>
      </c>
      <c r="B247" s="18">
        <v>45172</v>
      </c>
      <c r="C247" s="2">
        <v>43.10300000000052</v>
      </c>
      <c r="D247" s="3">
        <v>42.19999999999709</v>
      </c>
      <c r="E247" s="4">
        <v>41.729800000000978</v>
      </c>
      <c r="F247" s="22">
        <v>4.2300000000000004</v>
      </c>
      <c r="G247" s="28">
        <f t="shared" si="6"/>
        <v>78.510736901399042</v>
      </c>
      <c r="H247" s="30">
        <v>100</v>
      </c>
      <c r="I247" s="31">
        <v>100</v>
      </c>
      <c r="J247" s="32">
        <f t="shared" si="7"/>
        <v>17.583333333332121</v>
      </c>
      <c r="K247" s="54">
        <v>5.1399999999998727</v>
      </c>
      <c r="L247" s="54">
        <v>5.6300000000001091</v>
      </c>
      <c r="M247" s="54">
        <v>5.1100000000005821</v>
      </c>
      <c r="N247" s="54">
        <v>5.4600000000000364</v>
      </c>
      <c r="O247" s="54">
        <v>5.5100000000002183</v>
      </c>
      <c r="P247" s="54">
        <v>5.2929999999996653</v>
      </c>
      <c r="Q247" s="54">
        <v>5.4000000000000909</v>
      </c>
      <c r="R247" s="54">
        <v>5.5599999999999454</v>
      </c>
    </row>
    <row r="248" spans="1:18" x14ac:dyDescent="0.25">
      <c r="A248" s="17" t="s">
        <v>47</v>
      </c>
      <c r="B248" s="18">
        <v>45173</v>
      </c>
      <c r="C248" s="2">
        <v>50.987999999998465</v>
      </c>
      <c r="D248" s="3">
        <v>49.899999999994179</v>
      </c>
      <c r="E248" s="4">
        <v>49.324299999992945</v>
      </c>
      <c r="F248" s="22">
        <v>5.46</v>
      </c>
      <c r="G248" s="28">
        <f t="shared" si="6"/>
        <v>71.922516244535075</v>
      </c>
      <c r="H248" s="30">
        <v>100</v>
      </c>
      <c r="I248" s="31">
        <v>100</v>
      </c>
      <c r="J248" s="32">
        <f t="shared" si="7"/>
        <v>20.791666666664241</v>
      </c>
      <c r="K248" s="54">
        <v>6.2199999999997999</v>
      </c>
      <c r="L248" s="54">
        <v>6.6500000000000909</v>
      </c>
      <c r="M248" s="54">
        <v>6.2799999999988358</v>
      </c>
      <c r="N248" s="54">
        <v>6.4899999999997817</v>
      </c>
      <c r="O248" s="54">
        <v>6.4699999999997999</v>
      </c>
      <c r="P248" s="54">
        <v>6.1080000000001746</v>
      </c>
      <c r="Q248" s="54">
        <v>6.4800000000000182</v>
      </c>
      <c r="R248" s="54">
        <v>6.2899999999999636</v>
      </c>
    </row>
    <row r="249" spans="1:18" x14ac:dyDescent="0.25">
      <c r="A249" s="17" t="s">
        <v>47</v>
      </c>
      <c r="B249" s="18">
        <v>45174</v>
      </c>
      <c r="C249" s="2">
        <v>63.489000000002761</v>
      </c>
      <c r="D249" s="3">
        <v>62.200000000011642</v>
      </c>
      <c r="E249" s="4">
        <v>61.116099999999278</v>
      </c>
      <c r="F249" s="22">
        <v>6.25</v>
      </c>
      <c r="G249" s="28">
        <f t="shared" si="6"/>
        <v>78.319036751411517</v>
      </c>
      <c r="H249" s="30">
        <v>100</v>
      </c>
      <c r="I249" s="31">
        <v>100</v>
      </c>
      <c r="J249" s="32">
        <f t="shared" si="7"/>
        <v>25.916666666671517</v>
      </c>
      <c r="K249" s="54">
        <v>7.8200000000001637</v>
      </c>
      <c r="L249" s="54">
        <v>8.2100000000000364</v>
      </c>
      <c r="M249" s="54">
        <v>7.8800000000010186</v>
      </c>
      <c r="N249" s="54">
        <v>8.1000000000003638</v>
      </c>
      <c r="O249" s="54">
        <v>7.9800000000000182</v>
      </c>
      <c r="P249" s="54">
        <v>7.4790000000011787</v>
      </c>
      <c r="Q249" s="54">
        <v>8.0500000000001819</v>
      </c>
      <c r="R249" s="54">
        <v>7.9699999999997999</v>
      </c>
    </row>
    <row r="250" spans="1:18" x14ac:dyDescent="0.25">
      <c r="A250" s="17" t="s">
        <v>47</v>
      </c>
      <c r="B250" s="18">
        <v>45175</v>
      </c>
      <c r="C250" s="2">
        <v>53.563999999999396</v>
      </c>
      <c r="D250" s="3">
        <v>52.399999999994179</v>
      </c>
      <c r="E250" s="4">
        <v>51.717600000003586</v>
      </c>
      <c r="F250" s="22">
        <v>5.78</v>
      </c>
      <c r="G250" s="28">
        <f t="shared" si="6"/>
        <v>71.344486854770366</v>
      </c>
      <c r="H250" s="30">
        <v>100</v>
      </c>
      <c r="I250" s="31">
        <v>100</v>
      </c>
      <c r="J250" s="32">
        <f t="shared" si="7"/>
        <v>21.833333333330909</v>
      </c>
      <c r="K250" s="54">
        <v>6.5100000000002183</v>
      </c>
      <c r="L250" s="54">
        <v>6.9299999999998363</v>
      </c>
      <c r="M250" s="54">
        <v>6.5100000000002183</v>
      </c>
      <c r="N250" s="54">
        <v>6.7999999999997272</v>
      </c>
      <c r="O250" s="54">
        <v>6.7600000000002183</v>
      </c>
      <c r="P250" s="54">
        <v>6.433999999999287</v>
      </c>
      <c r="Q250" s="54">
        <v>6.7999999999997272</v>
      </c>
      <c r="R250" s="54">
        <v>6.8200000000001637</v>
      </c>
    </row>
    <row r="251" spans="1:18" x14ac:dyDescent="0.25">
      <c r="A251" s="17" t="s">
        <v>47</v>
      </c>
      <c r="B251" s="18">
        <v>45176</v>
      </c>
      <c r="C251" s="2">
        <v>10.518999999999323</v>
      </c>
      <c r="D251" s="3">
        <v>10.5</v>
      </c>
      <c r="E251" s="4">
        <v>10.446800000005169</v>
      </c>
      <c r="F251" s="22">
        <v>1.01</v>
      </c>
      <c r="G251" s="28">
        <f t="shared" si="6"/>
        <v>81.813485511610878</v>
      </c>
      <c r="H251" s="30">
        <v>100</v>
      </c>
      <c r="I251" s="31">
        <v>100</v>
      </c>
      <c r="J251" s="32">
        <f t="shared" si="7"/>
        <v>4.375</v>
      </c>
      <c r="K251" s="54">
        <v>1.2799999999997453</v>
      </c>
      <c r="L251" s="54">
        <v>1.3800000000001091</v>
      </c>
      <c r="M251" s="54">
        <v>1.2799999999988358</v>
      </c>
      <c r="N251" s="54">
        <v>1.3499999999999091</v>
      </c>
      <c r="O251" s="54">
        <v>1.3399999999996908</v>
      </c>
      <c r="P251" s="54">
        <v>1.1990000000005239</v>
      </c>
      <c r="Q251" s="54">
        <v>1.3500000000003638</v>
      </c>
      <c r="R251" s="54">
        <v>1.3400000000001455</v>
      </c>
    </row>
    <row r="252" spans="1:18" x14ac:dyDescent="0.25">
      <c r="A252" s="17" t="s">
        <v>47</v>
      </c>
      <c r="B252" s="18">
        <v>45177</v>
      </c>
      <c r="C252" s="2">
        <v>13.153999999999542</v>
      </c>
      <c r="D252" s="3">
        <v>13.100000000005821</v>
      </c>
      <c r="E252" s="4">
        <v>13.00779999999213</v>
      </c>
      <c r="F252" s="22">
        <v>1.32</v>
      </c>
      <c r="G252" s="28">
        <f t="shared" si="6"/>
        <v>78.10059356454579</v>
      </c>
      <c r="H252" s="30">
        <v>100</v>
      </c>
      <c r="I252" s="31">
        <v>100</v>
      </c>
      <c r="J252" s="32">
        <f t="shared" si="7"/>
        <v>5.4583333333357587</v>
      </c>
      <c r="K252" s="54">
        <v>1.6100000000001273</v>
      </c>
      <c r="L252" s="54">
        <v>1.7400000000002365</v>
      </c>
      <c r="M252" s="54">
        <v>1.6200000000008004</v>
      </c>
      <c r="N252" s="54">
        <v>1.6900000000000546</v>
      </c>
      <c r="O252" s="54">
        <v>1.6600000000003092</v>
      </c>
      <c r="P252" s="54">
        <v>1.4839999999985594</v>
      </c>
      <c r="Q252" s="54">
        <v>1.669999999999618</v>
      </c>
      <c r="R252" s="54">
        <v>1.6799999999998363</v>
      </c>
    </row>
    <row r="253" spans="1:18" x14ac:dyDescent="0.25">
      <c r="A253" s="17" t="s">
        <v>47</v>
      </c>
      <c r="B253" s="18">
        <v>45178</v>
      </c>
      <c r="C253" s="2">
        <v>20.407000000000608</v>
      </c>
      <c r="D253" s="3">
        <v>20.19999999999709</v>
      </c>
      <c r="E253" s="4">
        <v>20.070900000006077</v>
      </c>
      <c r="F253" s="22">
        <v>2.02</v>
      </c>
      <c r="G253" s="28">
        <f t="shared" si="6"/>
        <v>78.696781301633422</v>
      </c>
      <c r="H253" s="30">
        <v>100</v>
      </c>
      <c r="I253" s="31">
        <v>100</v>
      </c>
      <c r="J253" s="32">
        <f t="shared" si="7"/>
        <v>8.4166666666654546</v>
      </c>
      <c r="K253" s="54">
        <v>2.4600000000000364</v>
      </c>
      <c r="L253" s="54">
        <v>2.6599999999998545</v>
      </c>
      <c r="M253" s="54">
        <v>2.4899999999997817</v>
      </c>
      <c r="N253" s="54">
        <v>2.6100000000001273</v>
      </c>
      <c r="O253" s="54">
        <v>2.5899999999996908</v>
      </c>
      <c r="P253" s="54">
        <v>2.327000000001135</v>
      </c>
      <c r="Q253" s="54">
        <v>2.6300000000001091</v>
      </c>
      <c r="R253" s="54">
        <v>2.6399999999998727</v>
      </c>
    </row>
    <row r="254" spans="1:18" x14ac:dyDescent="0.25">
      <c r="A254" s="17" t="s">
        <v>47</v>
      </c>
      <c r="B254" s="18">
        <v>45179</v>
      </c>
      <c r="C254" s="2">
        <v>31.159999999999854</v>
      </c>
      <c r="D254" s="3">
        <v>30.69999999999709</v>
      </c>
      <c r="E254" s="4">
        <v>30.462199999994482</v>
      </c>
      <c r="F254" s="22">
        <v>3.07</v>
      </c>
      <c r="G254" s="28">
        <f t="shared" si="6"/>
        <v>78.696781301637316</v>
      </c>
      <c r="H254" s="30">
        <v>100</v>
      </c>
      <c r="I254" s="31">
        <v>100</v>
      </c>
      <c r="J254" s="32">
        <f t="shared" si="7"/>
        <v>12.791666666665455</v>
      </c>
      <c r="K254" s="54">
        <v>3.7599999999997635</v>
      </c>
      <c r="L254" s="54">
        <v>4.0799999999999272</v>
      </c>
      <c r="M254" s="54">
        <v>3.7999999999992724</v>
      </c>
      <c r="N254" s="54">
        <v>3.9800000000000182</v>
      </c>
      <c r="O254" s="54">
        <v>3.9500000000002728</v>
      </c>
      <c r="P254" s="54">
        <v>3.5900000000001455</v>
      </c>
      <c r="Q254" s="54">
        <v>3.9700000000002547</v>
      </c>
      <c r="R254" s="54">
        <v>4.0300000000002001</v>
      </c>
    </row>
    <row r="255" spans="1:18" x14ac:dyDescent="0.25">
      <c r="A255" s="17" t="s">
        <v>47</v>
      </c>
      <c r="B255" s="18">
        <v>45180</v>
      </c>
      <c r="C255" s="2">
        <v>54.412999999999101</v>
      </c>
      <c r="D255" s="3">
        <v>53.30000000000291</v>
      </c>
      <c r="E255" s="4">
        <v>52.431599999996251</v>
      </c>
      <c r="F255" s="22">
        <v>5.39</v>
      </c>
      <c r="G255" s="28">
        <f t="shared" si="6"/>
        <v>77.820750340962803</v>
      </c>
      <c r="H255" s="30">
        <v>100</v>
      </c>
      <c r="I255" s="31">
        <v>100</v>
      </c>
      <c r="J255" s="32">
        <f t="shared" si="7"/>
        <v>22.208333333334547</v>
      </c>
      <c r="K255" s="54">
        <v>6.6300000000001091</v>
      </c>
      <c r="L255" s="54">
        <v>6.9499999999998181</v>
      </c>
      <c r="M255" s="54">
        <v>6.75</v>
      </c>
      <c r="N255" s="54">
        <v>6.8699999999998909</v>
      </c>
      <c r="O255" s="54">
        <v>6.8299999999999272</v>
      </c>
      <c r="P255" s="54">
        <v>6.532999999999447</v>
      </c>
      <c r="Q255" s="54">
        <v>6.9299999999998363</v>
      </c>
      <c r="R255" s="54">
        <v>6.9200000000000728</v>
      </c>
    </row>
    <row r="256" spans="1:18" x14ac:dyDescent="0.25">
      <c r="A256" s="17" t="s">
        <v>47</v>
      </c>
      <c r="B256" s="18">
        <v>45181</v>
      </c>
      <c r="C256" s="2">
        <v>55.101000000001022</v>
      </c>
      <c r="D256" s="3">
        <v>54.099999999991269</v>
      </c>
      <c r="E256" s="4">
        <v>53.282600000005914</v>
      </c>
      <c r="F256" s="22">
        <v>5.2343000000000002</v>
      </c>
      <c r="G256" s="28">
        <f t="shared" si="6"/>
        <v>81.338399946856214</v>
      </c>
      <c r="H256" s="30">
        <v>100</v>
      </c>
      <c r="I256" s="31">
        <v>100</v>
      </c>
      <c r="J256" s="32">
        <f t="shared" si="7"/>
        <v>22.54166666666303</v>
      </c>
      <c r="K256" s="54">
        <v>6.6399999999998727</v>
      </c>
      <c r="L256" s="54">
        <v>7.0900000000001455</v>
      </c>
      <c r="M256" s="54">
        <v>6.7600000000002183</v>
      </c>
      <c r="N256" s="54">
        <v>6.9400000000000546</v>
      </c>
      <c r="O256" s="54">
        <v>6.9200000000000728</v>
      </c>
      <c r="P256" s="54">
        <v>6.6110000000007858</v>
      </c>
      <c r="Q256" s="54">
        <v>7.0700000000001637</v>
      </c>
      <c r="R256" s="54">
        <v>7.069999999999709</v>
      </c>
    </row>
    <row r="257" spans="1:18" x14ac:dyDescent="0.25">
      <c r="A257" s="17" t="s">
        <v>47</v>
      </c>
      <c r="B257" s="18">
        <v>45182</v>
      </c>
      <c r="C257" s="10">
        <v>64.049999999997908</v>
      </c>
      <c r="D257" s="11">
        <v>62.700000000011642</v>
      </c>
      <c r="E257" s="12">
        <v>61.726999999998952</v>
      </c>
      <c r="F257" s="22">
        <v>6.25</v>
      </c>
      <c r="G257" s="28">
        <f t="shared" si="6"/>
        <v>78.948611001824688</v>
      </c>
      <c r="H257" s="30">
        <v>100</v>
      </c>
      <c r="I257" s="31">
        <v>100</v>
      </c>
      <c r="J257" s="32">
        <f t="shared" si="7"/>
        <v>26.125000000004849</v>
      </c>
      <c r="K257" s="54">
        <v>7.75</v>
      </c>
      <c r="L257" s="54">
        <v>8.2300000000000182</v>
      </c>
      <c r="M257" s="54">
        <v>7.8999999999996362</v>
      </c>
      <c r="N257" s="54">
        <v>8.0999999999999091</v>
      </c>
      <c r="O257" s="54">
        <v>8.0799999999999272</v>
      </c>
      <c r="P257" s="54">
        <v>7.679999999998472</v>
      </c>
      <c r="Q257" s="54">
        <v>8.1399999999998727</v>
      </c>
      <c r="R257" s="54">
        <v>8.1700000000000728</v>
      </c>
    </row>
    <row r="258" spans="1:18" x14ac:dyDescent="0.25">
      <c r="A258" s="17" t="s">
        <v>47</v>
      </c>
      <c r="B258" s="18">
        <v>45183</v>
      </c>
      <c r="C258" s="2">
        <v>52.68000000000211</v>
      </c>
      <c r="D258" s="3">
        <v>51.5</v>
      </c>
      <c r="E258" s="4">
        <v>50.782000000006519</v>
      </c>
      <c r="F258" s="22">
        <v>5.2</v>
      </c>
      <c r="G258" s="28">
        <f t="shared" si="6"/>
        <v>77.940081481436636</v>
      </c>
      <c r="H258" s="30">
        <v>100</v>
      </c>
      <c r="I258" s="31">
        <v>100</v>
      </c>
      <c r="J258" s="32">
        <f t="shared" si="7"/>
        <v>21.458333333333332</v>
      </c>
      <c r="K258" s="54">
        <v>6.4600000000000364</v>
      </c>
      <c r="L258" s="54">
        <v>6.7899999999999636</v>
      </c>
      <c r="M258" s="54">
        <v>6.3700000000008004</v>
      </c>
      <c r="N258" s="54">
        <v>6.6100000000001273</v>
      </c>
      <c r="O258" s="54">
        <v>6.6300000000001091</v>
      </c>
      <c r="P258" s="54">
        <v>6.5500000000010914</v>
      </c>
      <c r="Q258" s="54">
        <v>6.5399999999999636</v>
      </c>
      <c r="R258" s="54">
        <v>6.7300000000000182</v>
      </c>
    </row>
    <row r="259" spans="1:18" x14ac:dyDescent="0.25">
      <c r="A259" s="17" t="s">
        <v>47</v>
      </c>
      <c r="B259" s="18">
        <v>45184</v>
      </c>
      <c r="C259" s="2">
        <v>43.879999999999654</v>
      </c>
      <c r="D259" s="3">
        <v>43.19999999999709</v>
      </c>
      <c r="E259" s="4">
        <v>42.564999999987776</v>
      </c>
      <c r="F259" s="22">
        <v>4.25</v>
      </c>
      <c r="G259" s="28">
        <f t="shared" ref="G259:G322" si="8">(D259/(F259*12.707))*100</f>
        <v>79.992963581901762</v>
      </c>
      <c r="H259" s="30">
        <v>100</v>
      </c>
      <c r="I259" s="31">
        <v>100</v>
      </c>
      <c r="J259" s="32">
        <f t="shared" ref="J259:J322" si="9">(D259/240)*100</f>
        <v>17.999999999998785</v>
      </c>
      <c r="K259" s="54">
        <v>5.2600000000002183</v>
      </c>
      <c r="L259" s="54">
        <v>5.7400000000002365</v>
      </c>
      <c r="M259" s="54">
        <v>5.2999999999992724</v>
      </c>
      <c r="N259" s="54">
        <v>5.5900000000001455</v>
      </c>
      <c r="O259" s="54">
        <v>5.569999999999709</v>
      </c>
      <c r="P259" s="54">
        <v>5.25</v>
      </c>
      <c r="Q259" s="54">
        <v>5.5999999999999091</v>
      </c>
      <c r="R259" s="54">
        <v>5.5700000000001637</v>
      </c>
    </row>
    <row r="260" spans="1:18" x14ac:dyDescent="0.25">
      <c r="A260" s="17" t="s">
        <v>47</v>
      </c>
      <c r="B260" s="18">
        <v>45185</v>
      </c>
      <c r="C260" s="2">
        <v>30.170000000000073</v>
      </c>
      <c r="D260" s="3">
        <v>29.69999999999709</v>
      </c>
      <c r="E260" s="4">
        <v>29.580000000001746</v>
      </c>
      <c r="F260" s="22">
        <v>3.0455999999999999</v>
      </c>
      <c r="G260" s="28">
        <f t="shared" si="8"/>
        <v>76.743315099114156</v>
      </c>
      <c r="H260" s="30">
        <v>100</v>
      </c>
      <c r="I260" s="31">
        <v>100</v>
      </c>
      <c r="J260" s="32">
        <f t="shared" si="9"/>
        <v>12.374999999998787</v>
      </c>
      <c r="K260" s="54">
        <v>3.6399999999998727</v>
      </c>
      <c r="L260" s="54">
        <v>3.9400000000000546</v>
      </c>
      <c r="M260" s="54">
        <v>3.7000000000007276</v>
      </c>
      <c r="N260" s="54">
        <v>3.8599999999996726</v>
      </c>
      <c r="O260" s="54">
        <v>3.8000000000001819</v>
      </c>
      <c r="P260" s="54">
        <v>3.4699999999993452</v>
      </c>
      <c r="Q260" s="54">
        <v>3.9000000000000909</v>
      </c>
      <c r="R260" s="54">
        <v>3.8600000000001273</v>
      </c>
    </row>
    <row r="261" spans="1:18" x14ac:dyDescent="0.25">
      <c r="A261" s="17" t="s">
        <v>47</v>
      </c>
      <c r="B261" s="18">
        <v>45186</v>
      </c>
      <c r="C261" s="2">
        <v>43.540000000000418</v>
      </c>
      <c r="D261" s="3">
        <v>42.600000000005821</v>
      </c>
      <c r="E261" s="4">
        <v>42.146999999997206</v>
      </c>
      <c r="F261" s="22">
        <v>3.44</v>
      </c>
      <c r="G261" s="28">
        <f t="shared" si="8"/>
        <v>97.455897774724562</v>
      </c>
      <c r="H261" s="30">
        <v>100</v>
      </c>
      <c r="I261" s="31">
        <v>100</v>
      </c>
      <c r="J261" s="32">
        <f t="shared" si="9"/>
        <v>17.750000000002427</v>
      </c>
      <c r="K261" s="54">
        <v>5.3400000000001455</v>
      </c>
      <c r="L261" s="54">
        <v>5.5999999999999091</v>
      </c>
      <c r="M261" s="54">
        <v>5.4699999999993452</v>
      </c>
      <c r="N261" s="54">
        <v>5.4500000000002728</v>
      </c>
      <c r="O261" s="54">
        <v>5.4299999999998363</v>
      </c>
      <c r="P261" s="54">
        <v>5.1300000000010186</v>
      </c>
      <c r="Q261" s="54">
        <v>5.6100000000001273</v>
      </c>
      <c r="R261" s="54">
        <v>5.5099999999997635</v>
      </c>
    </row>
    <row r="262" spans="1:18" x14ac:dyDescent="0.25">
      <c r="A262" s="17" t="s">
        <v>47</v>
      </c>
      <c r="B262" s="18">
        <v>45187</v>
      </c>
      <c r="C262" s="2">
        <v>46.629999999998745</v>
      </c>
      <c r="D262" s="3">
        <v>46.299999999988358</v>
      </c>
      <c r="E262" s="4">
        <v>45.613000000012107</v>
      </c>
      <c r="F262" s="22">
        <v>4.4400000000000004</v>
      </c>
      <c r="G262" s="28">
        <f t="shared" si="8"/>
        <v>82.064436357325135</v>
      </c>
      <c r="H262" s="30">
        <v>100</v>
      </c>
      <c r="I262" s="31">
        <v>100</v>
      </c>
      <c r="J262" s="32">
        <f t="shared" si="9"/>
        <v>19.291666666661815</v>
      </c>
      <c r="K262" s="54">
        <v>6.0899999999996908</v>
      </c>
      <c r="L262" s="54">
        <v>6.4400000000000546</v>
      </c>
      <c r="M262" s="54">
        <v>6.1499999999996362</v>
      </c>
      <c r="N262" s="54">
        <v>6.319999999999709</v>
      </c>
      <c r="O262" s="54">
        <v>6.2800000000002001</v>
      </c>
      <c r="P262" s="54">
        <v>3.0599999999994907</v>
      </c>
      <c r="Q262" s="54">
        <v>5.8899999999998727</v>
      </c>
      <c r="R262" s="54">
        <v>6.4000000000000909</v>
      </c>
    </row>
    <row r="263" spans="1:18" x14ac:dyDescent="0.25">
      <c r="A263" s="17" t="s">
        <v>47</v>
      </c>
      <c r="B263" s="18">
        <v>45188</v>
      </c>
      <c r="C263" s="2">
        <v>42.329999999999927</v>
      </c>
      <c r="D263" s="3">
        <v>41.5</v>
      </c>
      <c r="E263" s="4">
        <v>41.027999999991152</v>
      </c>
      <c r="F263" s="22">
        <v>4.2300000000000004</v>
      </c>
      <c r="G263" s="28">
        <f t="shared" si="8"/>
        <v>77.208426099722388</v>
      </c>
      <c r="H263" s="30">
        <v>100</v>
      </c>
      <c r="I263" s="31">
        <v>100</v>
      </c>
      <c r="J263" s="32">
        <f t="shared" si="9"/>
        <v>17.291666666666668</v>
      </c>
      <c r="K263" s="54">
        <v>5.3600000000001273</v>
      </c>
      <c r="L263" s="54">
        <v>5.8599999999996726</v>
      </c>
      <c r="M263" s="54">
        <v>5.430000000000291</v>
      </c>
      <c r="N263" s="54">
        <v>5.7000000000002728</v>
      </c>
      <c r="O263" s="54">
        <v>5.7199999999997999</v>
      </c>
      <c r="P263" s="54">
        <v>3.2399999999997817</v>
      </c>
      <c r="Q263" s="54">
        <v>5.1900000000000546</v>
      </c>
      <c r="R263" s="54">
        <v>5.8299999999999272</v>
      </c>
    </row>
    <row r="264" spans="1:18" x14ac:dyDescent="0.25">
      <c r="A264" s="17" t="s">
        <v>47</v>
      </c>
      <c r="B264" s="18">
        <v>45189</v>
      </c>
      <c r="C264" s="2">
        <v>52.109999999999218</v>
      </c>
      <c r="D264" s="3">
        <v>51.100000000005821</v>
      </c>
      <c r="E264" s="4">
        <v>50.42149999999674</v>
      </c>
      <c r="F264" s="22">
        <v>5.19</v>
      </c>
      <c r="G264" s="28">
        <f t="shared" si="8"/>
        <v>77.483728796040566</v>
      </c>
      <c r="H264" s="30">
        <v>100</v>
      </c>
      <c r="I264" s="31">
        <v>100</v>
      </c>
      <c r="J264" s="32">
        <f t="shared" si="9"/>
        <v>21.291666666669094</v>
      </c>
      <c r="K264" s="54">
        <v>6.5700000000001637</v>
      </c>
      <c r="L264" s="54">
        <v>7.0599999999999454</v>
      </c>
      <c r="M264" s="54">
        <v>6.819999999999709</v>
      </c>
      <c r="N264" s="54">
        <v>6.9000000000000909</v>
      </c>
      <c r="O264" s="54">
        <v>6.9200000000000728</v>
      </c>
      <c r="P264" s="54">
        <v>3.9699999999993452</v>
      </c>
      <c r="Q264" s="54">
        <v>6.7799999999997453</v>
      </c>
      <c r="R264" s="54">
        <v>7.0900000000001455</v>
      </c>
    </row>
    <row r="265" spans="1:18" x14ac:dyDescent="0.25">
      <c r="A265" s="17" t="s">
        <v>47</v>
      </c>
      <c r="B265" s="18">
        <v>45190</v>
      </c>
      <c r="C265" s="2">
        <v>35.060000000003129</v>
      </c>
      <c r="D265" s="3">
        <v>34.5</v>
      </c>
      <c r="E265" s="4">
        <v>34.02740000000631</v>
      </c>
      <c r="F265" s="22">
        <v>3.5</v>
      </c>
      <c r="G265" s="28">
        <f t="shared" si="8"/>
        <v>77.572541568764109</v>
      </c>
      <c r="H265" s="30">
        <v>100</v>
      </c>
      <c r="I265" s="31">
        <v>100</v>
      </c>
      <c r="J265" s="32">
        <f t="shared" si="9"/>
        <v>14.374999999999998</v>
      </c>
      <c r="K265" s="54">
        <v>4.2599999999997635</v>
      </c>
      <c r="L265" s="54">
        <v>4.7000000000002728</v>
      </c>
      <c r="M265" s="54">
        <v>4.3900000000012369</v>
      </c>
      <c r="N265" s="54">
        <v>4.5999999999999091</v>
      </c>
      <c r="O265" s="54">
        <v>4.5700000000001637</v>
      </c>
      <c r="P265" s="54">
        <v>3.1500000000014552</v>
      </c>
      <c r="Q265" s="54">
        <v>4.7200000000002547</v>
      </c>
      <c r="R265" s="54">
        <v>4.6700000000000728</v>
      </c>
    </row>
    <row r="266" spans="1:18" x14ac:dyDescent="0.25">
      <c r="A266" s="17" t="s">
        <v>47</v>
      </c>
      <c r="B266" s="18">
        <v>45191</v>
      </c>
      <c r="C266" s="2">
        <v>28.749999999998636</v>
      </c>
      <c r="D266" s="3">
        <v>28.30000000000291</v>
      </c>
      <c r="E266" s="4">
        <v>28.085699999995995</v>
      </c>
      <c r="F266" s="22">
        <v>2.87</v>
      </c>
      <c r="G266" s="28">
        <f t="shared" si="8"/>
        <v>77.599962050061876</v>
      </c>
      <c r="H266" s="30">
        <v>100</v>
      </c>
      <c r="I266" s="31">
        <v>100</v>
      </c>
      <c r="J266" s="32">
        <f t="shared" si="9"/>
        <v>11.791666666667879</v>
      </c>
      <c r="K266" s="54">
        <v>3.4200000000000728</v>
      </c>
      <c r="L266" s="54">
        <v>3.7599999999997635</v>
      </c>
      <c r="M266" s="54">
        <v>3.5599999999994907</v>
      </c>
      <c r="N266" s="54">
        <v>3.6999999999998181</v>
      </c>
      <c r="O266" s="54">
        <v>3.6799999999998363</v>
      </c>
      <c r="P266" s="54">
        <v>3.0599999999994907</v>
      </c>
      <c r="Q266" s="54">
        <v>3.8200000000001637</v>
      </c>
      <c r="R266" s="54">
        <v>3.75</v>
      </c>
    </row>
    <row r="267" spans="1:18" x14ac:dyDescent="0.25">
      <c r="A267" s="17" t="s">
        <v>47</v>
      </c>
      <c r="B267" s="18">
        <v>45192</v>
      </c>
      <c r="C267" s="2">
        <v>27.660000000001673</v>
      </c>
      <c r="D267" s="3">
        <v>27.30000000000291</v>
      </c>
      <c r="E267" s="4">
        <v>26.953600000008009</v>
      </c>
      <c r="F267" s="22">
        <v>2.7</v>
      </c>
      <c r="G267" s="28">
        <f t="shared" si="8"/>
        <v>79.571189982782627</v>
      </c>
      <c r="H267" s="30">
        <v>100</v>
      </c>
      <c r="I267" s="31">
        <v>100</v>
      </c>
      <c r="J267" s="32">
        <f t="shared" si="9"/>
        <v>11.375000000001213</v>
      </c>
      <c r="K267" s="54">
        <v>3.3099999999999454</v>
      </c>
      <c r="L267" s="54">
        <v>3.6700000000000728</v>
      </c>
      <c r="M267" s="54">
        <v>3.3800000000010186</v>
      </c>
      <c r="N267" s="54">
        <v>3.5700000000001637</v>
      </c>
      <c r="O267" s="54">
        <v>3.5500000000001819</v>
      </c>
      <c r="P267" s="54">
        <v>3.0200000000004366</v>
      </c>
      <c r="Q267" s="54">
        <v>3.5999999999999091</v>
      </c>
      <c r="R267" s="54">
        <v>3.5599999999999454</v>
      </c>
    </row>
    <row r="268" spans="1:18" x14ac:dyDescent="0.25">
      <c r="A268" s="17" t="s">
        <v>47</v>
      </c>
      <c r="B268" s="18">
        <v>45193</v>
      </c>
      <c r="C268" s="2">
        <v>32.12999999999829</v>
      </c>
      <c r="D268" s="3">
        <v>31.599999999991269</v>
      </c>
      <c r="E268" s="4">
        <v>31.359700000000885</v>
      </c>
      <c r="F268" s="22">
        <v>3.2</v>
      </c>
      <c r="G268" s="28">
        <f t="shared" si="8"/>
        <v>77.713071535352725</v>
      </c>
      <c r="H268" s="30">
        <v>100</v>
      </c>
      <c r="I268" s="31">
        <v>100</v>
      </c>
      <c r="J268" s="32">
        <f t="shared" si="9"/>
        <v>13.16666666666303</v>
      </c>
      <c r="K268" s="54">
        <v>3.8400000000001455</v>
      </c>
      <c r="L268" s="54">
        <v>4.25</v>
      </c>
      <c r="M268" s="54">
        <v>3.8999999999996362</v>
      </c>
      <c r="N268" s="54">
        <v>4.0299999999997453</v>
      </c>
      <c r="O268" s="54">
        <v>4.1399999999998727</v>
      </c>
      <c r="P268" s="54">
        <v>3.6199999999989814</v>
      </c>
      <c r="Q268" s="54">
        <v>4.1500000000000909</v>
      </c>
      <c r="R268" s="54">
        <v>4.1999999999998181</v>
      </c>
    </row>
    <row r="269" spans="1:18" x14ac:dyDescent="0.25">
      <c r="A269" s="17" t="s">
        <v>47</v>
      </c>
      <c r="B269" s="18">
        <v>45194</v>
      </c>
      <c r="C269" s="2">
        <v>40.756999999999607</v>
      </c>
      <c r="D269" s="3">
        <v>40.100000000005821</v>
      </c>
      <c r="E269" s="4">
        <v>39.556499999991502</v>
      </c>
      <c r="F269" s="22">
        <v>4</v>
      </c>
      <c r="G269" s="28">
        <f t="shared" si="8"/>
        <v>78.89352325491032</v>
      </c>
      <c r="H269" s="30">
        <v>100</v>
      </c>
      <c r="I269" s="31">
        <v>100</v>
      </c>
      <c r="J269" s="32">
        <f t="shared" si="9"/>
        <v>16.708333333335759</v>
      </c>
      <c r="K269" s="54">
        <v>4.9400000000000546</v>
      </c>
      <c r="L269" s="54">
        <v>5.2200000000002547</v>
      </c>
      <c r="M269" s="54">
        <v>5.3599999999987631</v>
      </c>
      <c r="N269" s="54">
        <v>5.25</v>
      </c>
      <c r="O269" s="54">
        <v>5.0700000000001637</v>
      </c>
      <c r="P269" s="54">
        <v>4.217000000000553</v>
      </c>
      <c r="Q269" s="54">
        <v>5.5999999999999091</v>
      </c>
      <c r="R269" s="54">
        <v>5.0999999999999091</v>
      </c>
    </row>
    <row r="270" spans="1:18" x14ac:dyDescent="0.25">
      <c r="A270" s="17" t="s">
        <v>47</v>
      </c>
      <c r="B270" s="18">
        <v>45195</v>
      </c>
      <c r="C270" s="2">
        <v>26.253000000000611</v>
      </c>
      <c r="D270" s="3">
        <v>25.69999999999709</v>
      </c>
      <c r="E270" s="4">
        <v>25.574600000007194</v>
      </c>
      <c r="F270" s="22">
        <v>2.6</v>
      </c>
      <c r="G270" s="28">
        <f t="shared" si="8"/>
        <v>77.7887415173862</v>
      </c>
      <c r="H270" s="30">
        <v>100</v>
      </c>
      <c r="I270" s="31">
        <v>100</v>
      </c>
      <c r="J270" s="32">
        <f t="shared" si="9"/>
        <v>10.708333333332121</v>
      </c>
      <c r="K270" s="54">
        <v>3.1700000000000728</v>
      </c>
      <c r="L270" s="54">
        <v>3.4099999999998545</v>
      </c>
      <c r="M270" s="54">
        <v>3.3000000000010914</v>
      </c>
      <c r="N270" s="54">
        <v>3.3700000000003456</v>
      </c>
      <c r="O270" s="54">
        <v>3.319999999999709</v>
      </c>
      <c r="P270" s="54">
        <v>2.8629999999993743</v>
      </c>
      <c r="Q270" s="54">
        <v>3.4600000000000364</v>
      </c>
      <c r="R270" s="54">
        <v>3.3600000000001273</v>
      </c>
    </row>
    <row r="271" spans="1:18" x14ac:dyDescent="0.25">
      <c r="A271" s="17" t="s">
        <v>47</v>
      </c>
      <c r="B271" s="18">
        <v>45196</v>
      </c>
      <c r="C271" s="2">
        <v>38.901999999999134</v>
      </c>
      <c r="D271" s="3">
        <v>38.30000000000291</v>
      </c>
      <c r="E271" s="4">
        <v>37.816599999991013</v>
      </c>
      <c r="F271" s="22">
        <v>3.8</v>
      </c>
      <c r="G271" s="28">
        <f t="shared" si="8"/>
        <v>79.318071680347984</v>
      </c>
      <c r="H271" s="30">
        <v>100</v>
      </c>
      <c r="I271" s="31">
        <v>100</v>
      </c>
      <c r="J271" s="32">
        <f t="shared" si="9"/>
        <v>15.958333333334545</v>
      </c>
      <c r="K271" s="54">
        <v>4.669999999999618</v>
      </c>
      <c r="L271" s="54">
        <v>5.0399999999999636</v>
      </c>
      <c r="M271" s="54">
        <v>4.8400000000001455</v>
      </c>
      <c r="N271" s="54">
        <v>5.0099999999997635</v>
      </c>
      <c r="O271" s="54">
        <v>4.9600000000000364</v>
      </c>
      <c r="P271" s="54">
        <v>4.2319999999999709</v>
      </c>
      <c r="Q271" s="54">
        <v>5.1299999999996544</v>
      </c>
      <c r="R271" s="54">
        <v>5.0199999999999818</v>
      </c>
    </row>
    <row r="272" spans="1:18" x14ac:dyDescent="0.25">
      <c r="A272" s="17" t="s">
        <v>47</v>
      </c>
      <c r="B272" s="18">
        <v>45197</v>
      </c>
      <c r="C272" s="2">
        <v>28.47899999999936</v>
      </c>
      <c r="D272" s="3">
        <v>28</v>
      </c>
      <c r="E272" s="4">
        <v>27.697400000004563</v>
      </c>
      <c r="F272" s="22">
        <v>2.84</v>
      </c>
      <c r="G272" s="28">
        <f t="shared" si="8"/>
        <v>77.588375931199067</v>
      </c>
      <c r="H272" s="30">
        <v>100</v>
      </c>
      <c r="I272" s="31">
        <v>100</v>
      </c>
      <c r="J272" s="32">
        <f t="shared" si="9"/>
        <v>11.666666666666666</v>
      </c>
      <c r="K272" s="54">
        <v>3.4600000000000364</v>
      </c>
      <c r="L272" s="54">
        <v>3.8000000000001819</v>
      </c>
      <c r="M272" s="54">
        <v>3.3799999999991996</v>
      </c>
      <c r="N272" s="54">
        <v>3.6199999999998909</v>
      </c>
      <c r="O272" s="54">
        <v>3.6700000000000728</v>
      </c>
      <c r="P272" s="54">
        <v>3.3490000000001601</v>
      </c>
      <c r="Q272" s="54">
        <v>3.5</v>
      </c>
      <c r="R272" s="54">
        <v>3.6999999999998181</v>
      </c>
    </row>
    <row r="273" spans="1:18" x14ac:dyDescent="0.25">
      <c r="A273" s="17" t="s">
        <v>47</v>
      </c>
      <c r="B273" s="18">
        <v>45198</v>
      </c>
      <c r="C273" s="2">
        <v>56.102000000001681</v>
      </c>
      <c r="D273" s="3">
        <v>55</v>
      </c>
      <c r="E273" s="4">
        <v>54.095300000000861</v>
      </c>
      <c r="F273" s="22">
        <v>5.6</v>
      </c>
      <c r="G273" s="28">
        <f t="shared" si="8"/>
        <v>77.291481635543974</v>
      </c>
      <c r="H273" s="30">
        <v>100</v>
      </c>
      <c r="I273" s="31">
        <v>100</v>
      </c>
      <c r="J273" s="32">
        <f t="shared" si="9"/>
        <v>22.916666666666664</v>
      </c>
      <c r="K273" s="54">
        <v>6.6500000000000909</v>
      </c>
      <c r="L273" s="54">
        <v>7.3099999999999454</v>
      </c>
      <c r="M273" s="54">
        <v>6.8000000000010914</v>
      </c>
      <c r="N273" s="54">
        <v>7.0700000000001637</v>
      </c>
      <c r="O273" s="54">
        <v>7.1900000000000546</v>
      </c>
      <c r="P273" s="54">
        <v>6.4719999999997526</v>
      </c>
      <c r="Q273" s="54">
        <v>7.3100000000004002</v>
      </c>
      <c r="R273" s="54">
        <v>7.3000000000001819</v>
      </c>
    </row>
    <row r="274" spans="1:18" x14ac:dyDescent="0.25">
      <c r="A274" s="17" t="s">
        <v>47</v>
      </c>
      <c r="B274" s="18">
        <v>45199</v>
      </c>
      <c r="C274" s="2">
        <v>44.327000000001135</v>
      </c>
      <c r="D274" s="3">
        <v>43.5</v>
      </c>
      <c r="E274" s="4">
        <v>42.978700000006938</v>
      </c>
      <c r="F274" s="22">
        <v>4.2712000000000003</v>
      </c>
      <c r="G274" s="28">
        <f t="shared" si="8"/>
        <v>80.14866984972717</v>
      </c>
      <c r="H274" s="30">
        <v>100</v>
      </c>
      <c r="I274" s="31">
        <v>100</v>
      </c>
      <c r="J274" s="32">
        <f t="shared" si="9"/>
        <v>18.125</v>
      </c>
      <c r="K274" s="54">
        <v>5.4900000000002365</v>
      </c>
      <c r="L274" s="54">
        <v>4.9400000000000546</v>
      </c>
      <c r="M274" s="54">
        <v>5.569999999999709</v>
      </c>
      <c r="N274" s="54">
        <v>5.6399999999998727</v>
      </c>
      <c r="O274" s="54">
        <v>5.7699999999999818</v>
      </c>
      <c r="P274" s="54">
        <v>5.1670000000012806</v>
      </c>
      <c r="Q274" s="54">
        <v>5.8499999999999091</v>
      </c>
      <c r="R274" s="54">
        <v>5.9000000000000909</v>
      </c>
    </row>
    <row r="275" spans="1:18" x14ac:dyDescent="0.25">
      <c r="A275" s="5" t="s">
        <v>29</v>
      </c>
      <c r="B275" s="5">
        <v>45200</v>
      </c>
      <c r="C275" s="6">
        <v>34.10399999999936</v>
      </c>
      <c r="D275" s="7">
        <v>33.5</v>
      </c>
      <c r="E275" s="8">
        <v>33.075599999996484</v>
      </c>
      <c r="F275" s="21">
        <v>3.4</v>
      </c>
      <c r="G275" s="28">
        <f t="shared" si="8"/>
        <v>77.539475694267637</v>
      </c>
      <c r="H275" s="30">
        <v>100</v>
      </c>
      <c r="I275" s="31">
        <v>100</v>
      </c>
      <c r="J275" s="32">
        <f t="shared" si="9"/>
        <v>13.958333333333334</v>
      </c>
      <c r="K275" s="56">
        <v>4.0599999999999454</v>
      </c>
      <c r="L275" s="56">
        <v>4.5099999999997635</v>
      </c>
      <c r="M275" s="56">
        <v>3.9899999999997817</v>
      </c>
      <c r="N275" s="56">
        <v>4.3099999999999454</v>
      </c>
      <c r="O275" s="56">
        <v>4.4000000000000909</v>
      </c>
      <c r="P275" s="56">
        <v>4.043999999999869</v>
      </c>
      <c r="Q275" s="56">
        <v>4.3299999999999272</v>
      </c>
      <c r="R275" s="56">
        <v>4.4600000000000364</v>
      </c>
    </row>
    <row r="276" spans="1:18" x14ac:dyDescent="0.25">
      <c r="A276" s="5" t="s">
        <v>29</v>
      </c>
      <c r="B276" s="9">
        <v>45201</v>
      </c>
      <c r="C276" s="2">
        <v>29.94800000000123</v>
      </c>
      <c r="D276" s="3">
        <v>29.599999999991269</v>
      </c>
      <c r="E276" s="4">
        <v>29.311999999990803</v>
      </c>
      <c r="F276" s="22">
        <v>2.8</v>
      </c>
      <c r="G276" s="28">
        <f t="shared" si="8"/>
        <v>83.19374023314279</v>
      </c>
      <c r="H276" s="30">
        <v>100</v>
      </c>
      <c r="I276" s="31">
        <v>100</v>
      </c>
      <c r="J276" s="32">
        <f t="shared" si="9"/>
        <v>12.333333333329694</v>
      </c>
      <c r="K276" s="56">
        <v>3.6300000000001091</v>
      </c>
      <c r="L276" s="56">
        <v>3.9500000000002728</v>
      </c>
      <c r="M276" s="56">
        <v>3.680000000000291</v>
      </c>
      <c r="N276" s="56">
        <v>3.830000000000382</v>
      </c>
      <c r="O276" s="56">
        <v>3.8400000000001455</v>
      </c>
      <c r="P276" s="56">
        <v>3.1779999999998836</v>
      </c>
      <c r="Q276" s="56">
        <v>3.9600000000000364</v>
      </c>
      <c r="R276" s="56">
        <v>3.8800000000001091</v>
      </c>
    </row>
    <row r="277" spans="1:18" x14ac:dyDescent="0.25">
      <c r="A277" s="5" t="s">
        <v>29</v>
      </c>
      <c r="B277" s="9">
        <v>45202</v>
      </c>
      <c r="C277" s="2">
        <v>63.998999999997523</v>
      </c>
      <c r="D277" s="3">
        <v>62.700000000011642</v>
      </c>
      <c r="E277" s="4">
        <v>61.736199999999371</v>
      </c>
      <c r="F277" s="22">
        <v>6.4</v>
      </c>
      <c r="G277" s="28">
        <f t="shared" si="8"/>
        <v>77.098252931469418</v>
      </c>
      <c r="H277" s="30">
        <v>100</v>
      </c>
      <c r="I277" s="31">
        <v>100</v>
      </c>
      <c r="J277" s="32">
        <f t="shared" si="9"/>
        <v>26.125000000004849</v>
      </c>
      <c r="K277" s="56">
        <v>7.8399999999996908</v>
      </c>
      <c r="L277" s="56">
        <v>8.3099999999999454</v>
      </c>
      <c r="M277" s="56">
        <v>8.0299999999988358</v>
      </c>
      <c r="N277" s="56">
        <v>8.0299999999997453</v>
      </c>
      <c r="O277" s="56">
        <v>8.0799999999999272</v>
      </c>
      <c r="P277" s="56">
        <v>7.0789999999997235</v>
      </c>
      <c r="Q277" s="56">
        <v>8.4600000000000364</v>
      </c>
      <c r="R277" s="56">
        <v>8.169999999999618</v>
      </c>
    </row>
    <row r="278" spans="1:18" x14ac:dyDescent="0.25">
      <c r="A278" s="5" t="s">
        <v>29</v>
      </c>
      <c r="B278" s="9">
        <v>45203</v>
      </c>
      <c r="C278" s="2">
        <v>61.031999999999698</v>
      </c>
      <c r="D278" s="3">
        <v>59.69999999999709</v>
      </c>
      <c r="E278" s="4">
        <v>58.892900000006193</v>
      </c>
      <c r="F278" s="22">
        <v>6.1</v>
      </c>
      <c r="G278" s="28">
        <f t="shared" si="8"/>
        <v>77.019636782097763</v>
      </c>
      <c r="H278" s="30">
        <v>100</v>
      </c>
      <c r="I278" s="31">
        <v>100</v>
      </c>
      <c r="J278" s="32">
        <f t="shared" si="9"/>
        <v>24.874999999998789</v>
      </c>
      <c r="K278" s="56">
        <v>7.9000000000000909</v>
      </c>
      <c r="L278" s="56">
        <v>8.3699999999998909</v>
      </c>
      <c r="M278" s="56">
        <v>8.0400000000008731</v>
      </c>
      <c r="N278" s="56">
        <v>8.1100000000001273</v>
      </c>
      <c r="O278" s="56">
        <v>7.3799999999996544</v>
      </c>
      <c r="P278" s="56">
        <v>4.5319999999992433</v>
      </c>
      <c r="Q278" s="56">
        <v>8.4899999999997817</v>
      </c>
      <c r="R278" s="56">
        <v>8.2100000000000364</v>
      </c>
    </row>
    <row r="279" spans="1:18" x14ac:dyDescent="0.25">
      <c r="A279" s="5" t="s">
        <v>29</v>
      </c>
      <c r="B279" s="9">
        <v>45204</v>
      </c>
      <c r="C279" s="2">
        <v>62.989999999999327</v>
      </c>
      <c r="D279" s="3">
        <v>61.599999999991269</v>
      </c>
      <c r="E279" s="4">
        <v>60.611399999994319</v>
      </c>
      <c r="F279" s="22">
        <v>6.2</v>
      </c>
      <c r="G279" s="28">
        <f t="shared" si="8"/>
        <v>78.189060131945652</v>
      </c>
      <c r="H279" s="30">
        <v>100</v>
      </c>
      <c r="I279" s="31">
        <v>100</v>
      </c>
      <c r="J279" s="32">
        <f t="shared" si="9"/>
        <v>25.66666666666303</v>
      </c>
      <c r="K279" s="56">
        <v>8.1599999999998545</v>
      </c>
      <c r="L279" s="56">
        <v>8.6900000000000546</v>
      </c>
      <c r="M279" s="56">
        <v>8.2099999999991269</v>
      </c>
      <c r="N279" s="56">
        <v>8.3499999999999091</v>
      </c>
      <c r="O279" s="56">
        <v>7.6300000000001091</v>
      </c>
      <c r="P279" s="56">
        <v>4.7600000000002183</v>
      </c>
      <c r="Q279" s="56">
        <v>8.6700000000000728</v>
      </c>
      <c r="R279" s="56">
        <v>8.5199999999999818</v>
      </c>
    </row>
    <row r="280" spans="1:18" x14ac:dyDescent="0.25">
      <c r="A280" s="5" t="s">
        <v>29</v>
      </c>
      <c r="B280" s="9">
        <v>45205</v>
      </c>
      <c r="C280" s="2">
        <v>62.771000000002914</v>
      </c>
      <c r="D280" s="3">
        <v>61.5</v>
      </c>
      <c r="E280" s="4">
        <v>60.480900000009569</v>
      </c>
      <c r="F280" s="22">
        <v>6.14</v>
      </c>
      <c r="G280" s="28">
        <f t="shared" si="8"/>
        <v>78.824951955230503</v>
      </c>
      <c r="H280" s="30">
        <v>100</v>
      </c>
      <c r="I280" s="31">
        <v>100</v>
      </c>
      <c r="J280" s="32">
        <f t="shared" si="9"/>
        <v>25.624999999999996</v>
      </c>
      <c r="K280" s="56">
        <v>8.0700000000001637</v>
      </c>
      <c r="L280" s="56">
        <v>8.5899999999996908</v>
      </c>
      <c r="M280" s="56">
        <v>8.2200000000011642</v>
      </c>
      <c r="N280" s="56">
        <v>8.2800000000002001</v>
      </c>
      <c r="O280" s="56">
        <v>7.9100000000003092</v>
      </c>
      <c r="P280" s="56">
        <v>4.7010000000009313</v>
      </c>
      <c r="Q280" s="56">
        <v>8.5700000000001637</v>
      </c>
      <c r="R280" s="56">
        <v>8.430000000000291</v>
      </c>
    </row>
    <row r="281" spans="1:18" x14ac:dyDescent="0.25">
      <c r="A281" s="5" t="s">
        <v>29</v>
      </c>
      <c r="B281" s="9">
        <v>45206</v>
      </c>
      <c r="C281" s="2">
        <v>61.394999999999072</v>
      </c>
      <c r="D281" s="3">
        <v>60</v>
      </c>
      <c r="E281" s="4">
        <v>59.183900000003632</v>
      </c>
      <c r="F281" s="22">
        <v>6.11</v>
      </c>
      <c r="G281" s="28">
        <f t="shared" si="8"/>
        <v>77.279981638276354</v>
      </c>
      <c r="H281" s="30">
        <v>100</v>
      </c>
      <c r="I281" s="31">
        <v>100</v>
      </c>
      <c r="J281" s="32">
        <f t="shared" si="9"/>
        <v>25</v>
      </c>
      <c r="K281" s="56">
        <v>7.7199999999997999</v>
      </c>
      <c r="L281" s="56">
        <v>8.2700000000004366</v>
      </c>
      <c r="M281" s="56">
        <v>7.8299999999999272</v>
      </c>
      <c r="N281" s="56">
        <v>7.9500000000002728</v>
      </c>
      <c r="O281" s="56">
        <v>8.0499999999997272</v>
      </c>
      <c r="P281" s="56">
        <v>5.5949999999993452</v>
      </c>
      <c r="Q281" s="56">
        <v>7.8799999999996544</v>
      </c>
      <c r="R281" s="56">
        <v>8.0999999999999091</v>
      </c>
    </row>
    <row r="282" spans="1:18" x14ac:dyDescent="0.25">
      <c r="A282" s="5" t="s">
        <v>29</v>
      </c>
      <c r="B282" s="9">
        <v>45207</v>
      </c>
      <c r="C282" s="2">
        <v>59.362999999998465</v>
      </c>
      <c r="D282" s="3">
        <v>58.100000000005821</v>
      </c>
      <c r="E282" s="4">
        <v>57.21909999998752</v>
      </c>
      <c r="F282" s="22">
        <v>5.9</v>
      </c>
      <c r="G282" s="28">
        <f t="shared" si="8"/>
        <v>77.496321925864706</v>
      </c>
      <c r="H282" s="30">
        <v>100</v>
      </c>
      <c r="I282" s="31">
        <v>100</v>
      </c>
      <c r="J282" s="32">
        <f t="shared" si="9"/>
        <v>24.208333333335759</v>
      </c>
      <c r="K282" s="56">
        <v>7.3800000000001091</v>
      </c>
      <c r="L282" s="56">
        <v>7.7799999999997453</v>
      </c>
      <c r="M282" s="56">
        <v>7.5399999999990541</v>
      </c>
      <c r="N282" s="56">
        <v>7.5</v>
      </c>
      <c r="O282" s="56">
        <v>7.6199999999998909</v>
      </c>
      <c r="P282" s="56">
        <v>6.1229999999995925</v>
      </c>
      <c r="Q282" s="56">
        <v>7.7600000000002183</v>
      </c>
      <c r="R282" s="56">
        <v>7.6599999999998545</v>
      </c>
    </row>
    <row r="283" spans="1:18" x14ac:dyDescent="0.25">
      <c r="A283" s="5" t="s">
        <v>29</v>
      </c>
      <c r="B283" s="9">
        <v>45208</v>
      </c>
      <c r="C283" s="2">
        <v>54.536000000000513</v>
      </c>
      <c r="D283" s="3">
        <v>52.5</v>
      </c>
      <c r="E283" s="4">
        <v>51.716400000004796</v>
      </c>
      <c r="F283" s="22">
        <v>5.3</v>
      </c>
      <c r="G283" s="28">
        <f t="shared" si="8"/>
        <v>77.954358836534908</v>
      </c>
      <c r="H283" s="30">
        <v>100</v>
      </c>
      <c r="I283" s="31">
        <v>100</v>
      </c>
      <c r="J283" s="32">
        <f t="shared" si="9"/>
        <v>21.875</v>
      </c>
      <c r="K283" s="56">
        <v>6.5799999999999272</v>
      </c>
      <c r="L283" s="56">
        <v>7.0100000000002183</v>
      </c>
      <c r="M283" s="56">
        <v>6.569999999999709</v>
      </c>
      <c r="N283" s="56">
        <v>6.3899999999994179</v>
      </c>
      <c r="O283" s="56">
        <v>6.9500000000002728</v>
      </c>
      <c r="P283" s="56">
        <v>6.9860000000007858</v>
      </c>
      <c r="Q283" s="56">
        <v>7.0599999999999454</v>
      </c>
      <c r="R283" s="56">
        <v>6.9900000000002365</v>
      </c>
    </row>
    <row r="284" spans="1:18" x14ac:dyDescent="0.25">
      <c r="A284" s="5" t="s">
        <v>29</v>
      </c>
      <c r="B284" s="9">
        <v>45209</v>
      </c>
      <c r="C284" s="2">
        <v>52.290999999999713</v>
      </c>
      <c r="D284" s="3">
        <v>51.30000000000291</v>
      </c>
      <c r="E284" s="4">
        <v>50.506399999998393</v>
      </c>
      <c r="F284" s="22">
        <v>5.0999999999999996</v>
      </c>
      <c r="G284" s="28">
        <f t="shared" si="8"/>
        <v>79.159703544600106</v>
      </c>
      <c r="H284" s="30">
        <v>100</v>
      </c>
      <c r="I284" s="31">
        <v>100</v>
      </c>
      <c r="J284" s="32">
        <f t="shared" si="9"/>
        <v>21.375000000001211</v>
      </c>
      <c r="K284" s="56">
        <v>6.4000000000000909</v>
      </c>
      <c r="L284" s="56">
        <v>6.7100000000000364</v>
      </c>
      <c r="M284" s="56">
        <v>6.4500000000007276</v>
      </c>
      <c r="N284" s="56">
        <v>6.4700000000002547</v>
      </c>
      <c r="O284" s="56">
        <v>6.5999999999994543</v>
      </c>
      <c r="P284" s="56">
        <v>6.2109999999993306</v>
      </c>
      <c r="Q284" s="56">
        <v>6.7300000000000182</v>
      </c>
      <c r="R284" s="56">
        <v>6.7199999999997999</v>
      </c>
    </row>
    <row r="285" spans="1:18" x14ac:dyDescent="0.25">
      <c r="A285" s="5" t="s">
        <v>29</v>
      </c>
      <c r="B285" s="9">
        <v>45210</v>
      </c>
      <c r="C285" s="2">
        <v>55.311000000000604</v>
      </c>
      <c r="D285" s="3">
        <v>54.099999999991269</v>
      </c>
      <c r="E285" s="4">
        <v>53.373999999996158</v>
      </c>
      <c r="F285" s="22">
        <v>5.5</v>
      </c>
      <c r="G285" s="28">
        <f t="shared" si="8"/>
        <v>77.409015789423535</v>
      </c>
      <c r="H285" s="30">
        <v>100</v>
      </c>
      <c r="I285" s="31">
        <v>100</v>
      </c>
      <c r="J285" s="32">
        <f t="shared" si="9"/>
        <v>22.54166666666303</v>
      </c>
      <c r="K285" s="56">
        <v>6.7300000000000182</v>
      </c>
      <c r="L285" s="56">
        <v>7.1299999999996544</v>
      </c>
      <c r="M285" s="56">
        <v>6.8700000000008004</v>
      </c>
      <c r="N285" s="56">
        <v>6.8400000000001455</v>
      </c>
      <c r="O285" s="56">
        <v>6.9600000000000364</v>
      </c>
      <c r="P285" s="56">
        <v>6.5609999999996944</v>
      </c>
      <c r="Q285" s="56">
        <v>7.2200000000002547</v>
      </c>
      <c r="R285" s="56">
        <v>7</v>
      </c>
    </row>
    <row r="286" spans="1:18" x14ac:dyDescent="0.25">
      <c r="A286" s="5" t="s">
        <v>29</v>
      </c>
      <c r="B286" s="9">
        <v>45211</v>
      </c>
      <c r="C286" s="2">
        <v>55.929999999998927</v>
      </c>
      <c r="D286" s="3">
        <v>54.700000000011642</v>
      </c>
      <c r="E286" s="4">
        <v>53.931600000010803</v>
      </c>
      <c r="F286" s="22">
        <v>5.61</v>
      </c>
      <c r="G286" s="28">
        <f t="shared" si="8"/>
        <v>76.732868755808994</v>
      </c>
      <c r="H286" s="30">
        <v>100</v>
      </c>
      <c r="I286" s="31">
        <v>100</v>
      </c>
      <c r="J286" s="32">
        <f t="shared" si="9"/>
        <v>22.791666666671517</v>
      </c>
      <c r="K286" s="56">
        <v>6.7699999999999818</v>
      </c>
      <c r="L286" s="56">
        <v>7.2100000000000364</v>
      </c>
      <c r="M286" s="56">
        <v>6.8799999999991996</v>
      </c>
      <c r="N286" s="56">
        <v>6.9399999999995998</v>
      </c>
      <c r="O286" s="56">
        <v>7</v>
      </c>
      <c r="P286" s="56">
        <v>6.6100000000005821</v>
      </c>
      <c r="Q286" s="56">
        <v>7.3799999999996544</v>
      </c>
      <c r="R286" s="56">
        <v>7.1399999999998727</v>
      </c>
    </row>
    <row r="287" spans="1:18" x14ac:dyDescent="0.25">
      <c r="A287" s="5" t="s">
        <v>29</v>
      </c>
      <c r="B287" s="9">
        <v>45212</v>
      </c>
      <c r="C287" s="10">
        <v>56.95200000000159</v>
      </c>
      <c r="D287" s="11">
        <v>55.099999999991269</v>
      </c>
      <c r="E287" s="12">
        <v>54.683199999999488</v>
      </c>
      <c r="F287" s="22">
        <v>5.78</v>
      </c>
      <c r="G287" s="28">
        <f t="shared" si="8"/>
        <v>75.020634078199649</v>
      </c>
      <c r="H287" s="30">
        <v>100</v>
      </c>
      <c r="I287" s="31">
        <v>99.56</v>
      </c>
      <c r="J287" s="32">
        <f t="shared" si="9"/>
        <v>22.958333333329694</v>
      </c>
      <c r="K287" s="56">
        <v>6.8600000000001273</v>
      </c>
      <c r="L287" s="56">
        <v>7.3400000000001455</v>
      </c>
      <c r="M287" s="56">
        <v>7</v>
      </c>
      <c r="N287" s="56">
        <v>7.1900000000005093</v>
      </c>
      <c r="O287" s="56">
        <v>6.75</v>
      </c>
      <c r="P287" s="56">
        <v>6.9920000000001892</v>
      </c>
      <c r="Q287" s="56">
        <v>7.4100000000003092</v>
      </c>
      <c r="R287" s="56">
        <v>7.4100000000003092</v>
      </c>
    </row>
    <row r="288" spans="1:18" x14ac:dyDescent="0.25">
      <c r="A288" s="5" t="s">
        <v>29</v>
      </c>
      <c r="B288" s="9">
        <v>45213</v>
      </c>
      <c r="C288" s="2">
        <v>60.474999999999454</v>
      </c>
      <c r="D288" s="3">
        <v>59.600000000005821</v>
      </c>
      <c r="E288" s="4">
        <v>58.196799999990617</v>
      </c>
      <c r="F288" s="22">
        <v>6.1</v>
      </c>
      <c r="G288" s="28">
        <f t="shared" si="8"/>
        <v>76.890625665221094</v>
      </c>
      <c r="H288" s="30">
        <v>100</v>
      </c>
      <c r="I288" s="31">
        <v>100</v>
      </c>
      <c r="J288" s="32">
        <f t="shared" si="9"/>
        <v>24.833333333335759</v>
      </c>
      <c r="K288" s="56">
        <v>7.4600000000000364</v>
      </c>
      <c r="L288" s="56">
        <v>7.8099999999999454</v>
      </c>
      <c r="M288" s="56">
        <v>7.5900000000001455</v>
      </c>
      <c r="N288" s="56">
        <v>7.589999999999236</v>
      </c>
      <c r="O288" s="56">
        <v>7.430000000000291</v>
      </c>
      <c r="P288" s="56">
        <v>7.125</v>
      </c>
      <c r="Q288" s="56">
        <v>7.8899999999998727</v>
      </c>
      <c r="R288" s="56">
        <v>7.5799999999999272</v>
      </c>
    </row>
    <row r="289" spans="1:18" x14ac:dyDescent="0.25">
      <c r="A289" s="5" t="s">
        <v>29</v>
      </c>
      <c r="B289" s="9">
        <v>45214</v>
      </c>
      <c r="C289" s="2">
        <v>28.725999999998294</v>
      </c>
      <c r="D289" s="3">
        <v>28.19999999999709</v>
      </c>
      <c r="E289" s="4">
        <v>27.888100000011036</v>
      </c>
      <c r="F289" s="22">
        <v>2.82</v>
      </c>
      <c r="G289" s="28">
        <f t="shared" si="8"/>
        <v>78.696781301636648</v>
      </c>
      <c r="H289" s="30">
        <v>100</v>
      </c>
      <c r="I289" s="31">
        <v>100</v>
      </c>
      <c r="J289" s="32">
        <f t="shared" si="9"/>
        <v>11.749999999998789</v>
      </c>
      <c r="K289" s="56">
        <v>3.4099999999998545</v>
      </c>
      <c r="L289" s="56">
        <v>3.7300000000000182</v>
      </c>
      <c r="M289" s="56">
        <v>3.3899999999994179</v>
      </c>
      <c r="N289" s="56">
        <v>3.5900000000001455</v>
      </c>
      <c r="O289" s="56">
        <v>3.6099999999996726</v>
      </c>
      <c r="P289" s="56">
        <v>3.5759999999991123</v>
      </c>
      <c r="Q289" s="56">
        <v>3.7300000000000182</v>
      </c>
      <c r="R289" s="56">
        <v>3.6900000000000546</v>
      </c>
    </row>
    <row r="290" spans="1:18" x14ac:dyDescent="0.25">
      <c r="A290" s="5" t="s">
        <v>29</v>
      </c>
      <c r="B290" s="9">
        <v>45215</v>
      </c>
      <c r="C290" s="2">
        <v>45.921000000001186</v>
      </c>
      <c r="D290" s="3">
        <v>44.69999999999709</v>
      </c>
      <c r="E290" s="4">
        <v>44.090199999991455</v>
      </c>
      <c r="F290" s="22">
        <v>4.46</v>
      </c>
      <c r="G290" s="28">
        <f t="shared" si="8"/>
        <v>78.873231483930311</v>
      </c>
      <c r="H290" s="30">
        <v>100</v>
      </c>
      <c r="I290" s="31">
        <v>100</v>
      </c>
      <c r="J290" s="32">
        <f t="shared" si="9"/>
        <v>18.624999999998789</v>
      </c>
      <c r="K290" s="56">
        <v>5.5799999999999272</v>
      </c>
      <c r="L290" s="56">
        <v>5.9299999999998363</v>
      </c>
      <c r="M290" s="56">
        <v>5.6100000000005821</v>
      </c>
      <c r="N290" s="56">
        <v>5.7200000000002547</v>
      </c>
      <c r="O290" s="56">
        <v>5.680000000000291</v>
      </c>
      <c r="P290" s="56">
        <v>5.761000000000422</v>
      </c>
      <c r="Q290" s="56">
        <v>5.8800000000001091</v>
      </c>
      <c r="R290" s="56">
        <v>5.7599999999997635</v>
      </c>
    </row>
    <row r="291" spans="1:18" x14ac:dyDescent="0.25">
      <c r="A291" s="5" t="s">
        <v>29</v>
      </c>
      <c r="B291" s="9">
        <v>45216</v>
      </c>
      <c r="C291" s="2">
        <v>43.700000000000273</v>
      </c>
      <c r="D291" s="3">
        <v>42.900000000008731</v>
      </c>
      <c r="E291" s="4">
        <v>42.301999999996042</v>
      </c>
      <c r="F291" s="22">
        <v>4.28</v>
      </c>
      <c r="G291" s="28">
        <f t="shared" si="8"/>
        <v>78.880652286010445</v>
      </c>
      <c r="H291" s="30">
        <v>100</v>
      </c>
      <c r="I291" s="31">
        <v>100</v>
      </c>
      <c r="J291" s="32">
        <f t="shared" si="9"/>
        <v>17.875000000003638</v>
      </c>
      <c r="K291" s="56">
        <v>5.2000000000002728</v>
      </c>
      <c r="L291" s="56">
        <v>5.6300000000001091</v>
      </c>
      <c r="M291" s="56">
        <v>5.3999999999996362</v>
      </c>
      <c r="N291" s="56">
        <v>5.4399999999995998</v>
      </c>
      <c r="O291" s="56">
        <v>5.4800000000004729</v>
      </c>
      <c r="P291" s="56">
        <v>5.1700000000000728</v>
      </c>
      <c r="Q291" s="56">
        <v>5.8299999999999272</v>
      </c>
      <c r="R291" s="56">
        <v>5.5500000000001819</v>
      </c>
    </row>
    <row r="292" spans="1:18" x14ac:dyDescent="0.25">
      <c r="A292" s="5" t="s">
        <v>29</v>
      </c>
      <c r="B292" s="9">
        <v>45217</v>
      </c>
      <c r="C292" s="2">
        <v>43.73700000000008</v>
      </c>
      <c r="D292" s="3">
        <v>42.799999999988358</v>
      </c>
      <c r="E292" s="4">
        <v>42.41370000000461</v>
      </c>
      <c r="F292" s="22">
        <v>4.28</v>
      </c>
      <c r="G292" s="28">
        <f t="shared" si="8"/>
        <v>78.696781301623346</v>
      </c>
      <c r="H292" s="30">
        <v>100</v>
      </c>
      <c r="I292" s="31">
        <v>100</v>
      </c>
      <c r="J292" s="32">
        <f t="shared" si="9"/>
        <v>17.833333333328483</v>
      </c>
      <c r="K292" s="56">
        <v>5.1999999999998181</v>
      </c>
      <c r="L292" s="56">
        <v>5.6300000000001091</v>
      </c>
      <c r="M292" s="56">
        <v>5.3899999999994179</v>
      </c>
      <c r="N292" s="56">
        <v>5.4400000000005093</v>
      </c>
      <c r="O292" s="56">
        <v>5.4600000000000364</v>
      </c>
      <c r="P292" s="56">
        <v>5.2070000000003347</v>
      </c>
      <c r="Q292" s="56">
        <v>5.8599999999996726</v>
      </c>
      <c r="R292" s="56">
        <v>5.5500000000001819</v>
      </c>
    </row>
    <row r="293" spans="1:18" x14ac:dyDescent="0.25">
      <c r="A293" s="5" t="s">
        <v>29</v>
      </c>
      <c r="B293" s="9">
        <v>45218</v>
      </c>
      <c r="C293" s="2">
        <v>32.62900000000127</v>
      </c>
      <c r="D293" s="3">
        <v>32.100000000005821</v>
      </c>
      <c r="E293" s="4">
        <v>31.706600000004983</v>
      </c>
      <c r="F293" s="22">
        <v>3.2</v>
      </c>
      <c r="G293" s="28">
        <f t="shared" si="8"/>
        <v>78.942708743226703</v>
      </c>
      <c r="H293" s="30">
        <v>87.259259259259252</v>
      </c>
      <c r="I293" s="31">
        <v>100</v>
      </c>
      <c r="J293" s="32">
        <f t="shared" si="9"/>
        <v>13.375000000002427</v>
      </c>
      <c r="K293" s="56">
        <v>3.9299999999998363</v>
      </c>
      <c r="L293" s="56">
        <v>4.2300000000000182</v>
      </c>
      <c r="M293" s="56">
        <v>3.9900000000016007</v>
      </c>
      <c r="N293" s="56">
        <v>4.0799999999999272</v>
      </c>
      <c r="O293" s="56">
        <v>4.0399999999999636</v>
      </c>
      <c r="P293" s="56">
        <v>3.9989999999997963</v>
      </c>
      <c r="Q293" s="56">
        <v>4.2800000000002001</v>
      </c>
      <c r="R293" s="56">
        <v>4.0799999999999272</v>
      </c>
    </row>
    <row r="294" spans="1:18" x14ac:dyDescent="0.25">
      <c r="A294" s="5" t="s">
        <v>29</v>
      </c>
      <c r="B294" s="9">
        <v>45219</v>
      </c>
      <c r="C294" s="2">
        <v>43.754999999997835</v>
      </c>
      <c r="D294" s="3">
        <v>42.899999999994179</v>
      </c>
      <c r="E294" s="4">
        <v>42.356599999999162</v>
      </c>
      <c r="F294" s="22">
        <v>4.28</v>
      </c>
      <c r="G294" s="28">
        <f t="shared" si="8"/>
        <v>78.880652285983686</v>
      </c>
      <c r="H294" s="30">
        <v>100</v>
      </c>
      <c r="I294" s="31">
        <v>99.27</v>
      </c>
      <c r="J294" s="32">
        <f t="shared" si="9"/>
        <v>17.874999999997573</v>
      </c>
      <c r="K294" s="56">
        <v>5.1900000000000546</v>
      </c>
      <c r="L294" s="56">
        <v>5.569999999999709</v>
      </c>
      <c r="M294" s="56">
        <v>5.4599999999991269</v>
      </c>
      <c r="N294" s="56">
        <v>5.4399999999995998</v>
      </c>
      <c r="O294" s="56">
        <v>5.4200000000000728</v>
      </c>
      <c r="P294" s="56">
        <v>5.194999999999709</v>
      </c>
      <c r="Q294" s="56">
        <v>5.9499999999998181</v>
      </c>
      <c r="R294" s="56">
        <v>5.5299999999997453</v>
      </c>
    </row>
    <row r="295" spans="1:18" x14ac:dyDescent="0.25">
      <c r="A295" s="5" t="s">
        <v>29</v>
      </c>
      <c r="B295" s="9">
        <v>45220</v>
      </c>
      <c r="C295" s="2">
        <v>47.317000000000917</v>
      </c>
      <c r="D295" s="3">
        <v>46.400000000008731</v>
      </c>
      <c r="E295" s="4">
        <v>45.718500000002678</v>
      </c>
      <c r="F295" s="22">
        <v>4.9800000000000004</v>
      </c>
      <c r="G295" s="28">
        <f t="shared" si="8"/>
        <v>73.323908682670762</v>
      </c>
      <c r="H295" s="30">
        <v>100</v>
      </c>
      <c r="I295" s="31">
        <v>100</v>
      </c>
      <c r="J295" s="32">
        <f t="shared" si="9"/>
        <v>19.33333333333697</v>
      </c>
      <c r="K295" s="56">
        <v>5.6300000000001091</v>
      </c>
      <c r="L295" s="56">
        <v>6.0400000000004184</v>
      </c>
      <c r="M295" s="56">
        <v>5.930000000000291</v>
      </c>
      <c r="N295" s="56">
        <v>5.9000000000005457</v>
      </c>
      <c r="O295" s="56">
        <v>5.8499999999994543</v>
      </c>
      <c r="P295" s="56">
        <v>5.6069999999999709</v>
      </c>
      <c r="Q295" s="56">
        <v>6.4200000000000728</v>
      </c>
      <c r="R295" s="56">
        <v>5.9400000000000546</v>
      </c>
    </row>
    <row r="296" spans="1:18" x14ac:dyDescent="0.25">
      <c r="A296" s="5" t="s">
        <v>29</v>
      </c>
      <c r="B296" s="9">
        <v>45221</v>
      </c>
      <c r="C296" s="2">
        <v>62.447000000001026</v>
      </c>
      <c r="D296" s="3">
        <v>61</v>
      </c>
      <c r="E296" s="4">
        <v>60.018499999991036</v>
      </c>
      <c r="F296" s="22">
        <v>6.66</v>
      </c>
      <c r="G296" s="28">
        <f t="shared" si="8"/>
        <v>72.07963452553048</v>
      </c>
      <c r="H296" s="30">
        <v>100</v>
      </c>
      <c r="I296" s="31">
        <v>100</v>
      </c>
      <c r="J296" s="32">
        <f t="shared" si="9"/>
        <v>25.416666666666664</v>
      </c>
      <c r="K296" s="56">
        <v>7.4499999999998181</v>
      </c>
      <c r="L296" s="56">
        <v>7.9399999999995998</v>
      </c>
      <c r="M296" s="56">
        <v>7.9200000000000728</v>
      </c>
      <c r="N296" s="56">
        <v>7.7600000000002183</v>
      </c>
      <c r="O296" s="56">
        <v>7.6900000000005093</v>
      </c>
      <c r="P296" s="56">
        <v>7.467000000000553</v>
      </c>
      <c r="Q296" s="56">
        <v>8.4400000000000546</v>
      </c>
      <c r="R296" s="56">
        <v>7.7800000000002001</v>
      </c>
    </row>
    <row r="297" spans="1:18" x14ac:dyDescent="0.25">
      <c r="A297" s="5" t="s">
        <v>29</v>
      </c>
      <c r="B297" s="9">
        <v>45222</v>
      </c>
      <c r="C297" s="2">
        <v>60.075999999999112</v>
      </c>
      <c r="D297" s="3">
        <v>58.599999999991269</v>
      </c>
      <c r="E297" s="4">
        <v>57.789000000004307</v>
      </c>
      <c r="F297" s="22">
        <v>6.38</v>
      </c>
      <c r="G297" s="28">
        <f t="shared" si="8"/>
        <v>72.282623577988957</v>
      </c>
      <c r="H297" s="30">
        <v>100</v>
      </c>
      <c r="I297" s="31">
        <v>100</v>
      </c>
      <c r="J297" s="32">
        <f t="shared" si="9"/>
        <v>24.41666666666303</v>
      </c>
      <c r="K297" s="56">
        <v>7.1400000000003274</v>
      </c>
      <c r="L297" s="56">
        <v>7.6300000000001091</v>
      </c>
      <c r="M297" s="56">
        <v>7.5799999999999272</v>
      </c>
      <c r="N297" s="56">
        <v>7.4799999999995634</v>
      </c>
      <c r="O297" s="56">
        <v>7.4399999999995998</v>
      </c>
      <c r="P297" s="56">
        <v>7.1959999999999127</v>
      </c>
      <c r="Q297" s="56">
        <v>8.0999999999999091</v>
      </c>
      <c r="R297" s="56">
        <v>7.5099999999997635</v>
      </c>
    </row>
    <row r="298" spans="1:18" x14ac:dyDescent="0.25">
      <c r="A298" s="5" t="s">
        <v>29</v>
      </c>
      <c r="B298" s="9">
        <v>45223</v>
      </c>
      <c r="C298" s="2">
        <v>46.326999999999316</v>
      </c>
      <c r="D298" s="3">
        <v>45.200000000011642</v>
      </c>
      <c r="E298" s="4">
        <v>44.423999999999069</v>
      </c>
      <c r="F298" s="22">
        <v>4.87</v>
      </c>
      <c r="G298" s="28">
        <f t="shared" si="8"/>
        <v>73.040955130087454</v>
      </c>
      <c r="H298" s="30">
        <v>67.5</v>
      </c>
      <c r="I298" s="31">
        <v>100</v>
      </c>
      <c r="J298" s="32">
        <f t="shared" si="9"/>
        <v>18.833333333338185</v>
      </c>
      <c r="K298" s="56">
        <v>5.5099999999997635</v>
      </c>
      <c r="L298" s="56">
        <v>5.7600000000002183</v>
      </c>
      <c r="M298" s="56">
        <v>5.9599999999991269</v>
      </c>
      <c r="N298" s="56">
        <v>5.6400000000003274</v>
      </c>
      <c r="O298" s="56">
        <v>5.7799999999997453</v>
      </c>
      <c r="P298" s="56">
        <v>5.4470000000001164</v>
      </c>
      <c r="Q298" s="56">
        <v>6.4000000000000909</v>
      </c>
      <c r="R298" s="56">
        <v>5.8299999999999272</v>
      </c>
    </row>
    <row r="299" spans="1:18" x14ac:dyDescent="0.25">
      <c r="A299" s="5" t="s">
        <v>29</v>
      </c>
      <c r="B299" s="9">
        <v>45224</v>
      </c>
      <c r="C299" s="2">
        <v>52.731000000001586</v>
      </c>
      <c r="D299" s="3">
        <v>51.399999999994179</v>
      </c>
      <c r="E299" s="4">
        <v>50.870100000000093</v>
      </c>
      <c r="F299" s="22">
        <v>5.38</v>
      </c>
      <c r="G299" s="28">
        <f t="shared" si="8"/>
        <v>75.186144217548019</v>
      </c>
      <c r="H299" s="30">
        <v>100</v>
      </c>
      <c r="I299" s="31">
        <v>100</v>
      </c>
      <c r="J299" s="32">
        <f t="shared" si="9"/>
        <v>21.416666666664241</v>
      </c>
      <c r="K299" s="56">
        <v>6.3200000000001637</v>
      </c>
      <c r="L299" s="56">
        <v>6.6700000000000728</v>
      </c>
      <c r="M299" s="56">
        <v>6.6500000000014552</v>
      </c>
      <c r="N299" s="56">
        <v>6.5599999999994907</v>
      </c>
      <c r="O299" s="56">
        <v>6.5</v>
      </c>
      <c r="P299" s="56">
        <v>6.3209999999999127</v>
      </c>
      <c r="Q299" s="56">
        <v>7.1300000000001091</v>
      </c>
      <c r="R299" s="56">
        <v>6.580000000000382</v>
      </c>
    </row>
    <row r="300" spans="1:18" x14ac:dyDescent="0.25">
      <c r="A300" s="5" t="s">
        <v>29</v>
      </c>
      <c r="B300" s="9">
        <v>45225</v>
      </c>
      <c r="C300" s="2">
        <v>64.497999999998683</v>
      </c>
      <c r="D300" s="3">
        <v>62.899999999994179</v>
      </c>
      <c r="E300" s="4">
        <v>61.940100000007078</v>
      </c>
      <c r="F300" s="22">
        <v>6.52</v>
      </c>
      <c r="G300" s="28">
        <f t="shared" si="8"/>
        <v>75.920667850812848</v>
      </c>
      <c r="H300" s="30">
        <v>100</v>
      </c>
      <c r="I300" s="31">
        <v>100</v>
      </c>
      <c r="J300" s="32">
        <f t="shared" si="9"/>
        <v>26.208333333330909</v>
      </c>
      <c r="K300" s="56">
        <v>7.7399999999997817</v>
      </c>
      <c r="L300" s="56">
        <v>8.2100000000000364</v>
      </c>
      <c r="M300" s="56">
        <v>8.1899999999986903</v>
      </c>
      <c r="N300" s="56">
        <v>8.0600000000004002</v>
      </c>
      <c r="O300" s="56">
        <v>7.9200000000000728</v>
      </c>
      <c r="P300" s="56">
        <v>7.6880000000001019</v>
      </c>
      <c r="Q300" s="56">
        <v>8.6799999999998363</v>
      </c>
      <c r="R300" s="56">
        <v>8.0099999999997635</v>
      </c>
    </row>
    <row r="301" spans="1:18" x14ac:dyDescent="0.25">
      <c r="A301" s="5" t="s">
        <v>29</v>
      </c>
      <c r="B301" s="9">
        <v>45226</v>
      </c>
      <c r="C301" s="2">
        <v>65.264000000000124</v>
      </c>
      <c r="D301" s="3">
        <v>63.700000000011642</v>
      </c>
      <c r="E301" s="4">
        <v>62.599699999991572</v>
      </c>
      <c r="F301" s="22">
        <v>6.6</v>
      </c>
      <c r="G301" s="28">
        <f t="shared" si="8"/>
        <v>75.954317710843739</v>
      </c>
      <c r="H301" s="30">
        <v>100</v>
      </c>
      <c r="I301" s="31">
        <v>100</v>
      </c>
      <c r="J301" s="32">
        <f t="shared" si="9"/>
        <v>26.541666666671514</v>
      </c>
      <c r="K301" s="56">
        <v>7.8600000000001273</v>
      </c>
      <c r="L301" s="56">
        <v>8.3499999999994543</v>
      </c>
      <c r="M301" s="56">
        <v>8.2800000000006548</v>
      </c>
      <c r="N301" s="56">
        <v>8.25</v>
      </c>
      <c r="O301" s="56">
        <v>7.9800000000004729</v>
      </c>
      <c r="P301" s="56">
        <v>7.7539999999989959</v>
      </c>
      <c r="Q301" s="56">
        <v>8.7000000000002728</v>
      </c>
      <c r="R301" s="56">
        <v>8.0900000000001455</v>
      </c>
    </row>
    <row r="302" spans="1:18" x14ac:dyDescent="0.25">
      <c r="A302" s="5" t="s">
        <v>29</v>
      </c>
      <c r="B302" s="9">
        <v>45227</v>
      </c>
      <c r="C302" s="2">
        <v>64.22400000000107</v>
      </c>
      <c r="D302" s="3">
        <v>63.19999999999709</v>
      </c>
      <c r="E302" s="4">
        <v>62.097999999998137</v>
      </c>
      <c r="F302" s="22">
        <v>6.56</v>
      </c>
      <c r="G302" s="28">
        <f t="shared" si="8"/>
        <v>75.817630766215245</v>
      </c>
      <c r="H302" s="30">
        <v>100</v>
      </c>
      <c r="I302" s="31">
        <v>100</v>
      </c>
      <c r="J302" s="32">
        <f t="shared" si="9"/>
        <v>26.333333333332121</v>
      </c>
      <c r="K302" s="56">
        <v>7.2899999999999636</v>
      </c>
      <c r="L302" s="56">
        <v>8.2899999999999636</v>
      </c>
      <c r="M302" s="56">
        <v>8.1700000000000728</v>
      </c>
      <c r="N302" s="56">
        <v>8.2200000000002547</v>
      </c>
      <c r="O302" s="56">
        <v>7.8999999999996362</v>
      </c>
      <c r="P302" s="56">
        <v>7.6940000000013242</v>
      </c>
      <c r="Q302" s="56">
        <v>8.6199999999998909</v>
      </c>
      <c r="R302" s="56">
        <v>8.0399999999999636</v>
      </c>
    </row>
    <row r="303" spans="1:18" x14ac:dyDescent="0.25">
      <c r="A303" s="5" t="s">
        <v>29</v>
      </c>
      <c r="B303" s="9">
        <v>45228</v>
      </c>
      <c r="C303" s="2">
        <v>64.03800000000092</v>
      </c>
      <c r="D303" s="3">
        <v>62</v>
      </c>
      <c r="E303" s="4">
        <v>61.017000000007101</v>
      </c>
      <c r="F303" s="22">
        <v>6.38</v>
      </c>
      <c r="G303" s="28">
        <f t="shared" si="8"/>
        <v>76.47649593576763</v>
      </c>
      <c r="H303" s="30">
        <v>100</v>
      </c>
      <c r="I303" s="31">
        <v>100</v>
      </c>
      <c r="J303" s="32">
        <f t="shared" si="9"/>
        <v>25.833333333333336</v>
      </c>
      <c r="K303" s="56">
        <v>8.2200000000002547</v>
      </c>
      <c r="L303" s="56">
        <v>8.160000000000764</v>
      </c>
      <c r="M303" s="56">
        <v>7.9899999999997817</v>
      </c>
      <c r="N303" s="56">
        <v>8.0199999999995271</v>
      </c>
      <c r="O303" s="56">
        <v>7.680000000000291</v>
      </c>
      <c r="P303" s="56">
        <v>7.5079999999998108</v>
      </c>
      <c r="Q303" s="56">
        <v>8.5600000000004002</v>
      </c>
      <c r="R303" s="56">
        <v>7.9000000000000909</v>
      </c>
    </row>
    <row r="304" spans="1:18" x14ac:dyDescent="0.25">
      <c r="A304" s="5" t="s">
        <v>29</v>
      </c>
      <c r="B304" s="9">
        <v>45229</v>
      </c>
      <c r="C304" s="2">
        <v>61.584999999997308</v>
      </c>
      <c r="D304" s="3">
        <v>60.099999999991269</v>
      </c>
      <c r="E304" s="4">
        <v>59.220799999995506</v>
      </c>
      <c r="F304" s="22">
        <v>6.22</v>
      </c>
      <c r="G304" s="28">
        <f t="shared" si="8"/>
        <v>76.039816016529954</v>
      </c>
      <c r="H304" s="30">
        <v>100</v>
      </c>
      <c r="I304" s="31">
        <v>100</v>
      </c>
      <c r="J304" s="32">
        <f t="shared" si="9"/>
        <v>25.041666666663026</v>
      </c>
      <c r="K304" s="56">
        <v>7.4499999999998181</v>
      </c>
      <c r="L304" s="56">
        <v>7.8799999999991996</v>
      </c>
      <c r="M304" s="56">
        <v>7.7199999999993452</v>
      </c>
      <c r="N304" s="56">
        <v>7.7700000000004366</v>
      </c>
      <c r="O304" s="56">
        <v>7.4299999999993815</v>
      </c>
      <c r="P304" s="56">
        <v>7.2649999999994179</v>
      </c>
      <c r="Q304" s="56">
        <v>8.2799999999997453</v>
      </c>
      <c r="R304" s="56">
        <v>7.7899999999999636</v>
      </c>
    </row>
    <row r="305" spans="1:18" ht="15.75" thickBot="1" x14ac:dyDescent="0.3">
      <c r="A305" s="5" t="s">
        <v>29</v>
      </c>
      <c r="B305" s="13">
        <v>45230</v>
      </c>
      <c r="C305" s="14">
        <v>65.828000000000884</v>
      </c>
      <c r="D305" s="15">
        <v>64.200000000011642</v>
      </c>
      <c r="E305" s="16">
        <v>63.20669999999518</v>
      </c>
      <c r="F305" s="24">
        <v>6.57</v>
      </c>
      <c r="G305" s="28">
        <f t="shared" si="8"/>
        <v>76.900051134954481</v>
      </c>
      <c r="H305" s="30">
        <v>100</v>
      </c>
      <c r="I305" s="31">
        <v>100</v>
      </c>
      <c r="J305" s="32">
        <f t="shared" si="9"/>
        <v>26.750000000004853</v>
      </c>
      <c r="K305" s="56">
        <v>7.9099999999998545</v>
      </c>
      <c r="L305" s="56">
        <v>8.3600000000005821</v>
      </c>
      <c r="M305" s="56">
        <v>8.4400000000005093</v>
      </c>
      <c r="N305" s="56">
        <v>8.2799999999997453</v>
      </c>
      <c r="O305" s="56">
        <v>7.9200000000000728</v>
      </c>
      <c r="P305" s="56">
        <v>7.6480000000010477</v>
      </c>
      <c r="Q305" s="56">
        <v>8.8899999999994179</v>
      </c>
      <c r="R305" s="56">
        <v>8.3799999999996544</v>
      </c>
    </row>
    <row r="306" spans="1:18" x14ac:dyDescent="0.25">
      <c r="A306" s="58" t="s">
        <v>30</v>
      </c>
      <c r="B306" s="5">
        <v>45231</v>
      </c>
      <c r="C306" s="6">
        <v>63.143000000001393</v>
      </c>
      <c r="D306" s="7">
        <v>61.69999999999709</v>
      </c>
      <c r="E306" s="8">
        <v>60.747000000003027</v>
      </c>
      <c r="F306" s="25">
        <v>6.41</v>
      </c>
      <c r="G306" s="28">
        <f t="shared" si="8"/>
        <v>75.750255948693493</v>
      </c>
      <c r="H306" s="30">
        <v>100</v>
      </c>
      <c r="I306" s="31">
        <v>100</v>
      </c>
      <c r="J306" s="32">
        <f t="shared" si="9"/>
        <v>25.708333333332124</v>
      </c>
      <c r="K306" s="54">
        <v>7.680000000000291</v>
      </c>
      <c r="L306" s="54">
        <v>7.9799999999995634</v>
      </c>
      <c r="M306" s="54">
        <v>8.1200000000008004</v>
      </c>
      <c r="N306" s="54">
        <v>7.8699999999998909</v>
      </c>
      <c r="O306" s="54">
        <v>7.5600000000004002</v>
      </c>
      <c r="P306" s="54">
        <v>7.3930000000000291</v>
      </c>
      <c r="Q306" s="54">
        <v>8.5200000000004366</v>
      </c>
      <c r="R306" s="54">
        <v>8.0199999999999818</v>
      </c>
    </row>
    <row r="307" spans="1:18" x14ac:dyDescent="0.25">
      <c r="A307" s="58" t="s">
        <v>30</v>
      </c>
      <c r="B307" s="9">
        <v>45232</v>
      </c>
      <c r="C307" s="2">
        <v>58.945999999998548</v>
      </c>
      <c r="D307" s="3">
        <v>57.5</v>
      </c>
      <c r="E307" s="4">
        <v>56.735200000010082</v>
      </c>
      <c r="F307" s="26">
        <v>6.03</v>
      </c>
      <c r="G307" s="28">
        <f t="shared" si="8"/>
        <v>75.042536067074181</v>
      </c>
      <c r="H307" s="30">
        <v>100</v>
      </c>
      <c r="I307" s="31">
        <v>100</v>
      </c>
      <c r="J307" s="32">
        <f t="shared" si="9"/>
        <v>23.958333333333336</v>
      </c>
      <c r="K307" s="54">
        <v>7.2199999999997999</v>
      </c>
      <c r="L307" s="54">
        <v>7.4700000000002547</v>
      </c>
      <c r="M307" s="54">
        <v>7.569999999999709</v>
      </c>
      <c r="N307" s="54">
        <v>7.3800000000001091</v>
      </c>
      <c r="O307" s="54">
        <v>7.0600000000004002</v>
      </c>
      <c r="P307" s="54">
        <v>6.885999999998603</v>
      </c>
      <c r="Q307" s="54">
        <v>7.8999999999996362</v>
      </c>
      <c r="R307" s="54">
        <v>7.4600000000000364</v>
      </c>
    </row>
    <row r="308" spans="1:18" x14ac:dyDescent="0.25">
      <c r="A308" s="58" t="s">
        <v>30</v>
      </c>
      <c r="B308" s="9">
        <v>45233</v>
      </c>
      <c r="C308" s="2">
        <v>55.901000000001204</v>
      </c>
      <c r="D308" s="3">
        <v>54.69999999999709</v>
      </c>
      <c r="E308" s="4">
        <v>53.874299999995856</v>
      </c>
      <c r="F308" s="26">
        <v>5.71</v>
      </c>
      <c r="G308" s="28">
        <f t="shared" si="8"/>
        <v>75.389035677753753</v>
      </c>
      <c r="H308" s="30">
        <v>100</v>
      </c>
      <c r="I308" s="31">
        <v>100</v>
      </c>
      <c r="J308" s="32">
        <f t="shared" si="9"/>
        <v>22.791666666665453</v>
      </c>
      <c r="K308" s="54">
        <v>6.75</v>
      </c>
      <c r="L308" s="54">
        <v>7.0600000000004002</v>
      </c>
      <c r="M308" s="54">
        <v>7.0799999999999272</v>
      </c>
      <c r="N308" s="54">
        <v>6.9600000000000364</v>
      </c>
      <c r="O308" s="54">
        <v>6.8499999999994543</v>
      </c>
      <c r="P308" s="54">
        <v>6.5410000000010768</v>
      </c>
      <c r="Q308" s="54">
        <v>7.5100000000002183</v>
      </c>
      <c r="R308" s="54">
        <v>7.1500000000000909</v>
      </c>
    </row>
    <row r="309" spans="1:18" x14ac:dyDescent="0.25">
      <c r="A309" s="58" t="s">
        <v>30</v>
      </c>
      <c r="B309" s="9">
        <v>45234</v>
      </c>
      <c r="C309" s="2">
        <v>47.649999999998727</v>
      </c>
      <c r="D309" s="3">
        <v>45.80000000000291</v>
      </c>
      <c r="E309" s="4">
        <v>45.329400000002352</v>
      </c>
      <c r="F309" s="26">
        <v>4.9000000000000004</v>
      </c>
      <c r="G309" s="28">
        <f t="shared" si="8"/>
        <v>73.557399665623649</v>
      </c>
      <c r="H309" s="30">
        <v>100</v>
      </c>
      <c r="I309" s="31">
        <v>99.41</v>
      </c>
      <c r="J309" s="32">
        <f t="shared" si="9"/>
        <v>19.083333333334547</v>
      </c>
      <c r="K309" s="54">
        <v>5.6500000000000909</v>
      </c>
      <c r="L309" s="54">
        <v>5.9099999999998545</v>
      </c>
      <c r="M309" s="54">
        <v>5.9099999999998545</v>
      </c>
      <c r="N309" s="54">
        <v>5.819999999999709</v>
      </c>
      <c r="O309" s="54">
        <v>5.8299999999999272</v>
      </c>
      <c r="P309" s="54">
        <v>6.1999999999989086</v>
      </c>
      <c r="Q309" s="54">
        <v>6.2700000000004366</v>
      </c>
      <c r="R309" s="54">
        <v>6.0599999999999454</v>
      </c>
    </row>
    <row r="310" spans="1:18" x14ac:dyDescent="0.25">
      <c r="A310" s="58" t="s">
        <v>30</v>
      </c>
      <c r="B310" s="9">
        <v>45235</v>
      </c>
      <c r="C310" s="2">
        <v>57.217000000000098</v>
      </c>
      <c r="D310" s="3">
        <v>55.899999999994179</v>
      </c>
      <c r="E310" s="4">
        <v>55.069799999997485</v>
      </c>
      <c r="F310" s="26">
        <v>5.8</v>
      </c>
      <c r="G310" s="28">
        <f t="shared" si="8"/>
        <v>75.847415082094543</v>
      </c>
      <c r="H310" s="30">
        <v>100</v>
      </c>
      <c r="I310" s="31">
        <v>100</v>
      </c>
      <c r="J310" s="32">
        <f t="shared" si="9"/>
        <v>23.291666666664241</v>
      </c>
      <c r="K310" s="54">
        <v>6.9099999999998545</v>
      </c>
      <c r="L310" s="54">
        <v>7.2599999999993088</v>
      </c>
      <c r="M310" s="54">
        <v>7.3799999999991996</v>
      </c>
      <c r="N310" s="54">
        <v>7.1400000000003274</v>
      </c>
      <c r="O310" s="54">
        <v>7.1000000000003638</v>
      </c>
      <c r="P310" s="54">
        <v>6.4770000000007713</v>
      </c>
      <c r="Q310" s="54">
        <v>7.7100000000000364</v>
      </c>
      <c r="R310" s="54">
        <v>7.2400000000002365</v>
      </c>
    </row>
    <row r="311" spans="1:18" x14ac:dyDescent="0.25">
      <c r="A311" s="58" t="s">
        <v>30</v>
      </c>
      <c r="B311" s="9">
        <v>45236</v>
      </c>
      <c r="C311" s="2">
        <v>57.042000000000371</v>
      </c>
      <c r="D311" s="3">
        <v>55.80000000000291</v>
      </c>
      <c r="E311" s="4">
        <v>54.999299999995856</v>
      </c>
      <c r="F311" s="26">
        <v>5.9</v>
      </c>
      <c r="G311" s="28">
        <f t="shared" si="8"/>
        <v>74.428481298847558</v>
      </c>
      <c r="H311" s="30">
        <v>100</v>
      </c>
      <c r="I311" s="31">
        <v>100</v>
      </c>
      <c r="J311" s="32">
        <f t="shared" si="9"/>
        <v>23.250000000001211</v>
      </c>
      <c r="K311" s="54">
        <v>6.8400000000001455</v>
      </c>
      <c r="L311" s="54">
        <v>7.2600000000002183</v>
      </c>
      <c r="M311" s="54">
        <v>7.2300000000013824</v>
      </c>
      <c r="N311" s="54">
        <v>7.1099999999996726</v>
      </c>
      <c r="O311" s="54">
        <v>7.0900000000001455</v>
      </c>
      <c r="P311" s="54">
        <v>6.6219999999993888</v>
      </c>
      <c r="Q311" s="54">
        <v>7.6499999999996362</v>
      </c>
      <c r="R311" s="54">
        <v>7.2399999999997817</v>
      </c>
    </row>
    <row r="312" spans="1:18" x14ac:dyDescent="0.25">
      <c r="A312" s="58" t="s">
        <v>30</v>
      </c>
      <c r="B312" s="9">
        <v>45237</v>
      </c>
      <c r="C312" s="2">
        <v>39.257000000000971</v>
      </c>
      <c r="D312" s="3">
        <v>38.5</v>
      </c>
      <c r="E312" s="4">
        <v>38.073600000003353</v>
      </c>
      <c r="F312" s="26">
        <v>3.94</v>
      </c>
      <c r="G312" s="28">
        <f t="shared" si="8"/>
        <v>76.899139089170646</v>
      </c>
      <c r="H312" s="30">
        <v>100</v>
      </c>
      <c r="I312" s="31">
        <v>100</v>
      </c>
      <c r="J312" s="32">
        <f t="shared" si="9"/>
        <v>16.041666666666668</v>
      </c>
      <c r="K312" s="54">
        <v>4.6799999999998363</v>
      </c>
      <c r="L312" s="54">
        <v>5.0200000000004366</v>
      </c>
      <c r="M312" s="54">
        <v>4.8799999999991996</v>
      </c>
      <c r="N312" s="54">
        <v>4.8800000000001091</v>
      </c>
      <c r="O312" s="54">
        <v>4.8800000000001091</v>
      </c>
      <c r="P312" s="54">
        <v>4.7370000000009895</v>
      </c>
      <c r="Q312" s="54">
        <v>5.1400000000003274</v>
      </c>
      <c r="R312" s="54">
        <v>5.0399999999999636</v>
      </c>
    </row>
    <row r="313" spans="1:18" x14ac:dyDescent="0.25">
      <c r="A313" s="58" t="s">
        <v>30</v>
      </c>
      <c r="B313" s="9">
        <v>45238</v>
      </c>
      <c r="C313" s="2">
        <v>26.82399999999825</v>
      </c>
      <c r="D313" s="3">
        <v>26.399999999994179</v>
      </c>
      <c r="E313" s="4">
        <v>26.183099999994738</v>
      </c>
      <c r="F313" s="26">
        <v>2.71</v>
      </c>
      <c r="G313" s="28">
        <f t="shared" si="8"/>
        <v>76.664023113024484</v>
      </c>
      <c r="H313" s="30">
        <v>100</v>
      </c>
      <c r="I313" s="31">
        <v>100</v>
      </c>
      <c r="J313" s="32">
        <f t="shared" si="9"/>
        <v>10.999999999997573</v>
      </c>
      <c r="K313" s="54">
        <v>3.2899999999999636</v>
      </c>
      <c r="L313" s="54">
        <v>3.4600000000000364</v>
      </c>
      <c r="M313" s="54">
        <v>3.4099999999998545</v>
      </c>
      <c r="N313" s="54">
        <v>3.3800000000001091</v>
      </c>
      <c r="O313" s="54">
        <v>3.339999999999236</v>
      </c>
      <c r="P313" s="54">
        <v>3.0339999999996508</v>
      </c>
      <c r="Q313" s="54">
        <v>3.5099999999993088</v>
      </c>
      <c r="R313" s="54">
        <v>3.4000000000000909</v>
      </c>
    </row>
    <row r="314" spans="1:18" x14ac:dyDescent="0.25">
      <c r="A314" s="58" t="s">
        <v>30</v>
      </c>
      <c r="B314" s="9">
        <v>45239</v>
      </c>
      <c r="C314" s="2">
        <v>37.069999999999254</v>
      </c>
      <c r="D314" s="3">
        <v>36.30000000000291</v>
      </c>
      <c r="E314" s="4">
        <v>36.074099999997998</v>
      </c>
      <c r="F314" s="26">
        <v>3.7</v>
      </c>
      <c r="G314" s="28">
        <f t="shared" si="8"/>
        <v>77.20792327702523</v>
      </c>
      <c r="H314" s="30">
        <v>100</v>
      </c>
      <c r="I314" s="31">
        <v>100</v>
      </c>
      <c r="J314" s="32">
        <f t="shared" si="9"/>
        <v>15.125000000001213</v>
      </c>
      <c r="K314" s="54">
        <v>4.3000000000001819</v>
      </c>
      <c r="L314" s="54">
        <v>4.6399999999994179</v>
      </c>
      <c r="M314" s="54">
        <v>4.7199999999993452</v>
      </c>
      <c r="N314" s="54">
        <v>4.5799999999999272</v>
      </c>
      <c r="O314" s="54">
        <v>4.5399999999999636</v>
      </c>
      <c r="P314" s="54">
        <v>4.3899999999994179</v>
      </c>
      <c r="Q314" s="54">
        <v>5.160000000000764</v>
      </c>
      <c r="R314" s="54">
        <v>4.7400000000002365</v>
      </c>
    </row>
    <row r="315" spans="1:18" x14ac:dyDescent="0.25">
      <c r="A315" s="58" t="s">
        <v>30</v>
      </c>
      <c r="B315" s="9">
        <v>45240</v>
      </c>
      <c r="C315" s="2">
        <v>25.731000000001586</v>
      </c>
      <c r="D315" s="3">
        <v>25.400000000008731</v>
      </c>
      <c r="E315" s="4">
        <v>25.280299999998533</v>
      </c>
      <c r="F315" s="26">
        <v>2.59</v>
      </c>
      <c r="G315" s="28">
        <f t="shared" si="8"/>
        <v>77.177538419400165</v>
      </c>
      <c r="H315" s="30">
        <v>100</v>
      </c>
      <c r="I315" s="31">
        <v>100</v>
      </c>
      <c r="J315" s="32">
        <f t="shared" si="9"/>
        <v>10.58333333333697</v>
      </c>
      <c r="K315" s="54">
        <v>3.0999999999999091</v>
      </c>
      <c r="L315" s="54">
        <v>3.2800000000006548</v>
      </c>
      <c r="M315" s="54">
        <v>3.320000000001528</v>
      </c>
      <c r="N315" s="54">
        <v>3.2299999999995634</v>
      </c>
      <c r="O315" s="54">
        <v>3.180000000000291</v>
      </c>
      <c r="P315" s="54">
        <v>2.8209999999999127</v>
      </c>
      <c r="Q315" s="54">
        <v>3.5399999999999636</v>
      </c>
      <c r="R315" s="54">
        <v>3.2599999999997635</v>
      </c>
    </row>
    <row r="316" spans="1:18" x14ac:dyDescent="0.25">
      <c r="A316" s="58" t="s">
        <v>30</v>
      </c>
      <c r="B316" s="9">
        <v>45241</v>
      </c>
      <c r="C316" s="2">
        <v>53.983000000001084</v>
      </c>
      <c r="D316" s="3">
        <v>52.899999999994179</v>
      </c>
      <c r="E316" s="4">
        <v>52.138100000011036</v>
      </c>
      <c r="F316" s="26">
        <v>5.47</v>
      </c>
      <c r="G316" s="28">
        <f t="shared" si="8"/>
        <v>76.107124878547523</v>
      </c>
      <c r="H316" s="30">
        <v>100</v>
      </c>
      <c r="I316" s="31">
        <v>100</v>
      </c>
      <c r="J316" s="32">
        <f t="shared" si="9"/>
        <v>22.041666666664241</v>
      </c>
      <c r="K316" s="54">
        <v>6.4100000000003092</v>
      </c>
      <c r="L316" s="54">
        <v>6.819999999999709</v>
      </c>
      <c r="M316" s="54">
        <v>7.0799999999999272</v>
      </c>
      <c r="N316" s="54">
        <v>6.680000000000291</v>
      </c>
      <c r="O316" s="54">
        <v>6.6400000000003274</v>
      </c>
      <c r="P316" s="54">
        <v>6.3330000000005384</v>
      </c>
      <c r="Q316" s="54">
        <v>7.2100000000000364</v>
      </c>
      <c r="R316" s="54">
        <v>6.8099999999999454</v>
      </c>
    </row>
    <row r="317" spans="1:18" x14ac:dyDescent="0.25">
      <c r="A317" s="58" t="s">
        <v>30</v>
      </c>
      <c r="B317" s="9">
        <v>45242</v>
      </c>
      <c r="C317" s="2">
        <v>56.593999999998232</v>
      </c>
      <c r="D317" s="3">
        <v>55.30000000000291</v>
      </c>
      <c r="E317" s="4">
        <v>54.586499999990338</v>
      </c>
      <c r="F317" s="26">
        <v>5.75</v>
      </c>
      <c r="G317" s="28">
        <f t="shared" si="8"/>
        <v>75.685774017064062</v>
      </c>
      <c r="H317" s="30">
        <v>100</v>
      </c>
      <c r="I317" s="31">
        <v>100</v>
      </c>
      <c r="J317" s="32">
        <f t="shared" si="9"/>
        <v>23.041666666667879</v>
      </c>
      <c r="K317" s="54">
        <v>6.6499999999996362</v>
      </c>
      <c r="L317" s="54">
        <v>7.0900000000001455</v>
      </c>
      <c r="M317" s="54">
        <v>7.3799999999991996</v>
      </c>
      <c r="N317" s="54">
        <v>6.9800000000004729</v>
      </c>
      <c r="O317" s="54">
        <v>6.9499999999998181</v>
      </c>
      <c r="P317" s="54">
        <v>6.6039999999993597</v>
      </c>
      <c r="Q317" s="54">
        <v>7.7999999999992724</v>
      </c>
      <c r="R317" s="54">
        <v>7.1400000000003274</v>
      </c>
    </row>
    <row r="318" spans="1:18" x14ac:dyDescent="0.25">
      <c r="A318" s="58" t="s">
        <v>30</v>
      </c>
      <c r="B318" s="9">
        <v>45243</v>
      </c>
      <c r="C318" s="10">
        <v>47.518000000000029</v>
      </c>
      <c r="D318" s="11">
        <v>46.5</v>
      </c>
      <c r="E318" s="12">
        <v>45.972500000003492</v>
      </c>
      <c r="F318" s="26">
        <v>4.8899999999999997</v>
      </c>
      <c r="G318" s="28">
        <f t="shared" si="8"/>
        <v>74.834362587453612</v>
      </c>
      <c r="H318" s="30">
        <v>100</v>
      </c>
      <c r="I318" s="31">
        <v>100</v>
      </c>
      <c r="J318" s="32">
        <f t="shared" si="9"/>
        <v>19.375</v>
      </c>
      <c r="K318" s="54">
        <v>5.6000000000003638</v>
      </c>
      <c r="L318" s="54">
        <v>5.9799999999995634</v>
      </c>
      <c r="M318" s="54">
        <v>6.1499999999996362</v>
      </c>
      <c r="N318" s="54">
        <v>5.8299999999999272</v>
      </c>
      <c r="O318" s="54">
        <v>5.819999999999709</v>
      </c>
      <c r="P318" s="54">
        <v>5.5380000000004657</v>
      </c>
      <c r="Q318" s="54">
        <v>6.6100000000005821</v>
      </c>
      <c r="R318" s="54">
        <v>5.9899999999997817</v>
      </c>
    </row>
    <row r="319" spans="1:18" x14ac:dyDescent="0.25">
      <c r="A319" s="58" t="s">
        <v>30</v>
      </c>
      <c r="B319" s="9">
        <v>45244</v>
      </c>
      <c r="C319" s="2">
        <v>44.440000000000509</v>
      </c>
      <c r="D319" s="3">
        <v>43.5</v>
      </c>
      <c r="E319" s="4">
        <v>43.099900000001071</v>
      </c>
      <c r="F319" s="26">
        <v>4.6900000000000004</v>
      </c>
      <c r="G319" s="28">
        <f t="shared" si="8"/>
        <v>72.991684149713151</v>
      </c>
      <c r="H319" s="30">
        <v>100</v>
      </c>
      <c r="I319" s="31">
        <v>100</v>
      </c>
      <c r="J319" s="32">
        <f t="shared" si="9"/>
        <v>18.125</v>
      </c>
      <c r="K319" s="54">
        <v>5.1899999999995998</v>
      </c>
      <c r="L319" s="54">
        <v>5.5900000000001455</v>
      </c>
      <c r="M319" s="54">
        <v>5.7100000000009459</v>
      </c>
      <c r="N319" s="54">
        <v>5.4899999999997817</v>
      </c>
      <c r="O319" s="54">
        <v>5.4700000000002547</v>
      </c>
      <c r="P319" s="54">
        <v>5.1499999999996362</v>
      </c>
      <c r="Q319" s="54">
        <v>6.2100000000000364</v>
      </c>
      <c r="R319" s="54">
        <v>5.6300000000001091</v>
      </c>
    </row>
    <row r="320" spans="1:18" x14ac:dyDescent="0.25">
      <c r="A320" s="58" t="s">
        <v>30</v>
      </c>
      <c r="B320" s="9">
        <v>45245</v>
      </c>
      <c r="C320" s="2">
        <v>60.19699999999893</v>
      </c>
      <c r="D320" s="3">
        <v>58.80000000000291</v>
      </c>
      <c r="E320" s="4">
        <v>57.952399999994668</v>
      </c>
      <c r="F320" s="26">
        <v>6.08</v>
      </c>
      <c r="G320" s="28">
        <f t="shared" si="8"/>
        <v>76.108071390410217</v>
      </c>
      <c r="H320" s="30">
        <v>100</v>
      </c>
      <c r="I320" s="31">
        <v>96.39</v>
      </c>
      <c r="J320" s="32">
        <f t="shared" si="9"/>
        <v>24.500000000001211</v>
      </c>
      <c r="K320" s="54">
        <v>7.0100000000002183</v>
      </c>
      <c r="L320" s="54">
        <v>7.5299999999997453</v>
      </c>
      <c r="M320" s="54">
        <v>7.819999999999709</v>
      </c>
      <c r="N320" s="54">
        <v>7.4200000000000728</v>
      </c>
      <c r="O320" s="54">
        <v>7.3800000000001091</v>
      </c>
      <c r="P320" s="54">
        <v>7.0170000000000003</v>
      </c>
      <c r="Q320" s="54">
        <v>8.4299999999993815</v>
      </c>
      <c r="R320" s="54">
        <v>7.5899999999996908</v>
      </c>
    </row>
    <row r="321" spans="1:18" x14ac:dyDescent="0.25">
      <c r="A321" s="58" t="s">
        <v>30</v>
      </c>
      <c r="B321" s="9">
        <v>45246</v>
      </c>
      <c r="C321" s="2">
        <v>57.250999999999983</v>
      </c>
      <c r="D321" s="3">
        <v>56</v>
      </c>
      <c r="E321" s="4">
        <v>55.223600000012084</v>
      </c>
      <c r="F321" s="26">
        <v>5.78</v>
      </c>
      <c r="G321" s="28">
        <f t="shared" si="8"/>
        <v>76.246016486022612</v>
      </c>
      <c r="H321" s="30">
        <v>100</v>
      </c>
      <c r="I321" s="31">
        <v>100</v>
      </c>
      <c r="J321" s="32">
        <f t="shared" si="9"/>
        <v>23.333333333333332</v>
      </c>
      <c r="K321" s="54">
        <v>6.6399999999998727</v>
      </c>
      <c r="L321" s="54">
        <v>7.1199999999998909</v>
      </c>
      <c r="M321" s="54">
        <v>7.4500000000007276</v>
      </c>
      <c r="N321" s="54">
        <v>7.0299999999997453</v>
      </c>
      <c r="O321" s="54">
        <v>6.9799999999995634</v>
      </c>
      <c r="P321" s="54">
        <v>6.7309999999999999</v>
      </c>
      <c r="Q321" s="54">
        <v>8.0900000000001455</v>
      </c>
      <c r="R321" s="54">
        <v>7.2100000000000364</v>
      </c>
    </row>
    <row r="322" spans="1:18" x14ac:dyDescent="0.25">
      <c r="A322" s="58" t="s">
        <v>30</v>
      </c>
      <c r="B322" s="9">
        <v>45247</v>
      </c>
      <c r="C322" s="2">
        <v>56.074000000000019</v>
      </c>
      <c r="D322" s="3">
        <v>54.799999999988358</v>
      </c>
      <c r="E322" s="4">
        <v>54.029299999994691</v>
      </c>
      <c r="F322" s="26">
        <v>5.8</v>
      </c>
      <c r="G322" s="28">
        <f t="shared" si="8"/>
        <v>74.354889919469244</v>
      </c>
      <c r="H322" s="30">
        <v>100</v>
      </c>
      <c r="I322" s="31">
        <v>100</v>
      </c>
      <c r="J322" s="32">
        <f t="shared" si="9"/>
        <v>22.833333333328483</v>
      </c>
      <c r="K322" s="54">
        <v>6.5300000000002001</v>
      </c>
      <c r="L322" s="54">
        <v>6.9800000000004729</v>
      </c>
      <c r="M322" s="54">
        <v>7.2899999999990541</v>
      </c>
      <c r="N322" s="54">
        <v>6.8800000000001091</v>
      </c>
      <c r="O322" s="54">
        <v>6.8299999999999272</v>
      </c>
      <c r="P322" s="54">
        <v>6.5940000000000003</v>
      </c>
      <c r="Q322" s="54">
        <v>7.9099999999998545</v>
      </c>
      <c r="R322" s="54">
        <v>7.0600000000004002</v>
      </c>
    </row>
    <row r="323" spans="1:18" x14ac:dyDescent="0.25">
      <c r="A323" s="58" t="s">
        <v>30</v>
      </c>
      <c r="B323" s="9">
        <v>45248</v>
      </c>
      <c r="C323" s="2">
        <v>52.796000000001385</v>
      </c>
      <c r="D323" s="3">
        <v>51.600000000005821</v>
      </c>
      <c r="E323" s="4">
        <v>51.013699999995879</v>
      </c>
      <c r="F323" s="26">
        <v>5.44</v>
      </c>
      <c r="G323" s="28">
        <f t="shared" ref="G323:G366" si="10">(D323/(F323*12.707))*100</f>
        <v>74.646211675833214</v>
      </c>
      <c r="H323" s="30">
        <v>100</v>
      </c>
      <c r="I323" s="31">
        <v>100</v>
      </c>
      <c r="J323" s="32">
        <f t="shared" ref="J323:J366" si="11">(D323/240)*100</f>
        <v>21.500000000002427</v>
      </c>
      <c r="K323" s="54">
        <v>6.1199999999998909</v>
      </c>
      <c r="L323" s="54">
        <v>6.5299999999997453</v>
      </c>
      <c r="M323" s="54">
        <v>6.9400000000005093</v>
      </c>
      <c r="N323" s="54">
        <v>6.4700000000002547</v>
      </c>
      <c r="O323" s="54">
        <v>6.410000000000764</v>
      </c>
      <c r="P323" s="54">
        <v>6.0659999999999998</v>
      </c>
      <c r="Q323" s="54">
        <v>7.6400000000003274</v>
      </c>
      <c r="R323" s="54">
        <v>6.6199999999998909</v>
      </c>
    </row>
    <row r="324" spans="1:18" x14ac:dyDescent="0.25">
      <c r="A324" s="58" t="s">
        <v>30</v>
      </c>
      <c r="B324" s="9">
        <v>45249</v>
      </c>
      <c r="C324" s="2">
        <v>43.949999999998674</v>
      </c>
      <c r="D324" s="3">
        <v>43.100000000005821</v>
      </c>
      <c r="E324" s="4">
        <v>42.431300000011106</v>
      </c>
      <c r="F324" s="26">
        <v>4.47</v>
      </c>
      <c r="G324" s="28">
        <f t="shared" si="10"/>
        <v>75.879894275197941</v>
      </c>
      <c r="H324" s="30">
        <v>100</v>
      </c>
      <c r="I324" s="31">
        <v>99.69</v>
      </c>
      <c r="J324" s="32">
        <f t="shared" si="11"/>
        <v>17.958333333335759</v>
      </c>
      <c r="K324" s="54">
        <v>5.1199999999998909</v>
      </c>
      <c r="L324" s="54">
        <v>5.4600000000000364</v>
      </c>
      <c r="M324" s="54">
        <v>5.6700000000000728</v>
      </c>
      <c r="N324" s="54">
        <v>5.3499999999994543</v>
      </c>
      <c r="O324" s="54">
        <v>5.339999999999236</v>
      </c>
      <c r="P324" s="54">
        <v>5.24</v>
      </c>
      <c r="Q324" s="54">
        <v>6.2600000000002183</v>
      </c>
      <c r="R324" s="54">
        <v>5.5099999999997635</v>
      </c>
    </row>
    <row r="325" spans="1:18" x14ac:dyDescent="0.25">
      <c r="A325" s="58" t="s">
        <v>30</v>
      </c>
      <c r="B325" s="9">
        <v>45250</v>
      </c>
      <c r="C325" s="2">
        <v>49.529000000000075</v>
      </c>
      <c r="D325" s="3">
        <v>48.299999999988358</v>
      </c>
      <c r="E325" s="4">
        <v>47.808599999989383</v>
      </c>
      <c r="F325" s="26">
        <v>5.07</v>
      </c>
      <c r="G325" s="28">
        <f t="shared" si="10"/>
        <v>74.971489879063625</v>
      </c>
      <c r="H325" s="30">
        <v>100</v>
      </c>
      <c r="I325" s="31">
        <v>100</v>
      </c>
      <c r="J325" s="32">
        <f t="shared" si="11"/>
        <v>20.124999999995151</v>
      </c>
      <c r="K325" s="54">
        <v>5.8099999999999454</v>
      </c>
      <c r="L325" s="54">
        <v>6.1100000000005821</v>
      </c>
      <c r="M325" s="54">
        <v>6.569999999999709</v>
      </c>
      <c r="N325" s="54">
        <v>6.1199999999998909</v>
      </c>
      <c r="O325" s="54">
        <v>5.9700000000002547</v>
      </c>
      <c r="P325" s="54">
        <v>5.609</v>
      </c>
      <c r="Q325" s="54">
        <v>7.1399999999994179</v>
      </c>
      <c r="R325" s="54">
        <v>6.2000000000002728</v>
      </c>
    </row>
    <row r="326" spans="1:18" x14ac:dyDescent="0.25">
      <c r="A326" s="58" t="s">
        <v>30</v>
      </c>
      <c r="B326" s="9">
        <v>45251</v>
      </c>
      <c r="C326" s="2">
        <v>60.611999999998673</v>
      </c>
      <c r="D326" s="3">
        <v>59.30000000000291</v>
      </c>
      <c r="E326" s="4">
        <v>58.38300000000163</v>
      </c>
      <c r="F326" s="26">
        <v>6.1</v>
      </c>
      <c r="G326" s="28">
        <f t="shared" si="10"/>
        <v>76.503592314553501</v>
      </c>
      <c r="H326" s="30">
        <v>100</v>
      </c>
      <c r="I326" s="31">
        <v>100</v>
      </c>
      <c r="J326" s="32">
        <f t="shared" si="11"/>
        <v>24.708333333334544</v>
      </c>
      <c r="K326" s="54">
        <v>7.0599999999999454</v>
      </c>
      <c r="L326" s="54">
        <v>7.5099999999993088</v>
      </c>
      <c r="M326" s="54">
        <v>8.1299999999991996</v>
      </c>
      <c r="N326" s="54">
        <v>7.5100000000002183</v>
      </c>
      <c r="O326" s="54">
        <v>7.3000000000001819</v>
      </c>
      <c r="P326" s="54">
        <v>6.9020000000000001</v>
      </c>
      <c r="Q326" s="54">
        <v>8.6300000000001091</v>
      </c>
      <c r="R326" s="54">
        <v>7.569999999999709</v>
      </c>
    </row>
    <row r="327" spans="1:18" x14ac:dyDescent="0.25">
      <c r="A327" s="58" t="s">
        <v>30</v>
      </c>
      <c r="B327" s="9">
        <v>45252</v>
      </c>
      <c r="C327" s="2">
        <v>50.976000000001946</v>
      </c>
      <c r="D327" s="3">
        <v>49.80000000000291</v>
      </c>
      <c r="E327" s="4">
        <v>49.163400000004913</v>
      </c>
      <c r="F327" s="26">
        <v>5.26</v>
      </c>
      <c r="G327" s="28">
        <f t="shared" si="10"/>
        <v>74.507599027036846</v>
      </c>
      <c r="H327" s="30">
        <v>100</v>
      </c>
      <c r="I327" s="31">
        <v>100</v>
      </c>
      <c r="J327" s="32">
        <f t="shared" si="11"/>
        <v>20.750000000001211</v>
      </c>
      <c r="K327" s="54">
        <v>5.7800000000002001</v>
      </c>
      <c r="L327" s="54">
        <v>6.3900000000003274</v>
      </c>
      <c r="M327" s="54">
        <v>6.4600000000009459</v>
      </c>
      <c r="N327" s="54">
        <v>6.3900000000003274</v>
      </c>
      <c r="O327" s="54">
        <v>6.2399999999997817</v>
      </c>
      <c r="P327" s="54">
        <v>6.1159999999999997</v>
      </c>
      <c r="Q327" s="54">
        <v>7.1400000000003274</v>
      </c>
      <c r="R327" s="54">
        <v>6.4600000000000364</v>
      </c>
    </row>
    <row r="328" spans="1:18" x14ac:dyDescent="0.25">
      <c r="A328" s="58" t="s">
        <v>30</v>
      </c>
      <c r="B328" s="9">
        <v>45253</v>
      </c>
      <c r="C328" s="2">
        <v>52.554999999999836</v>
      </c>
      <c r="D328" s="3">
        <v>51.5</v>
      </c>
      <c r="E328" s="4">
        <v>50.719700000001467</v>
      </c>
      <c r="F328" s="26">
        <v>5.4</v>
      </c>
      <c r="G328" s="28">
        <f t="shared" si="10"/>
        <v>75.053411796938988</v>
      </c>
      <c r="H328" s="30">
        <v>100</v>
      </c>
      <c r="I328" s="31">
        <v>100</v>
      </c>
      <c r="J328" s="32">
        <f t="shared" si="11"/>
        <v>21.458333333333332</v>
      </c>
      <c r="K328" s="54">
        <v>6.0999999999999091</v>
      </c>
      <c r="L328" s="54">
        <v>6.6199999999998909</v>
      </c>
      <c r="M328" s="54">
        <v>6.930000000000291</v>
      </c>
      <c r="N328" s="54">
        <v>6.6599999999998545</v>
      </c>
      <c r="O328" s="54">
        <v>6.3299999999999272</v>
      </c>
      <c r="P328" s="54">
        <v>5.875</v>
      </c>
      <c r="Q328" s="54">
        <v>7.4700000000002547</v>
      </c>
      <c r="R328" s="54">
        <v>6.569999999999709</v>
      </c>
    </row>
    <row r="329" spans="1:18" x14ac:dyDescent="0.25">
      <c r="A329" s="58" t="s">
        <v>30</v>
      </c>
      <c r="B329" s="9">
        <v>45254</v>
      </c>
      <c r="C329" s="2">
        <v>37.003999999998165</v>
      </c>
      <c r="D329" s="3">
        <v>36.399999999994179</v>
      </c>
      <c r="E329" s="4">
        <v>35.990699999994831</v>
      </c>
      <c r="F329" s="26">
        <v>3.78</v>
      </c>
      <c r="G329" s="28">
        <f t="shared" si="10"/>
        <v>75.782085697868013</v>
      </c>
      <c r="H329" s="30">
        <v>100</v>
      </c>
      <c r="I329" s="31">
        <v>100</v>
      </c>
      <c r="J329" s="32">
        <f t="shared" si="11"/>
        <v>15.166666666664241</v>
      </c>
      <c r="K329" s="54">
        <v>4.3600000000001273</v>
      </c>
      <c r="L329" s="54">
        <v>4.569999999999709</v>
      </c>
      <c r="M329" s="54">
        <v>5.0299999999988358</v>
      </c>
      <c r="N329" s="54">
        <v>4.6700000000000728</v>
      </c>
      <c r="O329" s="54">
        <v>4.3299999999999272</v>
      </c>
      <c r="P329" s="54">
        <v>3.984</v>
      </c>
      <c r="Q329" s="54">
        <v>5.4699999999993452</v>
      </c>
      <c r="R329" s="54">
        <v>4.5900000000001455</v>
      </c>
    </row>
    <row r="330" spans="1:18" x14ac:dyDescent="0.25">
      <c r="A330" s="58" t="s">
        <v>30</v>
      </c>
      <c r="B330" s="9">
        <v>45255</v>
      </c>
      <c r="C330" s="2">
        <v>52.132000000002527</v>
      </c>
      <c r="D330" s="3">
        <v>50.900000000008731</v>
      </c>
      <c r="E330" s="4">
        <v>50.292700000005425</v>
      </c>
      <c r="F330" s="29">
        <v>5.57</v>
      </c>
      <c r="G330" s="28">
        <f t="shared" si="10"/>
        <v>71.915011997386088</v>
      </c>
      <c r="H330" s="30">
        <v>100</v>
      </c>
      <c r="I330" s="31">
        <v>100</v>
      </c>
      <c r="J330" s="32">
        <f t="shared" si="11"/>
        <v>21.20833333333697</v>
      </c>
      <c r="K330" s="54">
        <v>6.1799999999998363</v>
      </c>
      <c r="L330" s="54">
        <v>6.5300000000006548</v>
      </c>
      <c r="M330" s="54">
        <v>6.9800000000013824</v>
      </c>
      <c r="N330" s="54">
        <v>6.569999999999709</v>
      </c>
      <c r="O330" s="54">
        <v>6.180000000000291</v>
      </c>
      <c r="P330" s="54">
        <v>5.6619999999999999</v>
      </c>
      <c r="Q330" s="54">
        <v>7.410000000000764</v>
      </c>
      <c r="R330" s="54">
        <v>6.6199999999998909</v>
      </c>
    </row>
    <row r="331" spans="1:18" x14ac:dyDescent="0.25">
      <c r="A331" s="58" t="s">
        <v>30</v>
      </c>
      <c r="B331" s="9">
        <v>45256</v>
      </c>
      <c r="C331" s="2">
        <v>52.661999999997796</v>
      </c>
      <c r="D331" s="3">
        <v>51.5</v>
      </c>
      <c r="E331" s="4">
        <v>50.851199999990058</v>
      </c>
      <c r="F331" s="29">
        <v>5.17</v>
      </c>
      <c r="G331" s="28">
        <f t="shared" si="10"/>
        <v>78.392345010342467</v>
      </c>
      <c r="H331" s="30">
        <v>100</v>
      </c>
      <c r="I331" s="31">
        <v>100</v>
      </c>
      <c r="J331" s="32">
        <f t="shared" si="11"/>
        <v>21.458333333333332</v>
      </c>
      <c r="K331" s="54">
        <v>6.2300000000000182</v>
      </c>
      <c r="L331" s="54">
        <v>6.5599999999994907</v>
      </c>
      <c r="M331" s="54">
        <v>7.0399999999990541</v>
      </c>
      <c r="N331" s="54">
        <v>6.5799999999999272</v>
      </c>
      <c r="O331" s="54">
        <v>6.319999999999709</v>
      </c>
      <c r="P331" s="54">
        <v>5.742</v>
      </c>
      <c r="Q331" s="54">
        <v>7.4799999999995634</v>
      </c>
      <c r="R331" s="54">
        <v>6.7100000000000364</v>
      </c>
    </row>
    <row r="332" spans="1:18" x14ac:dyDescent="0.25">
      <c r="A332" s="58" t="s">
        <v>30</v>
      </c>
      <c r="B332" s="9">
        <v>45257</v>
      </c>
      <c r="C332" s="2">
        <v>36.484000000001458</v>
      </c>
      <c r="D332" s="3">
        <v>35.80000000000291</v>
      </c>
      <c r="E332" s="4">
        <v>35.364400000005844</v>
      </c>
      <c r="F332" s="29">
        <v>3.46</v>
      </c>
      <c r="G332" s="28">
        <f t="shared" si="10"/>
        <v>81.426149439280678</v>
      </c>
      <c r="H332" s="30">
        <v>100</v>
      </c>
      <c r="I332" s="31">
        <v>100</v>
      </c>
      <c r="J332" s="32">
        <f t="shared" si="11"/>
        <v>14.916666666667879</v>
      </c>
      <c r="K332" s="54">
        <v>4.3800000000001091</v>
      </c>
      <c r="L332" s="54">
        <v>4.5399999999999636</v>
      </c>
      <c r="M332" s="54">
        <v>4.819999999999709</v>
      </c>
      <c r="N332" s="54">
        <v>4.5300000000006548</v>
      </c>
      <c r="O332" s="54">
        <v>4.4500000000007276</v>
      </c>
      <c r="P332" s="54">
        <v>4.0839999999999996</v>
      </c>
      <c r="Q332" s="54">
        <v>5.0900000000001455</v>
      </c>
      <c r="R332" s="54">
        <v>4.5900000000001455</v>
      </c>
    </row>
    <row r="333" spans="1:18" x14ac:dyDescent="0.25">
      <c r="A333" s="58" t="s">
        <v>30</v>
      </c>
      <c r="B333" s="9">
        <v>45258</v>
      </c>
      <c r="C333" s="2">
        <v>27.49399999999898</v>
      </c>
      <c r="D333" s="3">
        <v>27.099999999991269</v>
      </c>
      <c r="E333" s="4">
        <v>26.805200000002515</v>
      </c>
      <c r="F333" s="29">
        <v>2.98</v>
      </c>
      <c r="G333" s="28">
        <f t="shared" si="10"/>
        <v>71.566536015902201</v>
      </c>
      <c r="H333" s="30">
        <v>100</v>
      </c>
      <c r="I333" s="31">
        <v>100</v>
      </c>
      <c r="J333" s="32">
        <f t="shared" si="11"/>
        <v>11.29166666666303</v>
      </c>
      <c r="K333" s="54">
        <v>3.3400000000001455</v>
      </c>
      <c r="L333" s="54">
        <v>3.4900000000006912</v>
      </c>
      <c r="M333" s="54">
        <v>3.569999999999709</v>
      </c>
      <c r="N333" s="54">
        <v>3.4399999999995998</v>
      </c>
      <c r="O333" s="54">
        <v>3.339999999999236</v>
      </c>
      <c r="P333" s="54">
        <v>3.1240000000000001</v>
      </c>
      <c r="Q333" s="54">
        <v>3.7299999999995634</v>
      </c>
      <c r="R333" s="54">
        <v>3.4600000000000364</v>
      </c>
    </row>
    <row r="334" spans="1:18" x14ac:dyDescent="0.25">
      <c r="A334" s="58" t="s">
        <v>30</v>
      </c>
      <c r="B334" s="9">
        <v>45259</v>
      </c>
      <c r="C334" s="2">
        <v>43.337000000000216</v>
      </c>
      <c r="D334" s="3">
        <v>42.600000000005821</v>
      </c>
      <c r="E334" s="4">
        <v>42.09309999999823</v>
      </c>
      <c r="F334" s="29">
        <v>4.1399999999999997</v>
      </c>
      <c r="G334" s="28">
        <f t="shared" si="10"/>
        <v>80.977847426341185</v>
      </c>
      <c r="H334" s="30">
        <v>100</v>
      </c>
      <c r="I334" s="31">
        <v>100</v>
      </c>
      <c r="J334" s="32">
        <f t="shared" si="11"/>
        <v>17.750000000002427</v>
      </c>
      <c r="K334" s="54">
        <v>5.0299999999997453</v>
      </c>
      <c r="L334" s="54">
        <v>5.4399999999995998</v>
      </c>
      <c r="M334" s="54">
        <v>5.7000000000007276</v>
      </c>
      <c r="N334" s="54">
        <v>5.3800000000001091</v>
      </c>
      <c r="O334" s="54">
        <v>5.2600000000002183</v>
      </c>
      <c r="P334" s="54">
        <v>4.827</v>
      </c>
      <c r="Q334" s="54">
        <v>6.2100000000000364</v>
      </c>
      <c r="R334" s="54">
        <v>5.4899999999997817</v>
      </c>
    </row>
    <row r="335" spans="1:18" x14ac:dyDescent="0.25">
      <c r="A335" s="58" t="s">
        <v>30</v>
      </c>
      <c r="B335" s="9">
        <v>45260</v>
      </c>
      <c r="C335" s="2">
        <v>45.289000000001003</v>
      </c>
      <c r="D335" s="3">
        <v>44.5</v>
      </c>
      <c r="E335" s="4">
        <v>43.869900000005146</v>
      </c>
      <c r="F335" s="29">
        <v>4.53</v>
      </c>
      <c r="G335" s="28">
        <f t="shared" si="10"/>
        <v>77.306992669386119</v>
      </c>
      <c r="H335" s="30">
        <v>100</v>
      </c>
      <c r="I335" s="31">
        <v>100</v>
      </c>
      <c r="J335" s="32">
        <f t="shared" si="11"/>
        <v>18.541666666666668</v>
      </c>
      <c r="K335" s="54">
        <v>5.2400000000002365</v>
      </c>
      <c r="L335" s="54">
        <v>5.569999999999709</v>
      </c>
      <c r="M335" s="54">
        <v>6.180000000000291</v>
      </c>
      <c r="N335" s="54">
        <v>5.5900000000001455</v>
      </c>
      <c r="O335" s="54">
        <v>5.4400000000005093</v>
      </c>
      <c r="P335" s="54">
        <v>4.8890000000000002</v>
      </c>
      <c r="Q335" s="54">
        <v>6.6199999999998909</v>
      </c>
      <c r="R335" s="54">
        <v>5.7600000000002183</v>
      </c>
    </row>
    <row r="336" spans="1:18" x14ac:dyDescent="0.25">
      <c r="A336" s="58" t="s">
        <v>31</v>
      </c>
      <c r="B336" s="5">
        <v>45261</v>
      </c>
      <c r="C336" s="6">
        <v>41.798999999999964</v>
      </c>
      <c r="D336" s="7">
        <v>41</v>
      </c>
      <c r="E336" s="8">
        <v>40.434699999997974</v>
      </c>
      <c r="F336" s="25">
        <v>4.22</v>
      </c>
      <c r="G336" s="28">
        <f t="shared" si="10"/>
        <v>76.458958136669082</v>
      </c>
      <c r="H336" s="30">
        <v>100</v>
      </c>
      <c r="I336" s="31">
        <v>100</v>
      </c>
      <c r="J336" s="32">
        <f t="shared" si="11"/>
        <v>17.083333333333332</v>
      </c>
      <c r="K336" s="54">
        <v>4.8800000000001091</v>
      </c>
      <c r="L336" s="54">
        <v>5.1100000000005821</v>
      </c>
      <c r="M336" s="54">
        <v>5.8299999999999272</v>
      </c>
      <c r="N336" s="54">
        <v>5.2299999999995634</v>
      </c>
      <c r="O336" s="54">
        <v>5.0099999999993088</v>
      </c>
      <c r="P336" s="54">
        <v>4.2590000000000003</v>
      </c>
      <c r="Q336" s="54">
        <v>6.2000000000007276</v>
      </c>
      <c r="R336" s="54">
        <v>5.2799999999997453</v>
      </c>
    </row>
    <row r="337" spans="1:18" x14ac:dyDescent="0.25">
      <c r="A337" s="58" t="s">
        <v>31</v>
      </c>
      <c r="B337" s="9">
        <v>45262</v>
      </c>
      <c r="C337" s="2">
        <v>53.837000000000181</v>
      </c>
      <c r="D337" s="3">
        <v>52.69999999999709</v>
      </c>
      <c r="E337" s="4">
        <v>52.01589999999851</v>
      </c>
      <c r="F337" s="26">
        <v>5.3</v>
      </c>
      <c r="G337" s="28">
        <f t="shared" si="10"/>
        <v>78.251327822574538</v>
      </c>
      <c r="H337" s="30">
        <v>100</v>
      </c>
      <c r="I337" s="31">
        <v>100</v>
      </c>
      <c r="J337" s="32">
        <f t="shared" si="11"/>
        <v>21.958333333332121</v>
      </c>
      <c r="K337" s="54">
        <v>6.2299999999995634</v>
      </c>
      <c r="L337" s="54">
        <v>6.6300000000001091</v>
      </c>
      <c r="M337" s="54">
        <v>7.3899999999994179</v>
      </c>
      <c r="N337" s="54">
        <v>6.6300000000001091</v>
      </c>
      <c r="O337" s="54">
        <v>6.4400000000005093</v>
      </c>
      <c r="P337" s="54">
        <v>5.7869999999999999</v>
      </c>
      <c r="Q337" s="54">
        <v>7.9499999999998181</v>
      </c>
      <c r="R337" s="54">
        <v>6.7800000000006548</v>
      </c>
    </row>
    <row r="338" spans="1:18" x14ac:dyDescent="0.25">
      <c r="A338" s="58" t="s">
        <v>31</v>
      </c>
      <c r="B338" s="9">
        <v>45263</v>
      </c>
      <c r="C338" s="2">
        <v>59.487999999999602</v>
      </c>
      <c r="D338" s="3">
        <v>58.30000000000291</v>
      </c>
      <c r="E338" s="4">
        <v>57.242299999998068</v>
      </c>
      <c r="F338" s="26">
        <v>6.02</v>
      </c>
      <c r="G338" s="28">
        <f t="shared" si="10"/>
        <v>76.212995845284368</v>
      </c>
      <c r="H338" s="30">
        <v>100</v>
      </c>
      <c r="I338" s="31">
        <v>100</v>
      </c>
      <c r="J338" s="32">
        <f t="shared" si="11"/>
        <v>24.291666666667879</v>
      </c>
      <c r="K338" s="54">
        <v>6.8500000000003638</v>
      </c>
      <c r="L338" s="54">
        <v>7.4199999999991633</v>
      </c>
      <c r="M338" s="54">
        <v>7.9500000000007276</v>
      </c>
      <c r="N338" s="54">
        <v>7.3400000000001455</v>
      </c>
      <c r="O338" s="54">
        <v>7.1899999999995998</v>
      </c>
      <c r="P338" s="54">
        <v>6.548</v>
      </c>
      <c r="Q338" s="54">
        <v>8.6399999999994179</v>
      </c>
      <c r="R338" s="54">
        <v>7.5500000000001819</v>
      </c>
    </row>
    <row r="339" spans="1:18" x14ac:dyDescent="0.25">
      <c r="A339" s="58" t="s">
        <v>31</v>
      </c>
      <c r="B339" s="9">
        <v>45264</v>
      </c>
      <c r="C339" s="2">
        <v>46.822000000000109</v>
      </c>
      <c r="D339" s="3">
        <v>45.899999999994179</v>
      </c>
      <c r="E339" s="4">
        <v>45.380999999993946</v>
      </c>
      <c r="F339" s="26">
        <v>4.71</v>
      </c>
      <c r="G339" s="28">
        <f t="shared" si="10"/>
        <v>76.691767765287395</v>
      </c>
      <c r="H339" s="30">
        <v>100</v>
      </c>
      <c r="I339" s="31">
        <v>100</v>
      </c>
      <c r="J339" s="32">
        <f t="shared" si="11"/>
        <v>19.124999999997573</v>
      </c>
      <c r="K339" s="54">
        <v>5.5599999999994907</v>
      </c>
      <c r="L339" s="54">
        <v>5.9000000000005457</v>
      </c>
      <c r="M339" s="54">
        <v>6.2199999999993452</v>
      </c>
      <c r="N339" s="54">
        <v>5.8100000000004002</v>
      </c>
      <c r="O339" s="54">
        <v>5.6700000000000728</v>
      </c>
      <c r="P339" s="54">
        <v>5.1920000000000002</v>
      </c>
      <c r="Q339" s="54">
        <v>6.5800000000008367</v>
      </c>
      <c r="R339" s="54">
        <v>5.8899999999994179</v>
      </c>
    </row>
    <row r="340" spans="1:18" x14ac:dyDescent="0.25">
      <c r="A340" s="58" t="s">
        <v>31</v>
      </c>
      <c r="B340" s="9">
        <v>45265</v>
      </c>
      <c r="C340" s="2">
        <v>51.717000000001818</v>
      </c>
      <c r="D340" s="3">
        <v>50.80000000000291</v>
      </c>
      <c r="E340" s="4">
        <v>50.116099999999278</v>
      </c>
      <c r="F340" s="26">
        <v>5.04</v>
      </c>
      <c r="G340" s="28">
        <f t="shared" si="10"/>
        <v>79.321358931027433</v>
      </c>
      <c r="H340" s="30">
        <v>100</v>
      </c>
      <c r="I340" s="31">
        <v>100</v>
      </c>
      <c r="J340" s="32">
        <f t="shared" si="11"/>
        <v>21.166666666667879</v>
      </c>
      <c r="K340" s="54">
        <v>5.9800000000004729</v>
      </c>
      <c r="L340" s="54">
        <v>6.4700000000002547</v>
      </c>
      <c r="M340" s="54">
        <v>6.8000000000010914</v>
      </c>
      <c r="N340" s="54">
        <v>6.4199999999991633</v>
      </c>
      <c r="O340" s="54">
        <v>6.3100000000004002</v>
      </c>
      <c r="P340" s="54">
        <v>5.7169999999999996</v>
      </c>
      <c r="Q340" s="54">
        <v>7.3699999999998909</v>
      </c>
      <c r="R340" s="54">
        <v>6.6500000000005457</v>
      </c>
    </row>
    <row r="341" spans="1:18" x14ac:dyDescent="0.25">
      <c r="A341" s="58" t="s">
        <v>31</v>
      </c>
      <c r="B341" s="9">
        <v>45266</v>
      </c>
      <c r="C341" s="2">
        <v>13.365999999997854</v>
      </c>
      <c r="D341" s="3">
        <v>13.30000000000291</v>
      </c>
      <c r="E341" s="4">
        <v>13.241399999998976</v>
      </c>
      <c r="F341" s="26">
        <v>1.31</v>
      </c>
      <c r="G341" s="28">
        <f t="shared" si="10"/>
        <v>79.898258878786592</v>
      </c>
      <c r="H341" s="30">
        <v>100</v>
      </c>
      <c r="I341" s="31">
        <v>100</v>
      </c>
      <c r="J341" s="32">
        <f t="shared" si="11"/>
        <v>5.5416666666678793</v>
      </c>
      <c r="K341" s="54">
        <v>1.6700000000000728</v>
      </c>
      <c r="L341" s="54">
        <v>1.7199999999993452</v>
      </c>
      <c r="M341" s="54">
        <v>1.6899999999986903</v>
      </c>
      <c r="N341" s="54">
        <v>1.7000000000007276</v>
      </c>
      <c r="O341" s="54">
        <v>1.6499999999996362</v>
      </c>
      <c r="P341" s="54">
        <v>1.506</v>
      </c>
      <c r="Q341" s="54">
        <v>1.7399999999997817</v>
      </c>
      <c r="R341" s="54">
        <v>1.6899999999995998</v>
      </c>
    </row>
    <row r="342" spans="1:18" x14ac:dyDescent="0.25">
      <c r="A342" s="58" t="s">
        <v>31</v>
      </c>
      <c r="B342" s="9">
        <v>45267</v>
      </c>
      <c r="C342" s="2">
        <v>37.874999999999488</v>
      </c>
      <c r="D342" s="3">
        <v>37.207999999998719</v>
      </c>
      <c r="E342" s="4">
        <v>36.763800000000629</v>
      </c>
      <c r="F342" s="26">
        <v>3.71</v>
      </c>
      <c r="G342" s="28">
        <f t="shared" si="10"/>
        <v>78.925871662304502</v>
      </c>
      <c r="H342" s="30">
        <v>100</v>
      </c>
      <c r="I342" s="31">
        <v>100</v>
      </c>
      <c r="J342" s="32">
        <f t="shared" si="11"/>
        <v>15.503333333332799</v>
      </c>
      <c r="K342" s="54">
        <v>4.4700000000002547</v>
      </c>
      <c r="L342" s="54">
        <v>4.6400000000003274</v>
      </c>
      <c r="M342" s="54">
        <v>5.1599999999998545</v>
      </c>
      <c r="N342" s="54">
        <v>4.7599999999993088</v>
      </c>
      <c r="O342" s="54">
        <v>4.5900000000001455</v>
      </c>
      <c r="P342" s="54">
        <v>3.8149999999999999</v>
      </c>
      <c r="Q342" s="54">
        <v>5.5199999999995271</v>
      </c>
      <c r="R342" s="54">
        <v>4.9200000000000728</v>
      </c>
    </row>
    <row r="343" spans="1:18" x14ac:dyDescent="0.25">
      <c r="A343" s="58" t="s">
        <v>31</v>
      </c>
      <c r="B343" s="9">
        <v>45268</v>
      </c>
      <c r="C343" s="2">
        <v>53.626000000000218</v>
      </c>
      <c r="D343" s="3">
        <v>52.592000000004191</v>
      </c>
      <c r="E343" s="4">
        <v>51.898500000010245</v>
      </c>
      <c r="F343" s="26">
        <v>5.33</v>
      </c>
      <c r="G343" s="28">
        <f t="shared" si="10"/>
        <v>77.651428184173184</v>
      </c>
      <c r="H343" s="30">
        <v>100</v>
      </c>
      <c r="I343" s="31">
        <v>100</v>
      </c>
      <c r="J343" s="32">
        <f t="shared" si="11"/>
        <v>21.913333333335082</v>
      </c>
      <c r="K343" s="54">
        <v>6.2099999999991269</v>
      </c>
      <c r="L343" s="54">
        <v>6.6199999999998909</v>
      </c>
      <c r="M343" s="54">
        <v>7.4500000000007276</v>
      </c>
      <c r="N343" s="54">
        <v>6.7600000000002183</v>
      </c>
      <c r="O343" s="54">
        <v>6.3599999999996726</v>
      </c>
      <c r="P343" s="54">
        <v>5.6159999999999997</v>
      </c>
      <c r="Q343" s="54">
        <v>7.910000000000764</v>
      </c>
      <c r="R343" s="54">
        <v>6.6999999999998181</v>
      </c>
    </row>
    <row r="344" spans="1:18" x14ac:dyDescent="0.25">
      <c r="A344" s="58" t="s">
        <v>31</v>
      </c>
      <c r="B344" s="9">
        <v>45269</v>
      </c>
      <c r="C344" s="2">
        <v>57.774000000001131</v>
      </c>
      <c r="D344" s="3">
        <v>56.69999999999709</v>
      </c>
      <c r="E344" s="4">
        <v>55.765999999988708</v>
      </c>
      <c r="F344" s="26">
        <v>5.7344999999999997</v>
      </c>
      <c r="G344" s="28">
        <f t="shared" si="10"/>
        <v>77.811622631494103</v>
      </c>
      <c r="H344" s="30">
        <v>100</v>
      </c>
      <c r="I344" s="31">
        <v>100</v>
      </c>
      <c r="J344" s="32">
        <f t="shared" si="11"/>
        <v>23.624999999998789</v>
      </c>
      <c r="K344" s="54">
        <v>6.5200000000004366</v>
      </c>
      <c r="L344" s="54">
        <v>7.1599999999998545</v>
      </c>
      <c r="M344" s="54">
        <v>7.680000000000291</v>
      </c>
      <c r="N344" s="54">
        <v>7.2100000000000364</v>
      </c>
      <c r="O344" s="54">
        <v>7.0200000000004366</v>
      </c>
      <c r="P344" s="54">
        <v>6.2640000000000002</v>
      </c>
      <c r="Q344" s="54">
        <v>8.4899999999997817</v>
      </c>
      <c r="R344" s="54">
        <v>7.430000000000291</v>
      </c>
    </row>
    <row r="345" spans="1:18" x14ac:dyDescent="0.25">
      <c r="A345" s="58" t="s">
        <v>31</v>
      </c>
      <c r="B345" s="9">
        <v>45270</v>
      </c>
      <c r="C345" s="2">
        <v>53.498999999999015</v>
      </c>
      <c r="D345" s="3">
        <v>52.30000000000291</v>
      </c>
      <c r="E345" s="4">
        <v>51.63990000000922</v>
      </c>
      <c r="F345" s="26">
        <v>5.48</v>
      </c>
      <c r="G345" s="28">
        <f t="shared" si="10"/>
        <v>75.106599672924261</v>
      </c>
      <c r="H345" s="30">
        <v>93.99</v>
      </c>
      <c r="I345" s="31">
        <v>100</v>
      </c>
      <c r="J345" s="32">
        <f t="shared" si="11"/>
        <v>21.791666666667879</v>
      </c>
      <c r="K345" s="54">
        <v>6.180000000000291</v>
      </c>
      <c r="L345" s="54">
        <v>6.7200000000002547</v>
      </c>
      <c r="M345" s="54">
        <v>7.1199999999989814</v>
      </c>
      <c r="N345" s="54">
        <v>6.6400000000003274</v>
      </c>
      <c r="O345" s="54">
        <v>6.4799999999995634</v>
      </c>
      <c r="P345" s="54">
        <v>5.9189999999999996</v>
      </c>
      <c r="Q345" s="54">
        <v>7.6399999999994179</v>
      </c>
      <c r="R345" s="54">
        <v>6.8000000000001819</v>
      </c>
    </row>
    <row r="346" spans="1:18" x14ac:dyDescent="0.25">
      <c r="A346" s="58" t="s">
        <v>31</v>
      </c>
      <c r="B346" s="9">
        <v>45271</v>
      </c>
      <c r="C346" s="2">
        <v>56.619000000001748</v>
      </c>
      <c r="D346" s="3">
        <v>55.399999999994179</v>
      </c>
      <c r="E346" s="4">
        <v>54.550900000002002</v>
      </c>
      <c r="F346" s="26">
        <v>5.46</v>
      </c>
      <c r="G346" s="28">
        <f t="shared" si="10"/>
        <v>79.849847694334457</v>
      </c>
      <c r="H346" s="30">
        <v>100</v>
      </c>
      <c r="I346" s="31">
        <v>100</v>
      </c>
      <c r="J346" s="32">
        <f t="shared" si="11"/>
        <v>23.083333333330909</v>
      </c>
      <c r="K346" s="54">
        <v>6.4399999999995998</v>
      </c>
      <c r="L346" s="54">
        <v>6.9799999999995634</v>
      </c>
      <c r="M346" s="54">
        <v>7.7300000000013824</v>
      </c>
      <c r="N346" s="54">
        <v>7.0500000000001819</v>
      </c>
      <c r="O346" s="54">
        <v>6.7800000000006548</v>
      </c>
      <c r="P346" s="54">
        <v>6.0389999999999997</v>
      </c>
      <c r="Q346" s="54">
        <v>8.4500000000007276</v>
      </c>
      <c r="R346" s="54">
        <v>7.1499999999996362</v>
      </c>
    </row>
    <row r="347" spans="1:18" x14ac:dyDescent="0.25">
      <c r="A347" s="58" t="s">
        <v>31</v>
      </c>
      <c r="B347" s="9">
        <v>45272</v>
      </c>
      <c r="C347" s="2">
        <v>55.660999999997962</v>
      </c>
      <c r="D347" s="3">
        <v>54.5</v>
      </c>
      <c r="E347" s="4">
        <v>53.694799999997485</v>
      </c>
      <c r="F347" s="26">
        <v>5.66</v>
      </c>
      <c r="G347" s="28">
        <f t="shared" si="10"/>
        <v>75.776936059004228</v>
      </c>
      <c r="H347" s="30">
        <v>100</v>
      </c>
      <c r="I347" s="31">
        <v>100</v>
      </c>
      <c r="J347" s="32">
        <f t="shared" si="11"/>
        <v>22.708333333333332</v>
      </c>
      <c r="K347" s="54">
        <v>6.3500000000003638</v>
      </c>
      <c r="L347" s="54">
        <v>6.9200000000000728</v>
      </c>
      <c r="M347" s="54">
        <v>7.5399999999990541</v>
      </c>
      <c r="N347" s="54">
        <v>6.9699999999993452</v>
      </c>
      <c r="O347" s="54">
        <v>6.6999999999998181</v>
      </c>
      <c r="P347" s="54">
        <v>5.9210000000000003</v>
      </c>
      <c r="Q347" s="54">
        <v>8.2299999999995634</v>
      </c>
      <c r="R347" s="54">
        <v>7.0299999999997453</v>
      </c>
    </row>
    <row r="348" spans="1:18" x14ac:dyDescent="0.25">
      <c r="A348" s="58" t="s">
        <v>31</v>
      </c>
      <c r="B348" s="9">
        <v>45273</v>
      </c>
      <c r="C348" s="10">
        <v>52.568000000001092</v>
      </c>
      <c r="D348" s="11">
        <v>51.5</v>
      </c>
      <c r="E348" s="12">
        <v>50.836899999994785</v>
      </c>
      <c r="F348" s="26">
        <v>5.37</v>
      </c>
      <c r="G348" s="28">
        <f t="shared" si="10"/>
        <v>75.472704600273829</v>
      </c>
      <c r="H348" s="30">
        <v>100</v>
      </c>
      <c r="I348" s="31">
        <v>100</v>
      </c>
      <c r="J348" s="32">
        <f t="shared" si="11"/>
        <v>21.458333333333332</v>
      </c>
      <c r="K348" s="54">
        <v>6</v>
      </c>
      <c r="L348" s="54">
        <v>6.5500000000001819</v>
      </c>
      <c r="M348" s="54">
        <v>7.0200000000004366</v>
      </c>
      <c r="N348" s="54">
        <v>6.5799999999999272</v>
      </c>
      <c r="O348" s="54">
        <v>6.2899999999999636</v>
      </c>
      <c r="P348" s="54">
        <v>5.7679999999999998</v>
      </c>
      <c r="Q348" s="54">
        <v>7.7100000000000364</v>
      </c>
      <c r="R348" s="54">
        <v>6.6500000000005457</v>
      </c>
    </row>
    <row r="349" spans="1:18" x14ac:dyDescent="0.25">
      <c r="A349" s="58" t="s">
        <v>31</v>
      </c>
      <c r="B349" s="9">
        <v>45274</v>
      </c>
      <c r="C349" s="2">
        <v>54.806999999999782</v>
      </c>
      <c r="D349" s="3">
        <v>53.80000000000291</v>
      </c>
      <c r="E349" s="4">
        <v>53.033699999999953</v>
      </c>
      <c r="F349" s="26">
        <v>5.63</v>
      </c>
      <c r="G349" s="28">
        <f t="shared" si="10"/>
        <v>75.202252824666374</v>
      </c>
      <c r="H349" s="30">
        <v>100</v>
      </c>
      <c r="I349" s="31">
        <v>100</v>
      </c>
      <c r="J349" s="32">
        <f t="shared" si="11"/>
        <v>22.416666666667879</v>
      </c>
      <c r="K349" s="54">
        <v>6.2399999999997817</v>
      </c>
      <c r="L349" s="54">
        <v>6.7700000000004366</v>
      </c>
      <c r="M349" s="54">
        <v>7.430000000000291</v>
      </c>
      <c r="N349" s="54">
        <v>6.8699999999998909</v>
      </c>
      <c r="O349" s="54">
        <v>6.5500000000001819</v>
      </c>
      <c r="P349" s="54">
        <v>5.8170000000000002</v>
      </c>
      <c r="Q349" s="54">
        <v>8.1999999999998181</v>
      </c>
      <c r="R349" s="54">
        <v>6.9299999999993815</v>
      </c>
    </row>
    <row r="350" spans="1:18" x14ac:dyDescent="0.25">
      <c r="A350" s="58" t="s">
        <v>31</v>
      </c>
      <c r="B350" s="9">
        <v>45275</v>
      </c>
      <c r="C350" s="2">
        <v>54.96200000000033</v>
      </c>
      <c r="D350" s="3">
        <v>53.80000000000291</v>
      </c>
      <c r="E350" s="4">
        <v>53.126600000003236</v>
      </c>
      <c r="F350" s="26">
        <v>5.65</v>
      </c>
      <c r="G350" s="28">
        <f t="shared" si="10"/>
        <v>74.936050159800288</v>
      </c>
      <c r="H350" s="30">
        <v>100</v>
      </c>
      <c r="I350" s="31">
        <v>100</v>
      </c>
      <c r="J350" s="32">
        <f t="shared" si="11"/>
        <v>22.416666666667879</v>
      </c>
      <c r="K350" s="54">
        <v>6.2899999999999636</v>
      </c>
      <c r="L350" s="54">
        <v>6.819999999999709</v>
      </c>
      <c r="M350" s="54">
        <v>7.430000000000291</v>
      </c>
      <c r="N350" s="54">
        <v>6.8900000000003274</v>
      </c>
      <c r="O350" s="54">
        <v>6.569999999999709</v>
      </c>
      <c r="P350" s="54">
        <v>5.8220000000000001</v>
      </c>
      <c r="Q350" s="54">
        <v>8.1599999999998545</v>
      </c>
      <c r="R350" s="54">
        <v>6.9800000000004729</v>
      </c>
    </row>
    <row r="351" spans="1:18" x14ac:dyDescent="0.25">
      <c r="A351" s="58" t="s">
        <v>31</v>
      </c>
      <c r="B351" s="9">
        <v>45276</v>
      </c>
      <c r="C351" s="2">
        <v>48.732999999999237</v>
      </c>
      <c r="D351" s="3">
        <v>47.899999999994179</v>
      </c>
      <c r="E351" s="4">
        <v>47.241399999998976</v>
      </c>
      <c r="F351" s="26">
        <v>4.51</v>
      </c>
      <c r="G351" s="28">
        <f t="shared" si="10"/>
        <v>83.582612513266653</v>
      </c>
      <c r="H351" s="30">
        <v>100</v>
      </c>
      <c r="I351" s="31">
        <v>100</v>
      </c>
      <c r="J351" s="32">
        <f t="shared" si="11"/>
        <v>19.958333333330909</v>
      </c>
      <c r="K351" s="54">
        <v>5.6300000000001091</v>
      </c>
      <c r="L351" s="54">
        <v>6.1099999999996726</v>
      </c>
      <c r="M351" s="54">
        <v>6.3599999999987631</v>
      </c>
      <c r="N351" s="54">
        <v>6.0900000000001455</v>
      </c>
      <c r="O351" s="54">
        <v>5.8900000000003274</v>
      </c>
      <c r="P351" s="54">
        <v>5.3929999999999998</v>
      </c>
      <c r="Q351" s="54">
        <v>7.0200000000004366</v>
      </c>
      <c r="R351" s="54">
        <v>6.2399999999997817</v>
      </c>
    </row>
    <row r="352" spans="1:18" x14ac:dyDescent="0.25">
      <c r="A352" s="58" t="s">
        <v>31</v>
      </c>
      <c r="B352" s="9">
        <v>45277</v>
      </c>
      <c r="C352" s="2">
        <v>31.361000000001127</v>
      </c>
      <c r="D352" s="3">
        <v>31</v>
      </c>
      <c r="E352" s="4">
        <v>30.760200000004261</v>
      </c>
      <c r="F352" s="26">
        <v>3.17</v>
      </c>
      <c r="G352" s="28">
        <f t="shared" si="10"/>
        <v>76.958997487412844</v>
      </c>
      <c r="H352" s="30">
        <v>100</v>
      </c>
      <c r="I352" s="31">
        <v>100</v>
      </c>
      <c r="J352" s="32">
        <f t="shared" si="11"/>
        <v>12.916666666666668</v>
      </c>
      <c r="K352" s="54">
        <v>3.7600000000002183</v>
      </c>
      <c r="L352" s="54">
        <v>3.9800000000004729</v>
      </c>
      <c r="M352" s="54">
        <v>4.0400000000008731</v>
      </c>
      <c r="N352" s="54">
        <v>3.8299999999999272</v>
      </c>
      <c r="O352" s="54">
        <v>3.819999999999709</v>
      </c>
      <c r="P352" s="54">
        <v>3.601</v>
      </c>
      <c r="Q352" s="54">
        <v>4.3400000000001455</v>
      </c>
      <c r="R352" s="54">
        <v>3.9899999999997817</v>
      </c>
    </row>
    <row r="353" spans="1:18" x14ac:dyDescent="0.25">
      <c r="A353" s="58" t="s">
        <v>31</v>
      </c>
      <c r="B353" s="9">
        <v>45278</v>
      </c>
      <c r="C353" s="2">
        <v>44.502000000000365</v>
      </c>
      <c r="D353" s="3">
        <v>43.600000000005821</v>
      </c>
      <c r="E353" s="4">
        <v>43.145900000003166</v>
      </c>
      <c r="F353" s="26">
        <v>4.41</v>
      </c>
      <c r="G353" s="28">
        <f t="shared" si="10"/>
        <v>77.804527545400674</v>
      </c>
      <c r="H353" s="30">
        <v>100</v>
      </c>
      <c r="I353" s="31">
        <v>100</v>
      </c>
      <c r="J353" s="32">
        <f t="shared" si="11"/>
        <v>18.166666666669094</v>
      </c>
      <c r="K353" s="54">
        <v>5.1999999999998181</v>
      </c>
      <c r="L353" s="54">
        <v>5.5100000000002183</v>
      </c>
      <c r="M353" s="54">
        <v>6.0100000000002183</v>
      </c>
      <c r="N353" s="54">
        <v>5.680000000000291</v>
      </c>
      <c r="O353" s="54">
        <v>5.4099999999998545</v>
      </c>
      <c r="P353" s="54">
        <v>4.6520000000000001</v>
      </c>
      <c r="Q353" s="54">
        <v>6.4799999999995634</v>
      </c>
      <c r="R353" s="54">
        <v>5.5600000000004002</v>
      </c>
    </row>
    <row r="354" spans="1:18" x14ac:dyDescent="0.25">
      <c r="A354" s="58" t="s">
        <v>31</v>
      </c>
      <c r="B354" s="9">
        <v>45279</v>
      </c>
      <c r="C354" s="2">
        <v>45.00899999999811</v>
      </c>
      <c r="D354" s="3">
        <v>44.19999999999709</v>
      </c>
      <c r="E354" s="4">
        <v>43.700099999987287</v>
      </c>
      <c r="F354" s="26">
        <v>4.4800000000000004</v>
      </c>
      <c r="G354" s="28">
        <f t="shared" si="10"/>
        <v>77.64280655206403</v>
      </c>
      <c r="H354" s="30">
        <v>97.58</v>
      </c>
      <c r="I354" s="31">
        <v>100</v>
      </c>
      <c r="J354" s="32">
        <f t="shared" si="11"/>
        <v>18.416666666665453</v>
      </c>
      <c r="K354" s="54">
        <v>5.1300000000001091</v>
      </c>
      <c r="L354" s="54">
        <v>5.5999999999994543</v>
      </c>
      <c r="M354" s="54">
        <v>5.9599999999991269</v>
      </c>
      <c r="N354" s="54">
        <v>5.6499999999996362</v>
      </c>
      <c r="O354" s="54">
        <v>5.5100000000002183</v>
      </c>
      <c r="P354" s="54">
        <v>4.9290000000000003</v>
      </c>
      <c r="Q354" s="54">
        <v>6.5</v>
      </c>
      <c r="R354" s="54">
        <v>5.7299999999995634</v>
      </c>
    </row>
    <row r="355" spans="1:18" x14ac:dyDescent="0.25">
      <c r="A355" s="58" t="s">
        <v>31</v>
      </c>
      <c r="B355" s="9">
        <v>45280</v>
      </c>
      <c r="C355" s="2">
        <v>58.283000000000108</v>
      </c>
      <c r="D355" s="3">
        <v>57</v>
      </c>
      <c r="E355" s="4">
        <v>56.225500000000466</v>
      </c>
      <c r="F355" s="26">
        <v>5.99</v>
      </c>
      <c r="G355" s="28">
        <f t="shared" si="10"/>
        <v>74.886753492383164</v>
      </c>
      <c r="H355" s="30">
        <v>100</v>
      </c>
      <c r="I355" s="31">
        <v>100</v>
      </c>
      <c r="J355" s="32">
        <f t="shared" si="11"/>
        <v>23.75</v>
      </c>
      <c r="K355" s="54">
        <v>6.5299999999997453</v>
      </c>
      <c r="L355" s="54">
        <v>7.1500000000005457</v>
      </c>
      <c r="M355" s="54">
        <v>7.9899999999997817</v>
      </c>
      <c r="N355" s="54">
        <v>7.2799999999997453</v>
      </c>
      <c r="O355" s="54">
        <v>7.0399999999999636</v>
      </c>
      <c r="P355" s="54">
        <v>6.1529999999999996</v>
      </c>
      <c r="Q355" s="54">
        <v>8.7100000000000364</v>
      </c>
      <c r="R355" s="54">
        <v>7.430000000000291</v>
      </c>
    </row>
    <row r="356" spans="1:18" x14ac:dyDescent="0.25">
      <c r="A356" s="58" t="s">
        <v>31</v>
      </c>
      <c r="B356" s="9">
        <v>45281</v>
      </c>
      <c r="C356" s="2">
        <v>55.267999999999965</v>
      </c>
      <c r="D356" s="3">
        <v>54.099999999991269</v>
      </c>
      <c r="E356" s="4">
        <v>53.329800000006799</v>
      </c>
      <c r="F356" s="26">
        <v>5.6</v>
      </c>
      <c r="G356" s="28">
        <f t="shared" si="10"/>
        <v>76.026711936040982</v>
      </c>
      <c r="H356" s="30">
        <v>100</v>
      </c>
      <c r="I356" s="31">
        <v>100</v>
      </c>
      <c r="J356" s="32">
        <f t="shared" si="11"/>
        <v>22.54166666666303</v>
      </c>
      <c r="K356" s="54">
        <v>6.2200000000002547</v>
      </c>
      <c r="L356" s="54">
        <v>6.7699999999995271</v>
      </c>
      <c r="M356" s="54">
        <v>7.6599999999998545</v>
      </c>
      <c r="N356" s="54">
        <v>6.8900000000003274</v>
      </c>
      <c r="O356" s="54">
        <v>6.6899999999995998</v>
      </c>
      <c r="P356" s="54">
        <v>5.7279999999999998</v>
      </c>
      <c r="Q356" s="54">
        <v>8.3200000000006185</v>
      </c>
      <c r="R356" s="54">
        <v>6.9899999999997817</v>
      </c>
    </row>
    <row r="357" spans="1:18" x14ac:dyDescent="0.25">
      <c r="A357" s="58" t="s">
        <v>31</v>
      </c>
      <c r="B357" s="9">
        <v>45282</v>
      </c>
      <c r="C357" s="2">
        <v>57.54899999999909</v>
      </c>
      <c r="D357" s="3">
        <v>56.30000000000291</v>
      </c>
      <c r="E357" s="4">
        <v>55.482799999997951</v>
      </c>
      <c r="F357" s="26">
        <v>5.91</v>
      </c>
      <c r="G357" s="28">
        <f t="shared" si="10"/>
        <v>74.968338194294901</v>
      </c>
      <c r="H357" s="30">
        <v>100</v>
      </c>
      <c r="I357" s="31">
        <v>100</v>
      </c>
      <c r="J357" s="32">
        <f t="shared" si="11"/>
        <v>23.458333333334547</v>
      </c>
      <c r="K357" s="54">
        <v>6.4699999999993452</v>
      </c>
      <c r="L357" s="54">
        <v>7.0500000000001819</v>
      </c>
      <c r="M357" s="54">
        <v>7.9099999999998545</v>
      </c>
      <c r="N357" s="54">
        <v>7.1599999999998545</v>
      </c>
      <c r="O357" s="54">
        <v>7.0100000000002183</v>
      </c>
      <c r="P357" s="54">
        <v>6.0490000000000004</v>
      </c>
      <c r="Q357" s="54">
        <v>8.6099999999996726</v>
      </c>
      <c r="R357" s="54">
        <v>7.2899999999999636</v>
      </c>
    </row>
    <row r="358" spans="1:18" x14ac:dyDescent="0.25">
      <c r="A358" s="58" t="s">
        <v>31</v>
      </c>
      <c r="B358" s="9">
        <v>45283</v>
      </c>
      <c r="C358" s="2">
        <v>57.272000000000872</v>
      </c>
      <c r="D358" s="3">
        <v>56</v>
      </c>
      <c r="E358" s="4">
        <v>55.130199999999604</v>
      </c>
      <c r="F358" s="26">
        <v>5.9870000000000001</v>
      </c>
      <c r="G358" s="28">
        <f t="shared" si="10"/>
        <v>73.609817152031169</v>
      </c>
      <c r="H358" s="30">
        <v>100</v>
      </c>
      <c r="I358" s="31">
        <v>100</v>
      </c>
      <c r="J358" s="32">
        <f t="shared" si="11"/>
        <v>23.333333333333332</v>
      </c>
      <c r="K358" s="54">
        <v>6.4400000000005093</v>
      </c>
      <c r="L358" s="54">
        <v>6.9799999999995634</v>
      </c>
      <c r="M358" s="54">
        <v>7.9400000000005093</v>
      </c>
      <c r="N358" s="54">
        <v>7.1999999999998181</v>
      </c>
      <c r="O358" s="54">
        <v>6.9800000000004729</v>
      </c>
      <c r="P358" s="54">
        <v>5.9820000000000002</v>
      </c>
      <c r="Q358" s="54">
        <v>8.4499999999998181</v>
      </c>
      <c r="R358" s="54">
        <v>7.3000000000001819</v>
      </c>
    </row>
    <row r="359" spans="1:18" x14ac:dyDescent="0.25">
      <c r="A359" s="58" t="s">
        <v>31</v>
      </c>
      <c r="B359" s="9">
        <v>45284</v>
      </c>
      <c r="C359" s="2">
        <v>51.27900000000178</v>
      </c>
      <c r="D359" s="3">
        <v>50.19999999999709</v>
      </c>
      <c r="E359" s="4">
        <v>49.581300000005285</v>
      </c>
      <c r="F359" s="26">
        <v>5.24</v>
      </c>
      <c r="G359" s="28">
        <f t="shared" si="10"/>
        <v>75.392717964548424</v>
      </c>
      <c r="H359" s="30">
        <v>100</v>
      </c>
      <c r="I359" s="31">
        <v>100</v>
      </c>
      <c r="J359" s="32">
        <f t="shared" si="11"/>
        <v>20.916666666665453</v>
      </c>
      <c r="K359" s="54">
        <v>5.75</v>
      </c>
      <c r="L359" s="54">
        <v>6.2899999999999636</v>
      </c>
      <c r="M359" s="54">
        <v>6.9500000000007276</v>
      </c>
      <c r="N359" s="54">
        <v>6.4500000000007276</v>
      </c>
      <c r="O359" s="54">
        <v>6.1799999999993815</v>
      </c>
      <c r="P359" s="54">
        <v>5.4889999999999999</v>
      </c>
      <c r="Q359" s="54">
        <v>7.6500000000005457</v>
      </c>
      <c r="R359" s="54">
        <v>6.5200000000004366</v>
      </c>
    </row>
    <row r="360" spans="1:18" x14ac:dyDescent="0.25">
      <c r="A360" s="58" t="s">
        <v>31</v>
      </c>
      <c r="B360" s="9">
        <v>45285</v>
      </c>
      <c r="C360" s="2">
        <v>54.562999999999306</v>
      </c>
      <c r="D360" s="3">
        <v>53.5</v>
      </c>
      <c r="E360" s="4">
        <v>52.658499999990454</v>
      </c>
      <c r="F360" s="26">
        <v>5.62</v>
      </c>
      <c r="G360" s="28">
        <f t="shared" si="10"/>
        <v>74.9159750825266</v>
      </c>
      <c r="H360" s="30">
        <v>99.45</v>
      </c>
      <c r="I360" s="31">
        <v>100</v>
      </c>
      <c r="J360" s="32">
        <f t="shared" si="11"/>
        <v>22.291666666666668</v>
      </c>
      <c r="K360" s="54">
        <v>6.2200000000002547</v>
      </c>
      <c r="L360" s="54">
        <v>6.7899999999999636</v>
      </c>
      <c r="M360" s="54">
        <v>7.4799999999995634</v>
      </c>
      <c r="N360" s="54">
        <v>6.9200000000000728</v>
      </c>
      <c r="O360" s="54">
        <v>6.6500000000005457</v>
      </c>
      <c r="P360" s="54">
        <v>5.8029999999999999</v>
      </c>
      <c r="Q360" s="54">
        <v>7.6699999999991633</v>
      </c>
      <c r="R360" s="54">
        <v>7.0299999999997453</v>
      </c>
    </row>
    <row r="361" spans="1:18" x14ac:dyDescent="0.25">
      <c r="A361" s="58" t="s">
        <v>31</v>
      </c>
      <c r="B361" s="9">
        <v>45286</v>
      </c>
      <c r="C361" s="2">
        <v>56.450999999999489</v>
      </c>
      <c r="D361" s="3">
        <v>55.200000000011642</v>
      </c>
      <c r="E361" s="4">
        <v>54.467400000008638</v>
      </c>
      <c r="F361" s="26">
        <v>5.8049999999999997</v>
      </c>
      <c r="G361" s="28">
        <f t="shared" si="10"/>
        <v>74.833115036205129</v>
      </c>
      <c r="H361" s="30">
        <v>100</v>
      </c>
      <c r="I361" s="31">
        <v>100</v>
      </c>
      <c r="J361" s="32">
        <f t="shared" si="11"/>
        <v>23.000000000004849</v>
      </c>
      <c r="K361" s="54">
        <v>6.4099999999998545</v>
      </c>
      <c r="L361" s="54">
        <v>6.9600000000000364</v>
      </c>
      <c r="M361" s="54">
        <v>7.6900000000005093</v>
      </c>
      <c r="N361" s="54">
        <v>7.0599999999994907</v>
      </c>
      <c r="O361" s="54">
        <v>6.8299999999999272</v>
      </c>
      <c r="P361" s="54">
        <v>5.891</v>
      </c>
      <c r="Q361" s="54">
        <v>8.4600000000000364</v>
      </c>
      <c r="R361" s="54">
        <v>7.1499999999996362</v>
      </c>
    </row>
    <row r="362" spans="1:18" x14ac:dyDescent="0.25">
      <c r="A362" s="58" t="s">
        <v>31</v>
      </c>
      <c r="B362" s="9">
        <v>45287</v>
      </c>
      <c r="C362" s="2">
        <v>53.373000000000729</v>
      </c>
      <c r="D362" s="3">
        <v>51.899999999994179</v>
      </c>
      <c r="E362" s="4">
        <v>51.537899999995716</v>
      </c>
      <c r="F362" s="26">
        <v>5.5</v>
      </c>
      <c r="G362" s="28">
        <f t="shared" si="10"/>
        <v>74.261144537361901</v>
      </c>
      <c r="H362" s="30">
        <v>99.74</v>
      </c>
      <c r="I362" s="31">
        <v>100</v>
      </c>
      <c r="J362" s="32">
        <f t="shared" si="11"/>
        <v>21.624999999997573</v>
      </c>
      <c r="K362" s="54">
        <v>6.1300000000001091</v>
      </c>
      <c r="L362" s="54">
        <v>6.6200000000008004</v>
      </c>
      <c r="M362" s="54">
        <v>7.2899999999990541</v>
      </c>
      <c r="N362" s="54">
        <v>6.7100000000000364</v>
      </c>
      <c r="O362" s="54">
        <v>6.5399999999999636</v>
      </c>
      <c r="P362" s="54">
        <v>5.673</v>
      </c>
      <c r="Q362" s="54">
        <v>7.6000000000003638</v>
      </c>
      <c r="R362" s="54">
        <v>6.8100000000004002</v>
      </c>
    </row>
    <row r="363" spans="1:18" x14ac:dyDescent="0.25">
      <c r="A363" s="58" t="s">
        <v>31</v>
      </c>
      <c r="B363" s="9">
        <v>45288</v>
      </c>
      <c r="C363" s="2">
        <v>55.804999999998692</v>
      </c>
      <c r="D363" s="3">
        <v>55</v>
      </c>
      <c r="E363" s="4">
        <v>53.861000000004424</v>
      </c>
      <c r="F363" s="26">
        <v>5.7729999999999997</v>
      </c>
      <c r="G363" s="28">
        <f t="shared" si="10"/>
        <v>74.975280990654113</v>
      </c>
      <c r="H363" s="30">
        <v>100</v>
      </c>
      <c r="I363" s="31">
        <v>100</v>
      </c>
      <c r="J363" s="32">
        <f t="shared" si="11"/>
        <v>22.916666666666664</v>
      </c>
      <c r="K363" s="54">
        <v>6.3599999999996726</v>
      </c>
      <c r="L363" s="54">
        <v>6.9199999999991633</v>
      </c>
      <c r="M363" s="54">
        <v>7.680000000000291</v>
      </c>
      <c r="N363" s="54">
        <v>6.9800000000004729</v>
      </c>
      <c r="O363" s="54">
        <v>6.7799999999997453</v>
      </c>
      <c r="P363" s="54">
        <v>5.8650000000000002</v>
      </c>
      <c r="Q363" s="54">
        <v>8.1599999999998545</v>
      </c>
      <c r="R363" s="54">
        <v>7.0599999999994907</v>
      </c>
    </row>
    <row r="364" spans="1:18" x14ac:dyDescent="0.25">
      <c r="A364" s="58" t="s">
        <v>31</v>
      </c>
      <c r="B364" s="9">
        <v>45289</v>
      </c>
      <c r="C364" s="2">
        <v>56.706999999999567</v>
      </c>
      <c r="D364" s="3">
        <v>55.600000000005821</v>
      </c>
      <c r="E364" s="4">
        <v>54.759399999995367</v>
      </c>
      <c r="F364" s="26">
        <v>5.9770000000000003</v>
      </c>
      <c r="G364" s="28">
        <f t="shared" si="10"/>
        <v>73.206308187584185</v>
      </c>
      <c r="H364" s="30">
        <v>100</v>
      </c>
      <c r="I364" s="31">
        <v>99.68</v>
      </c>
      <c r="J364" s="32">
        <f t="shared" si="11"/>
        <v>23.166666666669091</v>
      </c>
      <c r="K364" s="54">
        <v>6.4899999999997817</v>
      </c>
      <c r="L364" s="54">
        <v>7.0500000000001819</v>
      </c>
      <c r="M364" s="54">
        <v>7.819999999999709</v>
      </c>
      <c r="N364" s="54">
        <v>6.9299999999993815</v>
      </c>
      <c r="O364" s="54">
        <v>6.9200000000000728</v>
      </c>
      <c r="P364" s="54">
        <v>5.9770000000000003</v>
      </c>
      <c r="Q364" s="54">
        <v>8.3299999999999272</v>
      </c>
      <c r="R364" s="54">
        <v>7.1900000000005093</v>
      </c>
    </row>
    <row r="365" spans="1:18" x14ac:dyDescent="0.25">
      <c r="A365" s="58" t="s">
        <v>31</v>
      </c>
      <c r="B365" s="9">
        <v>45290</v>
      </c>
      <c r="C365" s="20">
        <v>58.970000000000908</v>
      </c>
      <c r="D365" s="3">
        <v>57.4</v>
      </c>
      <c r="E365" s="4">
        <v>56.567</v>
      </c>
      <c r="F365" s="26">
        <v>6.03</v>
      </c>
      <c r="G365" s="28">
        <f t="shared" si="10"/>
        <v>74.912027308696665</v>
      </c>
      <c r="H365" s="30">
        <v>100</v>
      </c>
      <c r="I365" s="31">
        <v>100</v>
      </c>
      <c r="J365" s="32">
        <f t="shared" si="11"/>
        <v>23.916666666666668</v>
      </c>
      <c r="K365" s="54">
        <v>6.6400000000003274</v>
      </c>
      <c r="L365" s="54">
        <v>7.2399999999997817</v>
      </c>
      <c r="M365" s="54">
        <v>8.0400000000008731</v>
      </c>
      <c r="N365" s="54">
        <v>7.5100000000002183</v>
      </c>
      <c r="O365" s="54">
        <v>7.1099999999996726</v>
      </c>
      <c r="P365" s="54">
        <v>6.22</v>
      </c>
      <c r="Q365" s="54">
        <v>8.8100000000004002</v>
      </c>
      <c r="R365" s="54">
        <v>7.3999999999996362</v>
      </c>
    </row>
    <row r="366" spans="1:18" x14ac:dyDescent="0.25">
      <c r="A366" s="58" t="s">
        <v>31</v>
      </c>
      <c r="B366" s="44">
        <v>45291</v>
      </c>
      <c r="C366" s="45">
        <v>58.46</v>
      </c>
      <c r="D366" s="46">
        <v>57.2</v>
      </c>
      <c r="E366" s="47">
        <v>56.34</v>
      </c>
      <c r="F366" s="48">
        <v>5.98</v>
      </c>
      <c r="G366" s="49">
        <f t="shared" si="10"/>
        <v>75.275182114616726</v>
      </c>
      <c r="H366" s="30">
        <v>100</v>
      </c>
      <c r="I366" s="31">
        <v>100</v>
      </c>
      <c r="J366" s="50">
        <f t="shared" si="11"/>
        <v>23.833333333333336</v>
      </c>
      <c r="K366" s="54">
        <v>6.6</v>
      </c>
      <c r="L366" s="54">
        <v>7.1950000000000003</v>
      </c>
      <c r="M366" s="54">
        <v>8.0150000000000006</v>
      </c>
      <c r="N366" s="54">
        <v>7.2370000000000001</v>
      </c>
      <c r="O366" s="54">
        <v>7.0609999999999999</v>
      </c>
      <c r="P366" s="54">
        <v>6.234</v>
      </c>
      <c r="Q366" s="54">
        <v>8.7680000000000007</v>
      </c>
      <c r="R366" s="54">
        <v>7.3540000000000001</v>
      </c>
    </row>
  </sheetData>
  <autoFilter ref="A1:A366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zoomScale="85" zoomScaleNormal="85" workbookViewId="0">
      <selection activeCell="E20" sqref="E20"/>
    </sheetView>
  </sheetViews>
  <sheetFormatPr defaultRowHeight="15" x14ac:dyDescent="0.25"/>
  <cols>
    <col min="1" max="1" width="13.42578125" customWidth="1"/>
    <col min="2" max="2" width="15.28515625" customWidth="1"/>
    <col min="3" max="3" width="12.42578125" customWidth="1"/>
    <col min="4" max="4" width="16.5703125" customWidth="1"/>
    <col min="5" max="5" width="20.28515625" bestFit="1" customWidth="1"/>
  </cols>
  <sheetData>
    <row r="3" spans="1:5" x14ac:dyDescent="0.25">
      <c r="A3" s="52" t="s">
        <v>12</v>
      </c>
      <c r="B3" t="s">
        <v>34</v>
      </c>
      <c r="C3" t="s">
        <v>35</v>
      </c>
      <c r="D3" t="s">
        <v>33</v>
      </c>
      <c r="E3" t="s">
        <v>32</v>
      </c>
    </row>
    <row r="4" spans="1:5" x14ac:dyDescent="0.25">
      <c r="A4" s="67">
        <v>44927</v>
      </c>
      <c r="B4" s="51">
        <v>1708.4961999999971</v>
      </c>
      <c r="C4" s="51">
        <v>0.7838594263265467</v>
      </c>
      <c r="D4" s="51">
        <v>1734.1000000000058</v>
      </c>
      <c r="E4" s="51">
        <v>1773.0830000000003</v>
      </c>
    </row>
    <row r="5" spans="1:5" x14ac:dyDescent="0.25">
      <c r="A5" s="67">
        <v>44958</v>
      </c>
      <c r="B5" s="51">
        <v>1824.9860000000044</v>
      </c>
      <c r="C5" s="51">
        <v>0.7792784548000119</v>
      </c>
      <c r="D5" s="51">
        <v>1855.6999999999971</v>
      </c>
      <c r="E5" s="51">
        <v>1898.98</v>
      </c>
    </row>
    <row r="6" spans="1:5" x14ac:dyDescent="0.25">
      <c r="A6" s="67">
        <v>44986</v>
      </c>
      <c r="B6" s="51">
        <v>1780.0429999999906</v>
      </c>
      <c r="C6" s="51">
        <v>0.75115810506097147</v>
      </c>
      <c r="D6" s="51">
        <v>1808</v>
      </c>
      <c r="E6" s="51">
        <v>1848.3269999999998</v>
      </c>
    </row>
    <row r="7" spans="1:5" x14ac:dyDescent="0.25">
      <c r="A7" s="67">
        <v>45017</v>
      </c>
      <c r="B7" s="51">
        <v>1734.7930000000051</v>
      </c>
      <c r="C7" s="51">
        <v>0.74128871674088948</v>
      </c>
      <c r="D7" s="51">
        <v>1761.8999999999942</v>
      </c>
      <c r="E7" s="51">
        <v>1803.2100000000005</v>
      </c>
    </row>
    <row r="8" spans="1:5" x14ac:dyDescent="0.25">
      <c r="A8" s="67">
        <v>45047</v>
      </c>
      <c r="B8" s="51">
        <v>1780.0494999999937</v>
      </c>
      <c r="C8" s="51">
        <v>0.74798752720890072</v>
      </c>
      <c r="D8" s="51">
        <v>1806.5</v>
      </c>
      <c r="E8" s="51">
        <v>1846.9740000000002</v>
      </c>
    </row>
    <row r="9" spans="1:5" x14ac:dyDescent="0.25">
      <c r="A9" s="67">
        <v>45078</v>
      </c>
      <c r="B9" s="51">
        <v>1498.2203000000009</v>
      </c>
      <c r="C9" s="51">
        <v>0.75691684628110523</v>
      </c>
      <c r="D9" s="51">
        <v>1518.4000000000087</v>
      </c>
      <c r="E9" s="51">
        <v>1546.9829999999988</v>
      </c>
    </row>
    <row r="10" spans="1:5" x14ac:dyDescent="0.25">
      <c r="A10" s="67">
        <v>45108</v>
      </c>
      <c r="B10" s="51">
        <v>891.45219999999972</v>
      </c>
      <c r="C10" s="51">
        <v>0.78618263190628368</v>
      </c>
      <c r="D10" s="51">
        <v>899.69999999999709</v>
      </c>
      <c r="E10" s="51">
        <v>912.10900000000129</v>
      </c>
    </row>
    <row r="11" spans="1:5" x14ac:dyDescent="0.25">
      <c r="A11" s="67">
        <v>45139</v>
      </c>
      <c r="B11" s="51">
        <v>1224.1828999999998</v>
      </c>
      <c r="C11" s="51">
        <v>0.76584367679513832</v>
      </c>
      <c r="D11" s="51">
        <v>1239.3000000000029</v>
      </c>
      <c r="E11" s="51">
        <v>1262.4039999999986</v>
      </c>
    </row>
    <row r="12" spans="1:5" x14ac:dyDescent="0.25">
      <c r="A12" s="67">
        <v>45170</v>
      </c>
      <c r="B12" s="51">
        <v>1195.8121000000101</v>
      </c>
      <c r="C12" s="51">
        <v>0.78428906290334954</v>
      </c>
      <c r="D12" s="51">
        <v>1211.1999999999971</v>
      </c>
      <c r="E12" s="51">
        <v>1233.5550000000021</v>
      </c>
    </row>
    <row r="13" spans="1:5" x14ac:dyDescent="0.25">
      <c r="A13" s="67">
        <v>45200</v>
      </c>
      <c r="B13" s="51">
        <v>1602.5799999999872</v>
      </c>
      <c r="C13" s="51">
        <v>0.76728808619337907</v>
      </c>
      <c r="D13" s="51">
        <v>1626.3000000000029</v>
      </c>
      <c r="E13" s="51">
        <v>1663.8999999999983</v>
      </c>
    </row>
    <row r="14" spans="1:5" x14ac:dyDescent="0.25">
      <c r="A14" s="67">
        <v>45231</v>
      </c>
      <c r="B14" s="51">
        <v>1400.1553000000131</v>
      </c>
      <c r="C14" s="51">
        <v>0.75691770046972084</v>
      </c>
      <c r="D14" s="51">
        <v>1418.1999999999971</v>
      </c>
      <c r="E14" s="51">
        <v>1449.6579999999999</v>
      </c>
    </row>
    <row r="15" spans="1:5" x14ac:dyDescent="0.25">
      <c r="A15" s="67">
        <v>45261</v>
      </c>
      <c r="B15" s="51">
        <v>1478.1909000000001</v>
      </c>
      <c r="C15" s="51">
        <v>0.76307070315712511</v>
      </c>
      <c r="D15" s="51">
        <v>1498.7</v>
      </c>
      <c r="E15" s="51">
        <v>1529.5450000000001</v>
      </c>
    </row>
    <row r="16" spans="1:5" x14ac:dyDescent="0.25">
      <c r="A16" s="67" t="s">
        <v>13</v>
      </c>
      <c r="B16" s="51">
        <v>18118.961400000004</v>
      </c>
      <c r="C16" s="51">
        <v>9.1840809378434223</v>
      </c>
      <c r="D16" s="51">
        <v>18378.000000000004</v>
      </c>
      <c r="E16" s="51">
        <v>18768.728000000003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H4"/>
    </sheetView>
  </sheetViews>
  <sheetFormatPr defaultRowHeight="15" x14ac:dyDescent="0.25"/>
  <cols>
    <col min="1" max="8" width="12.7109375" bestFit="1" customWidth="1"/>
    <col min="9" max="9" width="12" bestFit="1" customWidth="1"/>
  </cols>
  <sheetData>
    <row r="1" spans="1:8" x14ac:dyDescent="0.25">
      <c r="A1" s="52" t="s">
        <v>4</v>
      </c>
      <c r="B1" t="s">
        <v>23</v>
      </c>
    </row>
    <row r="3" spans="1:8" x14ac:dyDescent="0.25">
      <c r="A3" t="s">
        <v>37</v>
      </c>
      <c r="B3" t="s">
        <v>48</v>
      </c>
      <c r="C3" t="s">
        <v>40</v>
      </c>
      <c r="D3" t="s">
        <v>43</v>
      </c>
      <c r="E3" t="s">
        <v>42</v>
      </c>
      <c r="F3" t="s">
        <v>41</v>
      </c>
      <c r="G3" t="s">
        <v>38</v>
      </c>
      <c r="H3" t="s">
        <v>39</v>
      </c>
    </row>
    <row r="4" spans="1:8" x14ac:dyDescent="0.25">
      <c r="A4" s="75">
        <v>2295.31</v>
      </c>
      <c r="B4" s="75">
        <v>2412.1549999999993</v>
      </c>
      <c r="C4" s="75">
        <v>2373.1450000000009</v>
      </c>
      <c r="D4" s="75">
        <v>2372.107</v>
      </c>
      <c r="E4" s="75">
        <v>2334.9879999999998</v>
      </c>
      <c r="F4" s="75">
        <v>2166.1249999999995</v>
      </c>
      <c r="G4" s="75">
        <v>2478.1080000000002</v>
      </c>
      <c r="H4" s="75">
        <v>2395.2539999999995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6"/>
  <sheetViews>
    <sheetView zoomScale="70" zoomScaleNormal="70" workbookViewId="0">
      <selection activeCell="F3" sqref="F3:F15"/>
    </sheetView>
  </sheetViews>
  <sheetFormatPr defaultRowHeight="15" x14ac:dyDescent="0.25"/>
  <cols>
    <col min="2" max="2" width="9.5703125" customWidth="1"/>
    <col min="3" max="3" width="15.140625" customWidth="1"/>
    <col min="4" max="4" width="15" customWidth="1"/>
    <col min="5" max="5" width="15.28515625" bestFit="1" customWidth="1"/>
    <col min="6" max="6" width="17.42578125" bestFit="1" customWidth="1"/>
    <col min="7" max="7" width="15" bestFit="1" customWidth="1"/>
    <col min="8" max="10" width="14.42578125" bestFit="1" customWidth="1"/>
    <col min="11" max="14" width="13.140625" bestFit="1" customWidth="1"/>
    <col min="15" max="15" width="13.5703125" customWidth="1"/>
    <col min="18" max="18" width="12.85546875" customWidth="1"/>
  </cols>
  <sheetData>
    <row r="3" spans="2:18" ht="15.75" x14ac:dyDescent="0.25">
      <c r="B3" s="61" t="s">
        <v>4</v>
      </c>
      <c r="C3" s="62" t="s">
        <v>8</v>
      </c>
      <c r="D3" s="62" t="s">
        <v>5</v>
      </c>
      <c r="E3" s="62" t="s">
        <v>6</v>
      </c>
      <c r="F3" s="62" t="s">
        <v>3</v>
      </c>
      <c r="G3" s="63" t="s">
        <v>7</v>
      </c>
      <c r="H3" s="62" t="s">
        <v>15</v>
      </c>
      <c r="I3" s="62" t="s">
        <v>36</v>
      </c>
      <c r="J3" s="62" t="s">
        <v>17</v>
      </c>
      <c r="K3" s="62" t="s">
        <v>18</v>
      </c>
      <c r="L3" s="62" t="s">
        <v>19</v>
      </c>
      <c r="M3" s="62" t="s">
        <v>20</v>
      </c>
      <c r="N3" s="62" t="s">
        <v>21</v>
      </c>
      <c r="O3" s="62" t="s">
        <v>22</v>
      </c>
      <c r="P3" s="69" t="s">
        <v>51</v>
      </c>
      <c r="Q3" s="69" t="s">
        <v>52</v>
      </c>
      <c r="R3" s="69" t="s">
        <v>53</v>
      </c>
    </row>
    <row r="4" spans="2:18" x14ac:dyDescent="0.25">
      <c r="B4" s="59">
        <v>44927</v>
      </c>
      <c r="C4" s="19">
        <v>1773.0830000000003</v>
      </c>
      <c r="D4" s="19">
        <v>1734.1000000000058</v>
      </c>
      <c r="E4" s="19">
        <v>1708.4961999999971</v>
      </c>
      <c r="F4" s="19">
        <v>174.1799</v>
      </c>
      <c r="G4" s="60">
        <f t="shared" ref="G4:G15" si="0">(D4/(F4*12.701))</f>
        <v>0.7838594263265467</v>
      </c>
      <c r="H4" s="71">
        <v>206.05999999999995</v>
      </c>
      <c r="I4" s="71">
        <v>222.76999999999998</v>
      </c>
      <c r="J4" s="71">
        <v>230.42000000000007</v>
      </c>
      <c r="K4" s="72">
        <v>220.89999999999964</v>
      </c>
      <c r="L4" s="72">
        <v>215.76999999999998</v>
      </c>
      <c r="M4" s="71">
        <v>197.75300000000061</v>
      </c>
      <c r="N4" s="72">
        <v>253.53999999999996</v>
      </c>
      <c r="O4" s="72">
        <v>225.87000000000012</v>
      </c>
      <c r="P4" s="70">
        <f>Table2[[#This Row],[Plant Gen]]/(24*Table2[[#This Row],[Day]]*12.701)</f>
        <v>0.18351150066077324</v>
      </c>
      <c r="Q4" s="19">
        <v>31</v>
      </c>
      <c r="R4" s="19">
        <v>8076</v>
      </c>
    </row>
    <row r="5" spans="2:18" x14ac:dyDescent="0.25">
      <c r="B5" s="59">
        <v>44958</v>
      </c>
      <c r="C5" s="19">
        <v>1898.98</v>
      </c>
      <c r="D5" s="19">
        <v>1855.6999999999971</v>
      </c>
      <c r="E5" s="19">
        <v>1824.9860000000044</v>
      </c>
      <c r="F5" s="19">
        <v>187.48959999999997</v>
      </c>
      <c r="G5" s="60">
        <f t="shared" si="0"/>
        <v>0.7792784548000119</v>
      </c>
      <c r="H5" s="73">
        <v>230.2800000000002</v>
      </c>
      <c r="I5" s="73">
        <v>240.26999999999998</v>
      </c>
      <c r="J5" s="73">
        <v>244.23999999999978</v>
      </c>
      <c r="K5" s="72">
        <v>235.34000000000015</v>
      </c>
      <c r="L5" s="72">
        <v>229.53999999999996</v>
      </c>
      <c r="M5" s="73">
        <v>226.26000000000022</v>
      </c>
      <c r="N5" s="72">
        <v>254.80999999999995</v>
      </c>
      <c r="O5" s="72">
        <v>238.23999999999978</v>
      </c>
      <c r="P5" s="70">
        <f>Table2[[#This Row],[Plant Gen]]/(24*Table2[[#This Row],[Day]]*12.701)</f>
        <v>0.21742054431409566</v>
      </c>
      <c r="Q5" s="19">
        <v>28</v>
      </c>
      <c r="R5" s="19">
        <v>6987</v>
      </c>
    </row>
    <row r="6" spans="2:18" x14ac:dyDescent="0.25">
      <c r="B6" s="59">
        <v>44986</v>
      </c>
      <c r="C6" s="19">
        <v>1848.3269999999998</v>
      </c>
      <c r="D6" s="19">
        <v>1808</v>
      </c>
      <c r="E6" s="19">
        <v>1780.0429999999906</v>
      </c>
      <c r="F6" s="19">
        <v>189.5087</v>
      </c>
      <c r="G6" s="60">
        <f t="shared" si="0"/>
        <v>0.75115810506097147</v>
      </c>
      <c r="H6" s="73">
        <v>228.13999999999987</v>
      </c>
      <c r="I6" s="73">
        <v>236.24000000000024</v>
      </c>
      <c r="J6" s="73">
        <v>233</v>
      </c>
      <c r="K6" s="72">
        <v>229.59999999999991</v>
      </c>
      <c r="L6" s="72">
        <v>227.90700000000015</v>
      </c>
      <c r="M6" s="73">
        <v>221.47999999999956</v>
      </c>
      <c r="N6" s="72">
        <v>239.03999999999996</v>
      </c>
      <c r="O6" s="72">
        <v>232.92000000000007</v>
      </c>
      <c r="P6" s="70">
        <f>Table2[[#This Row],[Plant Gen]]/(24*Table2[[#This Row],[Day]]*12.701)</f>
        <v>0.19133198385022601</v>
      </c>
      <c r="Q6" s="19">
        <v>31</v>
      </c>
      <c r="R6" s="19">
        <v>6839</v>
      </c>
    </row>
    <row r="7" spans="2:18" x14ac:dyDescent="0.25">
      <c r="B7" s="59">
        <v>45017</v>
      </c>
      <c r="C7" s="19">
        <v>1803.2100000000005</v>
      </c>
      <c r="D7" s="19">
        <v>1761.8999999999942</v>
      </c>
      <c r="E7" s="19">
        <v>1734.7930000000051</v>
      </c>
      <c r="F7" s="19">
        <v>187.13539999999995</v>
      </c>
      <c r="G7" s="60">
        <f t="shared" si="0"/>
        <v>0.74128871674088948</v>
      </c>
      <c r="H7" s="73">
        <v>224.98000000000002</v>
      </c>
      <c r="I7" s="73">
        <v>233.44999999999982</v>
      </c>
      <c r="J7" s="73">
        <v>224</v>
      </c>
      <c r="K7" s="72">
        <v>226.80000000000018</v>
      </c>
      <c r="L7" s="72">
        <v>224.38999999999987</v>
      </c>
      <c r="M7" s="73">
        <v>214.35000000000036</v>
      </c>
      <c r="N7" s="72">
        <v>226.99000000000024</v>
      </c>
      <c r="O7" s="72">
        <v>228.25</v>
      </c>
      <c r="P7" s="70">
        <f>Table2[[#This Row],[Plant Gen]]/(24*Table2[[#This Row],[Day]]*12.701)</f>
        <v>0.19266855628165694</v>
      </c>
      <c r="Q7" s="19">
        <v>30</v>
      </c>
      <c r="R7" s="19">
        <v>6569</v>
      </c>
    </row>
    <row r="8" spans="2:18" x14ac:dyDescent="0.25">
      <c r="B8" s="59">
        <v>45047</v>
      </c>
      <c r="C8" s="19">
        <v>1846.9740000000002</v>
      </c>
      <c r="D8" s="19">
        <v>1806.5</v>
      </c>
      <c r="E8" s="19">
        <v>1780.0494999999937</v>
      </c>
      <c r="F8" s="19">
        <v>190.1541</v>
      </c>
      <c r="G8" s="60">
        <f t="shared" si="0"/>
        <v>0.74798752720890072</v>
      </c>
      <c r="H8" s="73">
        <v>234.61000000000013</v>
      </c>
      <c r="I8" s="73">
        <v>242.84700000000021</v>
      </c>
      <c r="J8" s="73">
        <v>224.82999999999993</v>
      </c>
      <c r="K8" s="72">
        <v>237.34999999999991</v>
      </c>
      <c r="L8" s="72">
        <v>233.82000000000016</v>
      </c>
      <c r="M8" s="73">
        <v>214.01699999999983</v>
      </c>
      <c r="N8" s="72">
        <v>224.38999999999987</v>
      </c>
      <c r="O8" s="72">
        <v>235.11000000000013</v>
      </c>
      <c r="P8" s="70">
        <f>Table2[[#This Row],[Plant Gen]]/(24*Table2[[#This Row],[Day]]*12.701)</f>
        <v>0.19117324603176619</v>
      </c>
      <c r="Q8" s="19">
        <v>31</v>
      </c>
      <c r="R8" s="19">
        <v>6447</v>
      </c>
    </row>
    <row r="9" spans="2:18" x14ac:dyDescent="0.25">
      <c r="B9" s="59">
        <v>45078</v>
      </c>
      <c r="C9" s="19">
        <v>1546.9829999999988</v>
      </c>
      <c r="D9" s="19">
        <v>1518.4000000000087</v>
      </c>
      <c r="E9" s="19">
        <v>1498.2203000000009</v>
      </c>
      <c r="F9" s="19">
        <v>157.94290000000001</v>
      </c>
      <c r="G9" s="60">
        <f t="shared" si="0"/>
        <v>0.75691684628110523</v>
      </c>
      <c r="H9" s="73">
        <v>196.11999999999989</v>
      </c>
      <c r="I9" s="73">
        <v>201.09299999999939</v>
      </c>
      <c r="J9" s="73">
        <v>185</v>
      </c>
      <c r="K9" s="72">
        <v>199.22000000000025</v>
      </c>
      <c r="L9" s="72">
        <v>197.6899999999996</v>
      </c>
      <c r="M9" s="73">
        <v>179.22999999999956</v>
      </c>
      <c r="N9" s="72">
        <v>187.96000000000004</v>
      </c>
      <c r="O9" s="72">
        <v>200.67000000000007</v>
      </c>
      <c r="P9" s="70">
        <f>Table2[[#This Row],[Plant Gen]]/(24*Table2[[#This Row],[Day]]*12.701)</f>
        <v>0.1660411691117944</v>
      </c>
      <c r="Q9" s="19">
        <v>30</v>
      </c>
      <c r="R9" s="19">
        <v>6736</v>
      </c>
    </row>
    <row r="10" spans="2:18" x14ac:dyDescent="0.25">
      <c r="B10" s="59">
        <v>45108</v>
      </c>
      <c r="C10" s="19">
        <v>912.10900000000129</v>
      </c>
      <c r="D10" s="19">
        <v>899.69999999999709</v>
      </c>
      <c r="E10" s="19">
        <v>891.45219999999972</v>
      </c>
      <c r="F10" s="19">
        <v>90.102400000000017</v>
      </c>
      <c r="G10" s="60">
        <f t="shared" si="0"/>
        <v>0.78618263190628368</v>
      </c>
      <c r="H10" s="73">
        <v>113.38999999999987</v>
      </c>
      <c r="I10" s="73">
        <v>117.42999999999984</v>
      </c>
      <c r="J10" s="73">
        <v>111.72000000000116</v>
      </c>
      <c r="K10" s="72">
        <v>116.86999999999989</v>
      </c>
      <c r="L10" s="72">
        <v>115.30000000000018</v>
      </c>
      <c r="M10" s="73">
        <v>102.69900000000052</v>
      </c>
      <c r="N10" s="72">
        <v>116.75</v>
      </c>
      <c r="O10" s="72">
        <v>117.94999999999982</v>
      </c>
      <c r="P10" s="70">
        <f>Table2[[#This Row],[Plant Gen]]/(24*Table2[[#This Row],[Day]]*12.701)</f>
        <v>9.5210943512194571E-2</v>
      </c>
      <c r="Q10" s="19">
        <v>31</v>
      </c>
      <c r="R10" s="19">
        <v>11516</v>
      </c>
    </row>
    <row r="11" spans="2:18" x14ac:dyDescent="0.25">
      <c r="B11" s="59">
        <v>45139</v>
      </c>
      <c r="C11" s="19">
        <v>1262.4039999999986</v>
      </c>
      <c r="D11" s="19">
        <v>1239.3000000000029</v>
      </c>
      <c r="E11" s="19">
        <v>1224.1828999999998</v>
      </c>
      <c r="F11" s="19">
        <v>127.4085</v>
      </c>
      <c r="G11" s="60">
        <f t="shared" si="0"/>
        <v>0.76584367679513832</v>
      </c>
      <c r="H11" s="73">
        <v>156.4699999999998</v>
      </c>
      <c r="I11" s="73">
        <v>164.30999999999995</v>
      </c>
      <c r="J11" s="73">
        <v>155.21999999999935</v>
      </c>
      <c r="K11" s="72">
        <v>161.17999999999984</v>
      </c>
      <c r="L11" s="72">
        <v>157.44999999999982</v>
      </c>
      <c r="M11" s="73">
        <v>148.70399999999972</v>
      </c>
      <c r="N11" s="72">
        <v>159.84000000000015</v>
      </c>
      <c r="O11" s="72">
        <v>159.23000000000002</v>
      </c>
      <c r="P11" s="70">
        <f>Table2[[#This Row],[Plant Gen]]/(24*Table2[[#This Row],[Day]]*12.701)</f>
        <v>0.13114918561149649</v>
      </c>
      <c r="Q11" s="19">
        <v>31</v>
      </c>
      <c r="R11" s="19">
        <v>15311</v>
      </c>
    </row>
    <row r="12" spans="2:18" x14ac:dyDescent="0.25">
      <c r="B12" s="59">
        <v>45170</v>
      </c>
      <c r="C12" s="19">
        <v>1233.5550000000021</v>
      </c>
      <c r="D12" s="19">
        <v>1211.1999999999971</v>
      </c>
      <c r="E12" s="19">
        <v>1195.8121000000101</v>
      </c>
      <c r="F12" s="19">
        <v>121.59109999999998</v>
      </c>
      <c r="G12" s="60">
        <f t="shared" si="0"/>
        <v>0.78428906290334954</v>
      </c>
      <c r="H12" s="73">
        <v>149.62000000000035</v>
      </c>
      <c r="I12" s="73">
        <v>159.64000000000033</v>
      </c>
      <c r="J12" s="73">
        <v>151.95000000000073</v>
      </c>
      <c r="K12" s="72">
        <v>157.05999999999995</v>
      </c>
      <c r="L12" s="72">
        <v>158.30000000000018</v>
      </c>
      <c r="M12" s="73">
        <v>137.81500000000051</v>
      </c>
      <c r="N12" s="72">
        <v>159.09999999999991</v>
      </c>
      <c r="O12" s="72">
        <v>160.07000000000016</v>
      </c>
      <c r="P12" s="70">
        <f>Table2[[#This Row],[Plant Gen]]/(24*Table2[[#This Row],[Day]]*12.701)</f>
        <v>0.13244801371720477</v>
      </c>
      <c r="Q12" s="19">
        <v>30</v>
      </c>
      <c r="R12" s="19">
        <v>14518</v>
      </c>
    </row>
    <row r="13" spans="2:18" x14ac:dyDescent="0.25">
      <c r="B13" s="59">
        <v>45200</v>
      </c>
      <c r="C13" s="19">
        <v>1663.8999999999983</v>
      </c>
      <c r="D13" s="19">
        <v>1626.3000000000029</v>
      </c>
      <c r="E13" s="19">
        <v>1602.5799999999872</v>
      </c>
      <c r="F13" s="19">
        <v>166.88</v>
      </c>
      <c r="G13" s="60">
        <f t="shared" si="0"/>
        <v>0.76728808619337907</v>
      </c>
      <c r="H13" s="73">
        <v>202.58999999999969</v>
      </c>
      <c r="I13" s="73">
        <v>215.69000000000005</v>
      </c>
      <c r="J13" s="73">
        <v>208.96999999999935</v>
      </c>
      <c r="K13" s="72">
        <v>209.43000000000029</v>
      </c>
      <c r="L13" s="72">
        <v>206.37999999999965</v>
      </c>
      <c r="M13" s="73">
        <v>187</v>
      </c>
      <c r="N13" s="72">
        <v>221.55999999999949</v>
      </c>
      <c r="O13" s="72">
        <v>212.27999999999975</v>
      </c>
      <c r="P13" s="70">
        <f>Table2[[#This Row],[Plant Gen]]/(24*Table2[[#This Row],[Day]]*12.701)</f>
        <v>0.17210354277412782</v>
      </c>
      <c r="Q13" s="19">
        <v>31</v>
      </c>
      <c r="R13" s="19">
        <v>10543</v>
      </c>
    </row>
    <row r="14" spans="2:18" x14ac:dyDescent="0.25">
      <c r="B14" s="59">
        <v>45231</v>
      </c>
      <c r="C14" s="19">
        <v>1449.6579999999999</v>
      </c>
      <c r="D14" s="19">
        <v>1418.1999999999971</v>
      </c>
      <c r="E14" s="19">
        <v>1400.1553000000131</v>
      </c>
      <c r="F14" s="19">
        <v>147.51999999999998</v>
      </c>
      <c r="G14" s="60">
        <f t="shared" si="0"/>
        <v>0.75691770046972084</v>
      </c>
      <c r="H14" s="73">
        <v>171.20000000000027</v>
      </c>
      <c r="I14" s="73">
        <v>181.76999999999953</v>
      </c>
      <c r="J14" s="73">
        <v>188.52000000000044</v>
      </c>
      <c r="K14" s="72">
        <v>179.92000000000007</v>
      </c>
      <c r="L14" s="72">
        <v>176.41000000000076</v>
      </c>
      <c r="M14" s="73">
        <v>167.18799999999874</v>
      </c>
      <c r="N14" s="72">
        <v>201.46000000000004</v>
      </c>
      <c r="O14" s="72">
        <v>183.19000000000005</v>
      </c>
      <c r="P14" s="70">
        <f>Table2[[#This Row],[Plant Gen]]/(24*Table2[[#This Row],[Day]]*12.701)</f>
        <v>0.15508402662957388</v>
      </c>
      <c r="Q14" s="19">
        <v>30</v>
      </c>
      <c r="R14" s="19">
        <v>8210</v>
      </c>
    </row>
    <row r="15" spans="2:18" x14ac:dyDescent="0.25">
      <c r="B15" s="64">
        <v>45261</v>
      </c>
      <c r="C15" s="65">
        <v>1529.5450000000001</v>
      </c>
      <c r="D15" s="65">
        <v>1498.7</v>
      </c>
      <c r="E15" s="65">
        <v>1478.1909000000001</v>
      </c>
      <c r="F15" s="65">
        <v>154.63650000000001</v>
      </c>
      <c r="G15" s="66">
        <f t="shared" si="0"/>
        <v>0.76307070315712511</v>
      </c>
      <c r="H15" s="74">
        <v>181.85</v>
      </c>
      <c r="I15" s="74">
        <v>196.64499999999981</v>
      </c>
      <c r="J15" s="74">
        <v>215.2750000000002</v>
      </c>
      <c r="K15" s="72">
        <v>198.43699999999981</v>
      </c>
      <c r="L15" s="72">
        <v>192.03099999999935</v>
      </c>
      <c r="M15" s="74">
        <v>169.62900000000002</v>
      </c>
      <c r="N15" s="72">
        <v>232.66800000000055</v>
      </c>
      <c r="O15" s="72">
        <v>201.47399999999988</v>
      </c>
      <c r="P15" s="70">
        <f>Table2[[#This Row],[Plant Gen]]/(24*Table2[[#This Row],[Day]]*12.701)</f>
        <v>0.1586002456838129</v>
      </c>
      <c r="Q15" s="19">
        <v>31</v>
      </c>
      <c r="R15" s="19">
        <v>9084</v>
      </c>
    </row>
    <row r="16" spans="2:18" x14ac:dyDescent="0.25">
      <c r="B16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35"/>
  <sheetViews>
    <sheetView showGridLines="0" tabSelected="1" zoomScale="50" zoomScaleNormal="55" workbookViewId="0">
      <selection activeCell="AN20" sqref="AN20"/>
    </sheetView>
  </sheetViews>
  <sheetFormatPr defaultRowHeight="15" x14ac:dyDescent="0.25"/>
  <cols>
    <col min="1" max="1" width="7.28515625" customWidth="1"/>
    <col min="2" max="27" width="9.85546875" customWidth="1"/>
    <col min="28" max="30" width="7.28515625" customWidth="1"/>
  </cols>
  <sheetData>
    <row r="5" ht="18" customHeight="1" x14ac:dyDescent="0.25"/>
    <row r="6" ht="18" customHeight="1" x14ac:dyDescent="0.25"/>
    <row r="7" ht="18" customHeight="1" x14ac:dyDescent="0.25"/>
    <row r="8" ht="18" customHeight="1" x14ac:dyDescent="0.25"/>
    <row r="9" ht="18" customHeight="1" x14ac:dyDescent="0.25"/>
    <row r="10" ht="18" customHeight="1" x14ac:dyDescent="0.25"/>
    <row r="11" ht="18" customHeight="1" x14ac:dyDescent="0.25"/>
    <row r="12" ht="18" customHeight="1" x14ac:dyDescent="0.25"/>
    <row r="13" ht="18" customHeight="1" x14ac:dyDescent="0.25"/>
    <row r="14" ht="18" customHeight="1" x14ac:dyDescent="0.25"/>
    <row r="15" ht="18" customHeight="1" x14ac:dyDescent="0.25"/>
    <row r="16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A2" sqref="A2:A14"/>
    </sheetView>
  </sheetViews>
  <sheetFormatPr defaultRowHeight="15" x14ac:dyDescent="0.25"/>
  <cols>
    <col min="1" max="1" width="7.28515625" bestFit="1" customWidth="1"/>
    <col min="2" max="2" width="12.85546875" bestFit="1" customWidth="1"/>
    <col min="5" max="5" width="13.140625" bestFit="1" customWidth="1"/>
    <col min="6" max="6" width="19" bestFit="1" customWidth="1"/>
  </cols>
  <sheetData>
    <row r="2" spans="1:6" ht="15.75" x14ac:dyDescent="0.25">
      <c r="A2" s="78" t="s">
        <v>4</v>
      </c>
      <c r="B2" s="78" t="s">
        <v>53</v>
      </c>
      <c r="E2" s="52" t="s">
        <v>12</v>
      </c>
      <c r="F2" t="s">
        <v>54</v>
      </c>
    </row>
    <row r="3" spans="1:6" x14ac:dyDescent="0.25">
      <c r="A3" s="79">
        <v>44927</v>
      </c>
      <c r="B3" s="76">
        <v>8076</v>
      </c>
      <c r="E3" s="81">
        <v>44927</v>
      </c>
      <c r="F3" s="82">
        <v>8076</v>
      </c>
    </row>
    <row r="4" spans="1:6" x14ac:dyDescent="0.25">
      <c r="A4" s="80">
        <v>44958</v>
      </c>
      <c r="B4" s="77">
        <v>6987</v>
      </c>
      <c r="E4" s="81">
        <v>44958</v>
      </c>
      <c r="F4" s="82">
        <v>6987</v>
      </c>
    </row>
    <row r="5" spans="1:6" x14ac:dyDescent="0.25">
      <c r="A5" s="79">
        <v>44986</v>
      </c>
      <c r="B5" s="76">
        <v>6839</v>
      </c>
      <c r="E5" s="81">
        <v>44986</v>
      </c>
      <c r="F5" s="82">
        <v>6839</v>
      </c>
    </row>
    <row r="6" spans="1:6" x14ac:dyDescent="0.25">
      <c r="A6" s="80">
        <v>45017</v>
      </c>
      <c r="B6" s="77">
        <v>6569</v>
      </c>
      <c r="E6" s="81">
        <v>45017</v>
      </c>
      <c r="F6" s="82">
        <v>6569</v>
      </c>
    </row>
    <row r="7" spans="1:6" x14ac:dyDescent="0.25">
      <c r="A7" s="79">
        <v>45047</v>
      </c>
      <c r="B7" s="76">
        <v>6447</v>
      </c>
      <c r="E7" s="81">
        <v>45047</v>
      </c>
      <c r="F7" s="82">
        <v>6447</v>
      </c>
    </row>
    <row r="8" spans="1:6" x14ac:dyDescent="0.25">
      <c r="A8" s="80">
        <v>45078</v>
      </c>
      <c r="B8" s="77">
        <v>6736</v>
      </c>
      <c r="E8" s="81">
        <v>45078</v>
      </c>
      <c r="F8" s="82">
        <v>6736</v>
      </c>
    </row>
    <row r="9" spans="1:6" x14ac:dyDescent="0.25">
      <c r="A9" s="79">
        <v>45108</v>
      </c>
      <c r="B9" s="76">
        <v>11516</v>
      </c>
      <c r="E9" s="81">
        <v>45108</v>
      </c>
      <c r="F9" s="82">
        <v>11516</v>
      </c>
    </row>
    <row r="10" spans="1:6" x14ac:dyDescent="0.25">
      <c r="A10" s="80">
        <v>45139</v>
      </c>
      <c r="B10" s="77">
        <v>15311</v>
      </c>
      <c r="E10" s="81">
        <v>45139</v>
      </c>
      <c r="F10" s="82">
        <v>15311</v>
      </c>
    </row>
    <row r="11" spans="1:6" x14ac:dyDescent="0.25">
      <c r="A11" s="79">
        <v>45170</v>
      </c>
      <c r="B11" s="76">
        <v>14518</v>
      </c>
      <c r="E11" s="81">
        <v>45170</v>
      </c>
      <c r="F11" s="82">
        <v>14518</v>
      </c>
    </row>
    <row r="12" spans="1:6" x14ac:dyDescent="0.25">
      <c r="A12" s="80">
        <v>45200</v>
      </c>
      <c r="B12" s="77">
        <v>10543</v>
      </c>
      <c r="E12" s="81">
        <v>45200</v>
      </c>
      <c r="F12" s="82">
        <v>10543</v>
      </c>
    </row>
    <row r="13" spans="1:6" x14ac:dyDescent="0.25">
      <c r="A13" s="79">
        <v>45231</v>
      </c>
      <c r="B13" s="76">
        <v>8210</v>
      </c>
      <c r="E13" s="81">
        <v>45231</v>
      </c>
      <c r="F13" s="82">
        <v>8210</v>
      </c>
    </row>
    <row r="14" spans="1:6" x14ac:dyDescent="0.25">
      <c r="A14" s="80">
        <v>45261</v>
      </c>
      <c r="B14" s="77">
        <v>9084</v>
      </c>
      <c r="E14" s="81">
        <v>45261</v>
      </c>
      <c r="F14" s="82">
        <v>9084</v>
      </c>
    </row>
    <row r="15" spans="1:6" x14ac:dyDescent="0.25">
      <c r="E15" s="67" t="s">
        <v>13</v>
      </c>
      <c r="F15" s="51">
        <v>110836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S1" workbookViewId="0">
      <selection activeCell="W17" sqref="W17"/>
    </sheetView>
  </sheetViews>
  <sheetFormatPr defaultRowHeight="15" x14ac:dyDescent="0.25"/>
  <cols>
    <col min="1" max="1" width="9.85546875" customWidth="1"/>
    <col min="2" max="9" width="11.7109375" bestFit="1" customWidth="1"/>
    <col min="10" max="17" width="13" customWidth="1"/>
    <col min="19" max="27" width="16.7109375" bestFit="1" customWidth="1"/>
  </cols>
  <sheetData>
    <row r="1" spans="1:26" ht="15.75" x14ac:dyDescent="0.25">
      <c r="A1" s="87" t="s">
        <v>4</v>
      </c>
      <c r="B1" s="88" t="s">
        <v>15</v>
      </c>
      <c r="C1" s="88" t="s">
        <v>36</v>
      </c>
      <c r="D1" s="88" t="s">
        <v>17</v>
      </c>
      <c r="E1" s="88" t="s">
        <v>18</v>
      </c>
      <c r="F1" s="88" t="s">
        <v>19</v>
      </c>
      <c r="G1" s="88" t="s">
        <v>20</v>
      </c>
      <c r="H1" s="88" t="s">
        <v>21</v>
      </c>
      <c r="I1" s="88" t="s">
        <v>22</v>
      </c>
      <c r="J1" s="88" t="s">
        <v>55</v>
      </c>
      <c r="K1" s="88" t="s">
        <v>56</v>
      </c>
      <c r="L1" s="88" t="s">
        <v>57</v>
      </c>
      <c r="M1" s="88" t="s">
        <v>58</v>
      </c>
      <c r="N1" s="88" t="s">
        <v>59</v>
      </c>
      <c r="O1" s="88" t="s">
        <v>60</v>
      </c>
      <c r="P1" s="88" t="s">
        <v>61</v>
      </c>
      <c r="Q1" s="89" t="s">
        <v>62</v>
      </c>
      <c r="S1" s="52" t="s">
        <v>4</v>
      </c>
      <c r="T1" t="s">
        <v>23</v>
      </c>
    </row>
    <row r="2" spans="1:26" x14ac:dyDescent="0.25">
      <c r="A2" s="59">
        <v>44927</v>
      </c>
      <c r="B2" s="83">
        <v>206.05999999999995</v>
      </c>
      <c r="C2" s="83">
        <v>222.76999999999998</v>
      </c>
      <c r="D2" s="83">
        <v>230.42000000000007</v>
      </c>
      <c r="E2" s="84">
        <v>220.89999999999964</v>
      </c>
      <c r="F2" s="84">
        <v>215.76999999999998</v>
      </c>
      <c r="G2" s="83">
        <v>197.75300000000061</v>
      </c>
      <c r="H2" s="84">
        <v>253.53999999999996</v>
      </c>
      <c r="I2" s="84">
        <v>225.87000000000012</v>
      </c>
      <c r="J2" s="85">
        <f>B2/(1.56)</f>
        <v>132.08974358974356</v>
      </c>
      <c r="K2" s="85">
        <f>C2/(1.6298)</f>
        <v>136.68548288133513</v>
      </c>
      <c r="L2" s="85">
        <f>D2/(1.6421)</f>
        <v>140.32032153949217</v>
      </c>
      <c r="M2" s="85">
        <f>E2/(1.5547)</f>
        <v>142.08528976651422</v>
      </c>
      <c r="N2" s="85">
        <f>F2/(1.56)</f>
        <v>138.31410256410254</v>
      </c>
      <c r="O2" s="85">
        <f>G2/(1.5698)</f>
        <v>125.9733724041283</v>
      </c>
      <c r="P2" s="85">
        <f>H2/(1.6246)</f>
        <v>156.0630308999138</v>
      </c>
      <c r="Q2" s="86">
        <f>I2/(1.56)</f>
        <v>144.7884615384616</v>
      </c>
    </row>
    <row r="3" spans="1:26" x14ac:dyDescent="0.25">
      <c r="A3" s="59">
        <v>44958</v>
      </c>
      <c r="B3" s="72">
        <v>230.2800000000002</v>
      </c>
      <c r="C3" s="72">
        <v>240.26999999999998</v>
      </c>
      <c r="D3" s="72">
        <v>244.23999999999978</v>
      </c>
      <c r="E3" s="72">
        <v>235.34000000000015</v>
      </c>
      <c r="F3" s="72">
        <v>229.53999999999996</v>
      </c>
      <c r="G3" s="72">
        <v>226.26000000000022</v>
      </c>
      <c r="H3" s="72">
        <v>254.80999999999995</v>
      </c>
      <c r="I3" s="72">
        <v>238.23999999999978</v>
      </c>
      <c r="J3" s="85">
        <f t="shared" ref="J3:J13" si="0">B3/(1.56)</f>
        <v>147.61538461538473</v>
      </c>
      <c r="K3" s="85">
        <f t="shared" ref="K3:K13" si="1">C3/(1.6298)</f>
        <v>147.42299668671004</v>
      </c>
      <c r="L3" s="85">
        <f t="shared" ref="L3:L13" si="2">D3/(1.6421)</f>
        <v>148.73637415504524</v>
      </c>
      <c r="M3" s="85">
        <f t="shared" ref="M3:M13" si="3">E3/(1.5547)</f>
        <v>151.37325529040982</v>
      </c>
      <c r="N3" s="85">
        <f t="shared" ref="N3:N13" si="4">F3/(1.56)</f>
        <v>147.14102564102561</v>
      </c>
      <c r="O3" s="85">
        <f t="shared" ref="O3:O13" si="5">G3/(1.5698)</f>
        <v>144.13301057459563</v>
      </c>
      <c r="P3" s="85">
        <f t="shared" ref="P3:P13" si="6">H3/(1.6246)</f>
        <v>156.84476178751689</v>
      </c>
      <c r="Q3" s="86">
        <f t="shared" ref="Q3:Q13" si="7">I3/(1.56)</f>
        <v>152.71794871794856</v>
      </c>
      <c r="S3" t="s">
        <v>63</v>
      </c>
      <c r="T3" t="s">
        <v>64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  <c r="Z3" t="s">
        <v>70</v>
      </c>
    </row>
    <row r="4" spans="1:26" x14ac:dyDescent="0.25">
      <c r="A4" s="59">
        <v>44986</v>
      </c>
      <c r="B4" s="84">
        <v>228.13999999999987</v>
      </c>
      <c r="C4" s="84">
        <v>236.24000000000024</v>
      </c>
      <c r="D4" s="84">
        <v>233</v>
      </c>
      <c r="E4" s="84">
        <v>229.59999999999991</v>
      </c>
      <c r="F4" s="84">
        <v>227.90700000000015</v>
      </c>
      <c r="G4" s="84">
        <v>221.47999999999956</v>
      </c>
      <c r="H4" s="84">
        <v>239.03999999999996</v>
      </c>
      <c r="I4" s="84">
        <v>232.92000000000007</v>
      </c>
      <c r="J4" s="85">
        <f t="shared" si="0"/>
        <v>146.24358974358967</v>
      </c>
      <c r="K4" s="85">
        <f t="shared" si="1"/>
        <v>144.95030065038671</v>
      </c>
      <c r="L4" s="85">
        <f t="shared" si="2"/>
        <v>141.89148042141161</v>
      </c>
      <c r="M4" s="85">
        <f t="shared" si="3"/>
        <v>147.6812246735704</v>
      </c>
      <c r="N4" s="85">
        <f t="shared" si="4"/>
        <v>146.09423076923088</v>
      </c>
      <c r="O4" s="85">
        <f t="shared" si="5"/>
        <v>141.08803669257202</v>
      </c>
      <c r="P4" s="85">
        <f t="shared" si="6"/>
        <v>147.13775698633506</v>
      </c>
      <c r="Q4" s="86">
        <f t="shared" si="7"/>
        <v>149.30769230769235</v>
      </c>
      <c r="S4" s="51">
        <v>1471.352564102564</v>
      </c>
      <c r="T4" s="51">
        <v>1480.0312921830891</v>
      </c>
      <c r="U4" s="51">
        <v>1445.1890871445107</v>
      </c>
      <c r="V4" s="51">
        <v>1525.7650993760851</v>
      </c>
      <c r="W4" s="51">
        <v>1496.7871794871794</v>
      </c>
      <c r="X4" s="51">
        <v>1379.8732322588862</v>
      </c>
      <c r="Y4" s="51">
        <v>1525.3650129262589</v>
      </c>
      <c r="Z4" s="51">
        <v>1535.4192307692306</v>
      </c>
    </row>
    <row r="5" spans="1:26" x14ac:dyDescent="0.25">
      <c r="A5" s="59">
        <v>45017</v>
      </c>
      <c r="B5" s="72">
        <v>224.98000000000002</v>
      </c>
      <c r="C5" s="72">
        <v>233.44999999999982</v>
      </c>
      <c r="D5" s="72">
        <v>224</v>
      </c>
      <c r="E5" s="72">
        <v>226.80000000000018</v>
      </c>
      <c r="F5" s="72">
        <v>224.38999999999987</v>
      </c>
      <c r="G5" s="72">
        <v>214.35000000000036</v>
      </c>
      <c r="H5" s="72">
        <v>226.99000000000024</v>
      </c>
      <c r="I5" s="72">
        <v>228.25</v>
      </c>
      <c r="J5" s="85">
        <f t="shared" si="0"/>
        <v>144.21794871794873</v>
      </c>
      <c r="K5" s="85">
        <f t="shared" si="1"/>
        <v>143.23843416370096</v>
      </c>
      <c r="L5" s="85">
        <f t="shared" si="2"/>
        <v>136.41069362401802</v>
      </c>
      <c r="M5" s="85">
        <f t="shared" si="3"/>
        <v>145.88023412877095</v>
      </c>
      <c r="N5" s="85">
        <f t="shared" si="4"/>
        <v>143.83974358974351</v>
      </c>
      <c r="O5" s="85">
        <f t="shared" si="5"/>
        <v>136.5460568225254</v>
      </c>
      <c r="P5" s="85">
        <f t="shared" si="6"/>
        <v>139.72054659608534</v>
      </c>
      <c r="Q5" s="86">
        <f t="shared" si="7"/>
        <v>146.31410256410257</v>
      </c>
    </row>
    <row r="6" spans="1:26" x14ac:dyDescent="0.25">
      <c r="A6" s="59">
        <v>45047</v>
      </c>
      <c r="B6" s="84">
        <v>234.61000000000013</v>
      </c>
      <c r="C6" s="84">
        <v>242.84700000000021</v>
      </c>
      <c r="D6" s="84">
        <v>224.82999999999993</v>
      </c>
      <c r="E6" s="84">
        <v>237.34999999999991</v>
      </c>
      <c r="F6" s="84">
        <v>233.82000000000016</v>
      </c>
      <c r="G6" s="84">
        <v>214.01699999999983</v>
      </c>
      <c r="H6" s="84">
        <v>224.38999999999987</v>
      </c>
      <c r="I6" s="84">
        <v>235.11000000000013</v>
      </c>
      <c r="J6" s="85">
        <f t="shared" si="0"/>
        <v>150.39102564102572</v>
      </c>
      <c r="K6" s="85">
        <f t="shared" si="1"/>
        <v>149.00417229107879</v>
      </c>
      <c r="L6" s="85">
        <f t="shared" si="2"/>
        <v>136.91614396199984</v>
      </c>
      <c r="M6" s="85">
        <f t="shared" si="3"/>
        <v>152.66610921721227</v>
      </c>
      <c r="N6" s="85">
        <f t="shared" si="4"/>
        <v>149.88461538461547</v>
      </c>
      <c r="O6" s="85">
        <f t="shared" si="5"/>
        <v>136.33392788890293</v>
      </c>
      <c r="P6" s="85">
        <f t="shared" si="6"/>
        <v>138.12015265296066</v>
      </c>
      <c r="Q6" s="86">
        <f t="shared" si="7"/>
        <v>150.71153846153854</v>
      </c>
    </row>
    <row r="7" spans="1:26" x14ac:dyDescent="0.25">
      <c r="A7" s="59">
        <v>45078</v>
      </c>
      <c r="B7" s="72">
        <v>196.11999999999989</v>
      </c>
      <c r="C7" s="72">
        <v>201.09299999999939</v>
      </c>
      <c r="D7" s="72">
        <v>185</v>
      </c>
      <c r="E7" s="72">
        <v>199.22000000000025</v>
      </c>
      <c r="F7" s="72">
        <v>197.6899999999996</v>
      </c>
      <c r="G7" s="72">
        <v>179.22999999999956</v>
      </c>
      <c r="H7" s="72">
        <v>187.96000000000004</v>
      </c>
      <c r="I7" s="72">
        <v>200.67000000000007</v>
      </c>
      <c r="J7" s="85">
        <f t="shared" si="0"/>
        <v>125.71794871794864</v>
      </c>
      <c r="K7" s="85">
        <f t="shared" si="1"/>
        <v>123.38507792367125</v>
      </c>
      <c r="L7" s="85">
        <f t="shared" si="2"/>
        <v>112.66061750197917</v>
      </c>
      <c r="M7" s="85">
        <f t="shared" si="3"/>
        <v>128.14047726249453</v>
      </c>
      <c r="N7" s="85">
        <f t="shared" si="4"/>
        <v>126.72435897435871</v>
      </c>
      <c r="O7" s="85">
        <f t="shared" si="5"/>
        <v>114.17378009937543</v>
      </c>
      <c r="P7" s="85">
        <f t="shared" si="6"/>
        <v>115.69617136525916</v>
      </c>
      <c r="Q7" s="86">
        <f t="shared" si="7"/>
        <v>128.63461538461542</v>
      </c>
    </row>
    <row r="8" spans="1:26" x14ac:dyDescent="0.25">
      <c r="A8" s="59">
        <v>45108</v>
      </c>
      <c r="B8" s="84">
        <v>113.38999999999987</v>
      </c>
      <c r="C8" s="84">
        <v>117.42999999999984</v>
      </c>
      <c r="D8" s="84">
        <v>111.72000000000116</v>
      </c>
      <c r="E8" s="84">
        <v>116.86999999999989</v>
      </c>
      <c r="F8" s="84">
        <v>115.30000000000018</v>
      </c>
      <c r="G8" s="84">
        <v>102.69900000000052</v>
      </c>
      <c r="H8" s="84">
        <v>116.75</v>
      </c>
      <c r="I8" s="84">
        <v>117.94999999999982</v>
      </c>
      <c r="J8" s="85">
        <f t="shared" si="0"/>
        <v>72.685897435897346</v>
      </c>
      <c r="K8" s="85">
        <f t="shared" si="1"/>
        <v>72.051785495152686</v>
      </c>
      <c r="L8" s="85">
        <f t="shared" si="2"/>
        <v>68.034833444979711</v>
      </c>
      <c r="M8" s="85">
        <f t="shared" si="3"/>
        <v>75.172058918119177</v>
      </c>
      <c r="N8" s="85">
        <f t="shared" si="4"/>
        <v>73.910256410256522</v>
      </c>
      <c r="O8" s="85">
        <f t="shared" si="5"/>
        <v>65.4217097719458</v>
      </c>
      <c r="P8" s="85">
        <f t="shared" si="6"/>
        <v>71.86384340760803</v>
      </c>
      <c r="Q8" s="86">
        <f t="shared" si="7"/>
        <v>75.608974358974237</v>
      </c>
    </row>
    <row r="9" spans="1:26" x14ac:dyDescent="0.25">
      <c r="A9" s="59">
        <v>45139</v>
      </c>
      <c r="B9" s="72">
        <v>156.4699999999998</v>
      </c>
      <c r="C9" s="72">
        <v>164.30999999999995</v>
      </c>
      <c r="D9" s="72">
        <v>155.21999999999935</v>
      </c>
      <c r="E9" s="72">
        <v>161.17999999999984</v>
      </c>
      <c r="F9" s="72">
        <v>157.44999999999982</v>
      </c>
      <c r="G9" s="72">
        <v>148.70399999999972</v>
      </c>
      <c r="H9" s="72">
        <v>159.84000000000015</v>
      </c>
      <c r="I9" s="72">
        <v>159.23000000000002</v>
      </c>
      <c r="J9" s="85">
        <f t="shared" si="0"/>
        <v>100.30128205128192</v>
      </c>
      <c r="K9" s="85">
        <f t="shared" si="1"/>
        <v>100.81605104920847</v>
      </c>
      <c r="L9" s="85">
        <f t="shared" si="2"/>
        <v>94.525302965714246</v>
      </c>
      <c r="M9" s="85">
        <f t="shared" si="3"/>
        <v>103.67273428957344</v>
      </c>
      <c r="N9" s="85">
        <f t="shared" si="4"/>
        <v>100.92948717948705</v>
      </c>
      <c r="O9" s="85">
        <f t="shared" si="5"/>
        <v>94.72799082685674</v>
      </c>
      <c r="P9" s="85">
        <f t="shared" si="6"/>
        <v>98.3872953342362</v>
      </c>
      <c r="Q9" s="86">
        <f t="shared" si="7"/>
        <v>102.07051282051283</v>
      </c>
    </row>
    <row r="10" spans="1:26" x14ac:dyDescent="0.25">
      <c r="A10" s="59">
        <v>45170</v>
      </c>
      <c r="B10" s="84">
        <v>149.62000000000035</v>
      </c>
      <c r="C10" s="84">
        <v>159.64000000000033</v>
      </c>
      <c r="D10" s="84">
        <v>151.95000000000073</v>
      </c>
      <c r="E10" s="84">
        <v>157.05999999999995</v>
      </c>
      <c r="F10" s="84">
        <v>158.30000000000018</v>
      </c>
      <c r="G10" s="84">
        <v>137.81500000000051</v>
      </c>
      <c r="H10" s="84">
        <v>159.09999999999991</v>
      </c>
      <c r="I10" s="84">
        <v>160.07000000000016</v>
      </c>
      <c r="J10" s="85">
        <f t="shared" si="0"/>
        <v>95.910256410256622</v>
      </c>
      <c r="K10" s="85">
        <f t="shared" si="1"/>
        <v>97.950668793717227</v>
      </c>
      <c r="L10" s="85">
        <f t="shared" si="2"/>
        <v>92.533950429328755</v>
      </c>
      <c r="M10" s="85">
        <f t="shared" si="3"/>
        <v>101.02270534508261</v>
      </c>
      <c r="N10" s="85">
        <f t="shared" si="4"/>
        <v>101.47435897435909</v>
      </c>
      <c r="O10" s="85">
        <f t="shared" si="5"/>
        <v>87.791438399796476</v>
      </c>
      <c r="P10" s="85">
        <f t="shared" si="6"/>
        <v>97.931798596577565</v>
      </c>
      <c r="Q10" s="86">
        <f t="shared" si="7"/>
        <v>102.60897435897446</v>
      </c>
    </row>
    <row r="11" spans="1:26" x14ac:dyDescent="0.25">
      <c r="A11" s="59">
        <v>45200</v>
      </c>
      <c r="B11" s="72">
        <v>202.58999999999969</v>
      </c>
      <c r="C11" s="72">
        <v>215.69000000000005</v>
      </c>
      <c r="D11" s="72">
        <v>208.96999999999935</v>
      </c>
      <c r="E11" s="72">
        <v>209.43000000000029</v>
      </c>
      <c r="F11" s="72">
        <v>206.37999999999965</v>
      </c>
      <c r="G11" s="72">
        <v>187</v>
      </c>
      <c r="H11" s="72">
        <v>221.55999999999949</v>
      </c>
      <c r="I11" s="72">
        <v>212.27999999999975</v>
      </c>
      <c r="J11" s="85">
        <f t="shared" si="0"/>
        <v>129.86538461538441</v>
      </c>
      <c r="K11" s="85">
        <f t="shared" si="1"/>
        <v>132.34139158178922</v>
      </c>
      <c r="L11" s="85">
        <f t="shared" si="2"/>
        <v>127.25777967237036</v>
      </c>
      <c r="M11" s="85">
        <f t="shared" si="3"/>
        <v>134.70766064192469</v>
      </c>
      <c r="N11" s="85">
        <f t="shared" si="4"/>
        <v>132.29487179487157</v>
      </c>
      <c r="O11" s="85">
        <f t="shared" si="5"/>
        <v>119.12345521722511</v>
      </c>
      <c r="P11" s="85">
        <f t="shared" si="6"/>
        <v>136.37818539948265</v>
      </c>
      <c r="Q11" s="86">
        <f t="shared" si="7"/>
        <v>136.0769230769229</v>
      </c>
    </row>
    <row r="12" spans="1:26" x14ac:dyDescent="0.25">
      <c r="A12" s="59">
        <v>45231</v>
      </c>
      <c r="B12" s="84">
        <v>171.20000000000027</v>
      </c>
      <c r="C12" s="84">
        <v>181.76999999999953</v>
      </c>
      <c r="D12" s="84">
        <v>188.52000000000044</v>
      </c>
      <c r="E12" s="84">
        <v>179.92000000000007</v>
      </c>
      <c r="F12" s="84">
        <v>176.41000000000076</v>
      </c>
      <c r="G12" s="84">
        <v>167.18799999999874</v>
      </c>
      <c r="H12" s="84">
        <v>201.46000000000004</v>
      </c>
      <c r="I12" s="84">
        <v>183.19000000000005</v>
      </c>
      <c r="J12" s="85">
        <f t="shared" si="0"/>
        <v>109.74358974358991</v>
      </c>
      <c r="K12" s="85">
        <f t="shared" si="1"/>
        <v>111.52902196588511</v>
      </c>
      <c r="L12" s="85">
        <f t="shared" si="2"/>
        <v>114.80421411607117</v>
      </c>
      <c r="M12" s="85">
        <f t="shared" si="3"/>
        <v>115.72650672155405</v>
      </c>
      <c r="N12" s="85">
        <f t="shared" si="4"/>
        <v>113.08333333333383</v>
      </c>
      <c r="O12" s="85">
        <f t="shared" si="5"/>
        <v>106.50273920244535</v>
      </c>
      <c r="P12" s="85">
        <f t="shared" si="6"/>
        <v>124.00590914686694</v>
      </c>
      <c r="Q12" s="86">
        <f t="shared" si="7"/>
        <v>117.42948717948721</v>
      </c>
    </row>
    <row r="13" spans="1:26" x14ac:dyDescent="0.25">
      <c r="A13" s="64">
        <v>45261</v>
      </c>
      <c r="B13" s="90">
        <v>181.85</v>
      </c>
      <c r="C13" s="90">
        <v>196.64499999999981</v>
      </c>
      <c r="D13" s="90">
        <v>215.2750000000002</v>
      </c>
      <c r="E13" s="90">
        <v>198.43699999999981</v>
      </c>
      <c r="F13" s="90">
        <v>192.03099999999935</v>
      </c>
      <c r="G13" s="90">
        <v>169.62900000000002</v>
      </c>
      <c r="H13" s="90">
        <v>232.66800000000055</v>
      </c>
      <c r="I13" s="90">
        <v>201.47399999999988</v>
      </c>
      <c r="J13" s="91">
        <f t="shared" si="0"/>
        <v>116.57051282051282</v>
      </c>
      <c r="K13" s="91">
        <f t="shared" si="1"/>
        <v>120.65590870045394</v>
      </c>
      <c r="L13" s="91">
        <f t="shared" si="2"/>
        <v>131.0973753121005</v>
      </c>
      <c r="M13" s="91">
        <f t="shared" si="3"/>
        <v>127.63684312085921</v>
      </c>
      <c r="N13" s="91">
        <f t="shared" si="4"/>
        <v>123.09679487179446</v>
      </c>
      <c r="O13" s="91">
        <f t="shared" si="5"/>
        <v>108.05771435851702</v>
      </c>
      <c r="P13" s="91">
        <f t="shared" si="6"/>
        <v>143.21556075341655</v>
      </c>
      <c r="Q13" s="92">
        <f t="shared" si="7"/>
        <v>129.14999999999992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U2" workbookViewId="0">
      <selection activeCell="Y4" sqref="Y4"/>
    </sheetView>
  </sheetViews>
  <sheetFormatPr defaultRowHeight="15" x14ac:dyDescent="0.25"/>
  <cols>
    <col min="1" max="1" width="9.85546875" customWidth="1"/>
    <col min="2" max="9" width="11.7109375" bestFit="1" customWidth="1"/>
    <col min="10" max="10" width="13.5703125" customWidth="1"/>
    <col min="11" max="18" width="12" customWidth="1"/>
    <col min="20" max="20" width="10" customWidth="1"/>
    <col min="21" max="27" width="9.5703125" customWidth="1"/>
    <col min="28" max="28" width="19.28515625" bestFit="1" customWidth="1"/>
  </cols>
  <sheetData>
    <row r="1" spans="1:27" x14ac:dyDescent="0.25">
      <c r="T1" s="52" t="s">
        <v>4</v>
      </c>
      <c r="U1" t="s">
        <v>23</v>
      </c>
    </row>
    <row r="2" spans="1:27" ht="15.75" x14ac:dyDescent="0.25">
      <c r="A2" s="87" t="s">
        <v>4</v>
      </c>
      <c r="B2" s="88" t="s">
        <v>15</v>
      </c>
      <c r="C2" s="88" t="s">
        <v>36</v>
      </c>
      <c r="D2" s="88" t="s">
        <v>17</v>
      </c>
      <c r="E2" s="88" t="s">
        <v>18</v>
      </c>
      <c r="F2" s="88" t="s">
        <v>19</v>
      </c>
      <c r="G2" s="88" t="s">
        <v>20</v>
      </c>
      <c r="H2" s="88" t="s">
        <v>21</v>
      </c>
      <c r="I2" s="88" t="s">
        <v>22</v>
      </c>
      <c r="J2" s="88" t="s">
        <v>3</v>
      </c>
      <c r="K2" s="88" t="s">
        <v>71</v>
      </c>
      <c r="L2" s="88" t="s">
        <v>72</v>
      </c>
      <c r="M2" s="88" t="s">
        <v>73</v>
      </c>
      <c r="N2" s="88" t="s">
        <v>74</v>
      </c>
      <c r="O2" s="88" t="s">
        <v>75</v>
      </c>
      <c r="P2" s="88" t="s">
        <v>76</v>
      </c>
      <c r="Q2" s="88" t="s">
        <v>77</v>
      </c>
      <c r="R2" s="89" t="s">
        <v>78</v>
      </c>
    </row>
    <row r="3" spans="1:27" x14ac:dyDescent="0.25">
      <c r="A3" s="93">
        <v>44927</v>
      </c>
      <c r="B3" s="83">
        <v>206.05999999999995</v>
      </c>
      <c r="C3" s="83">
        <v>222.76999999999998</v>
      </c>
      <c r="D3" s="83">
        <v>230.42000000000007</v>
      </c>
      <c r="E3" s="84">
        <v>220.89999999999964</v>
      </c>
      <c r="F3" s="84">
        <v>215.76999999999998</v>
      </c>
      <c r="G3" s="83">
        <v>197.75300000000061</v>
      </c>
      <c r="H3" s="84">
        <v>253.53999999999996</v>
      </c>
      <c r="I3" s="84">
        <v>225.87000000000012</v>
      </c>
      <c r="J3" s="76">
        <v>174.1799</v>
      </c>
      <c r="K3" s="19">
        <f>B3/(J3*1.56)</f>
        <v>0.75835239077381233</v>
      </c>
      <c r="L3" s="19">
        <f>C3/(J3*1.6298)</f>
        <v>0.78473740587366925</v>
      </c>
      <c r="M3" s="19">
        <f>D3/(J3*1.6421)</f>
        <v>0.80560570731463377</v>
      </c>
      <c r="N3" s="19">
        <f>E3/(J3*1.5547)</f>
        <v>0.81573872626241151</v>
      </c>
      <c r="O3" s="19">
        <f>F3/(J3*1.56)</f>
        <v>0.79408762184444104</v>
      </c>
      <c r="P3" s="19">
        <f>G3/(J3*1.5698)</f>
        <v>0.72323713817798885</v>
      </c>
      <c r="Q3" s="19">
        <f>H3/(J3*1.6246)</f>
        <v>0.89598760189846116</v>
      </c>
      <c r="R3" s="60">
        <f>I3/(J3*1.56)</f>
        <v>0.83125815055848362</v>
      </c>
      <c r="T3" t="s">
        <v>80</v>
      </c>
      <c r="U3" t="s">
        <v>79</v>
      </c>
      <c r="V3" t="s">
        <v>81</v>
      </c>
      <c r="W3" t="s">
        <v>82</v>
      </c>
      <c r="X3" t="s">
        <v>83</v>
      </c>
      <c r="Y3" t="s">
        <v>86</v>
      </c>
      <c r="Z3" t="s">
        <v>85</v>
      </c>
      <c r="AA3" t="s">
        <v>84</v>
      </c>
    </row>
    <row r="4" spans="1:27" x14ac:dyDescent="0.25">
      <c r="A4" s="94">
        <v>44958</v>
      </c>
      <c r="B4" s="72">
        <v>230.2800000000002</v>
      </c>
      <c r="C4" s="72">
        <v>240.26999999999998</v>
      </c>
      <c r="D4" s="72">
        <v>244.23999999999978</v>
      </c>
      <c r="E4" s="72">
        <v>235.34000000000015</v>
      </c>
      <c r="F4" s="72">
        <v>229.53999999999996</v>
      </c>
      <c r="G4" s="72">
        <v>226.26000000000022</v>
      </c>
      <c r="H4" s="72">
        <v>254.80999999999995</v>
      </c>
      <c r="I4" s="72">
        <v>238.23999999999978</v>
      </c>
      <c r="J4" s="77">
        <v>187.48959999999997</v>
      </c>
      <c r="K4" s="19">
        <f t="shared" ref="K4:K14" si="0">B4/(J4*1.56)</f>
        <v>0.78732572161541092</v>
      </c>
      <c r="L4" s="19">
        <f t="shared" ref="L4:L14" si="1">C4/(J4*1.6298)</f>
        <v>0.78629959574669772</v>
      </c>
      <c r="M4" s="19">
        <f t="shared" ref="M4:M14" si="2">D4/(J4*1.6421)</f>
        <v>0.79330466412561162</v>
      </c>
      <c r="N4" s="19">
        <f t="shared" ref="N4:N14" si="3">E4/(J4*1.5547)</f>
        <v>0.80736881027219554</v>
      </c>
      <c r="O4" s="19">
        <f t="shared" ref="O4:O14" si="4">F4/(J4*1.56)</f>
        <v>0.7847956667517858</v>
      </c>
      <c r="P4" s="19">
        <f t="shared" ref="P4:P14" si="5">G4/(J4*1.5698)</f>
        <v>0.76875202984376534</v>
      </c>
      <c r="Q4" s="19">
        <f t="shared" ref="Q4:Q14" si="6">H4/(J4*1.6246)</f>
        <v>0.83655179693976056</v>
      </c>
      <c r="R4" s="60">
        <f t="shared" ref="R4:R14" si="7">I4/(J4*1.56)</f>
        <v>0.81454090636466547</v>
      </c>
      <c r="T4" s="97">
        <v>0.77779937149269751</v>
      </c>
      <c r="U4" s="97">
        <v>0.78266432891932725</v>
      </c>
      <c r="V4" s="97">
        <v>0.76304206264254759</v>
      </c>
      <c r="W4" s="97">
        <v>0.8076692087941989</v>
      </c>
      <c r="X4" s="97">
        <v>0.79261490075373853</v>
      </c>
      <c r="Y4" s="97">
        <v>0.72768014797485459</v>
      </c>
      <c r="Z4" s="97">
        <v>0.80613757572856526</v>
      </c>
      <c r="AA4" s="97">
        <v>0.81277722551246046</v>
      </c>
    </row>
    <row r="5" spans="1:27" x14ac:dyDescent="0.25">
      <c r="A5" s="93">
        <v>44986</v>
      </c>
      <c r="B5" s="84">
        <v>228.13999999999987</v>
      </c>
      <c r="C5" s="84">
        <v>236.24000000000024</v>
      </c>
      <c r="D5" s="84">
        <v>233</v>
      </c>
      <c r="E5" s="84">
        <v>229.59999999999991</v>
      </c>
      <c r="F5" s="84">
        <v>227.90700000000015</v>
      </c>
      <c r="G5" s="84">
        <v>221.47999999999956</v>
      </c>
      <c r="H5" s="84">
        <v>239.03999999999996</v>
      </c>
      <c r="I5" s="84">
        <v>232.92000000000007</v>
      </c>
      <c r="J5" s="76">
        <v>189.5087</v>
      </c>
      <c r="K5" s="19">
        <f t="shared" si="0"/>
        <v>0.77169855391119069</v>
      </c>
      <c r="L5" s="19">
        <f t="shared" si="1"/>
        <v>0.76487412266764898</v>
      </c>
      <c r="M5" s="19">
        <f t="shared" si="2"/>
        <v>0.74873333214470694</v>
      </c>
      <c r="N5" s="19">
        <f t="shared" si="3"/>
        <v>0.77928466964086829</v>
      </c>
      <c r="O5" s="19">
        <f t="shared" si="4"/>
        <v>0.77091041608765642</v>
      </c>
      <c r="P5" s="19">
        <f t="shared" si="5"/>
        <v>0.7444937181911544</v>
      </c>
      <c r="Q5" s="19">
        <f t="shared" si="6"/>
        <v>0.77641689793837998</v>
      </c>
      <c r="R5" s="60">
        <f t="shared" si="7"/>
        <v>0.78786721827384365</v>
      </c>
    </row>
    <row r="6" spans="1:27" x14ac:dyDescent="0.25">
      <c r="A6" s="94">
        <v>45017</v>
      </c>
      <c r="B6" s="72">
        <v>224.98000000000002</v>
      </c>
      <c r="C6" s="72">
        <v>233.44999999999982</v>
      </c>
      <c r="D6" s="72">
        <v>224</v>
      </c>
      <c r="E6" s="72">
        <v>226.80000000000018</v>
      </c>
      <c r="F6" s="72">
        <v>224.38999999999987</v>
      </c>
      <c r="G6" s="72">
        <v>214.35000000000036</v>
      </c>
      <c r="H6" s="72">
        <v>226.99000000000024</v>
      </c>
      <c r="I6" s="72">
        <v>228.25</v>
      </c>
      <c r="J6" s="77">
        <v>187.13539999999995</v>
      </c>
      <c r="K6" s="19">
        <f t="shared" si="0"/>
        <v>0.77066096910551807</v>
      </c>
      <c r="L6" s="19">
        <f t="shared" si="1"/>
        <v>0.7654267132979703</v>
      </c>
      <c r="M6" s="19">
        <f t="shared" si="2"/>
        <v>0.7289411496917102</v>
      </c>
      <c r="N6" s="19">
        <f t="shared" si="3"/>
        <v>0.77954376418770033</v>
      </c>
      <c r="O6" s="19">
        <f t="shared" si="4"/>
        <v>0.76863994513995504</v>
      </c>
      <c r="P6" s="19">
        <f t="shared" si="5"/>
        <v>0.72966449331620542</v>
      </c>
      <c r="Q6" s="19">
        <f t="shared" si="6"/>
        <v>0.74662809172441646</v>
      </c>
      <c r="R6" s="60">
        <f t="shared" si="7"/>
        <v>0.78186223752482209</v>
      </c>
    </row>
    <row r="7" spans="1:27" x14ac:dyDescent="0.25">
      <c r="A7" s="93">
        <v>45047</v>
      </c>
      <c r="B7" s="84">
        <v>234.61000000000013</v>
      </c>
      <c r="C7" s="84">
        <v>242.84700000000021</v>
      </c>
      <c r="D7" s="84">
        <v>224.82999999999993</v>
      </c>
      <c r="E7" s="84">
        <v>237.34999999999991</v>
      </c>
      <c r="F7" s="84">
        <v>233.82000000000016</v>
      </c>
      <c r="G7" s="84">
        <v>214.01699999999983</v>
      </c>
      <c r="H7" s="84">
        <v>224.38999999999987</v>
      </c>
      <c r="I7" s="84">
        <v>235.11000000000013</v>
      </c>
      <c r="J7" s="76">
        <v>190.1541</v>
      </c>
      <c r="K7" s="19">
        <f t="shared" si="0"/>
        <v>0.7908902602732506</v>
      </c>
      <c r="L7" s="19">
        <f t="shared" si="1"/>
        <v>0.78359694737625318</v>
      </c>
      <c r="M7" s="19">
        <f t="shared" si="2"/>
        <v>0.72002730397083126</v>
      </c>
      <c r="N7" s="19">
        <f t="shared" si="3"/>
        <v>0.80285468058386467</v>
      </c>
      <c r="O7" s="19">
        <f t="shared" si="4"/>
        <v>0.78822710309488719</v>
      </c>
      <c r="P7" s="19">
        <f t="shared" si="5"/>
        <v>0.71696549213981153</v>
      </c>
      <c r="Q7" s="19">
        <f t="shared" si="6"/>
        <v>0.72635905643349608</v>
      </c>
      <c r="R7" s="60">
        <f t="shared" si="7"/>
        <v>0.79257580279120221</v>
      </c>
    </row>
    <row r="8" spans="1:27" x14ac:dyDescent="0.25">
      <c r="A8" s="94">
        <v>45078</v>
      </c>
      <c r="B8" s="72">
        <v>196.11999999999989</v>
      </c>
      <c r="C8" s="72">
        <v>201.09299999999939</v>
      </c>
      <c r="D8" s="72">
        <v>185</v>
      </c>
      <c r="E8" s="72">
        <v>199.22000000000025</v>
      </c>
      <c r="F8" s="72">
        <v>197.6899999999996</v>
      </c>
      <c r="G8" s="72">
        <v>179.22999999999956</v>
      </c>
      <c r="H8" s="72">
        <v>187.96000000000004</v>
      </c>
      <c r="I8" s="72">
        <v>200.67000000000007</v>
      </c>
      <c r="J8" s="77">
        <v>157.94290000000001</v>
      </c>
      <c r="K8" s="19">
        <f t="shared" si="0"/>
        <v>0.79597087756365525</v>
      </c>
      <c r="L8" s="19">
        <f t="shared" si="1"/>
        <v>0.7812005346468327</v>
      </c>
      <c r="M8" s="19">
        <f t="shared" si="2"/>
        <v>0.71329966400502443</v>
      </c>
      <c r="N8" s="19">
        <f t="shared" si="3"/>
        <v>0.81130887974384747</v>
      </c>
      <c r="O8" s="19">
        <f t="shared" si="4"/>
        <v>0.80234286551885969</v>
      </c>
      <c r="P8" s="19">
        <f t="shared" si="5"/>
        <v>0.72288010476808662</v>
      </c>
      <c r="Q8" s="19">
        <f t="shared" si="6"/>
        <v>0.73251897594167992</v>
      </c>
      <c r="R8" s="60">
        <f t="shared" si="7"/>
        <v>0.8144374668605896</v>
      </c>
    </row>
    <row r="9" spans="1:27" x14ac:dyDescent="0.25">
      <c r="A9" s="93">
        <v>45108</v>
      </c>
      <c r="B9" s="84">
        <v>113.38999999999987</v>
      </c>
      <c r="C9" s="84">
        <v>117.42999999999984</v>
      </c>
      <c r="D9" s="84">
        <v>111.72000000000116</v>
      </c>
      <c r="E9" s="84">
        <v>116.86999999999989</v>
      </c>
      <c r="F9" s="84">
        <v>115.30000000000018</v>
      </c>
      <c r="G9" s="84">
        <v>102.69900000000052</v>
      </c>
      <c r="H9" s="84">
        <v>116.75</v>
      </c>
      <c r="I9" s="84">
        <v>117.94999999999982</v>
      </c>
      <c r="J9" s="76">
        <v>90.102400000000017</v>
      </c>
      <c r="K9" s="19">
        <f t="shared" si="0"/>
        <v>0.80670323360862017</v>
      </c>
      <c r="L9" s="19">
        <f t="shared" si="1"/>
        <v>0.79966555269507433</v>
      </c>
      <c r="M9" s="19">
        <f t="shared" si="2"/>
        <v>0.75508347663302744</v>
      </c>
      <c r="N9" s="19">
        <f t="shared" si="3"/>
        <v>0.83429585580538557</v>
      </c>
      <c r="O9" s="19">
        <f t="shared" si="4"/>
        <v>0.82029176148755767</v>
      </c>
      <c r="P9" s="19">
        <f t="shared" si="5"/>
        <v>0.72608176665600233</v>
      </c>
      <c r="Q9" s="19">
        <f t="shared" si="6"/>
        <v>0.79757968053690032</v>
      </c>
      <c r="R9" s="60">
        <f t="shared" si="7"/>
        <v>0.83914495461801497</v>
      </c>
    </row>
    <row r="10" spans="1:27" x14ac:dyDescent="0.25">
      <c r="A10" s="94">
        <v>45139</v>
      </c>
      <c r="B10" s="72">
        <v>156.4699999999998</v>
      </c>
      <c r="C10" s="72">
        <v>164.30999999999995</v>
      </c>
      <c r="D10" s="72">
        <v>155.21999999999935</v>
      </c>
      <c r="E10" s="72">
        <v>161.17999999999984</v>
      </c>
      <c r="F10" s="72">
        <v>157.44999999999982</v>
      </c>
      <c r="G10" s="72">
        <v>148.70399999999972</v>
      </c>
      <c r="H10" s="72">
        <v>159.84000000000015</v>
      </c>
      <c r="I10" s="72">
        <v>159.23000000000002</v>
      </c>
      <c r="J10" s="77">
        <v>127.4085</v>
      </c>
      <c r="K10" s="19">
        <f t="shared" si="0"/>
        <v>0.78724168364969305</v>
      </c>
      <c r="L10" s="19">
        <f t="shared" si="1"/>
        <v>0.79128198706686337</v>
      </c>
      <c r="M10" s="19">
        <f t="shared" si="2"/>
        <v>0.74190735285098119</v>
      </c>
      <c r="N10" s="19">
        <f t="shared" si="3"/>
        <v>0.81370343650206578</v>
      </c>
      <c r="O10" s="19">
        <f t="shared" si="4"/>
        <v>0.79217232115194092</v>
      </c>
      <c r="P10" s="19">
        <f t="shared" si="5"/>
        <v>0.74349820323492344</v>
      </c>
      <c r="Q10" s="19">
        <f t="shared" si="6"/>
        <v>0.77221924231300276</v>
      </c>
      <c r="R10" s="60">
        <f t="shared" si="7"/>
        <v>0.80112796886010618</v>
      </c>
    </row>
    <row r="11" spans="1:27" x14ac:dyDescent="0.25">
      <c r="A11" s="93">
        <v>45170</v>
      </c>
      <c r="B11" s="84">
        <v>149.62000000000035</v>
      </c>
      <c r="C11" s="84">
        <v>159.64000000000033</v>
      </c>
      <c r="D11" s="84">
        <v>151.95000000000073</v>
      </c>
      <c r="E11" s="84">
        <v>157.05999999999995</v>
      </c>
      <c r="F11" s="84">
        <v>158.30000000000018</v>
      </c>
      <c r="G11" s="84">
        <v>137.81500000000051</v>
      </c>
      <c r="H11" s="84">
        <v>159.09999999999991</v>
      </c>
      <c r="I11" s="84">
        <v>160.07000000000016</v>
      </c>
      <c r="J11" s="76">
        <v>121.59109999999998</v>
      </c>
      <c r="K11" s="19">
        <f t="shared" si="0"/>
        <v>0.78879339367977297</v>
      </c>
      <c r="L11" s="19">
        <f t="shared" si="1"/>
        <v>0.80557432899050374</v>
      </c>
      <c r="M11" s="19">
        <f t="shared" si="2"/>
        <v>0.7610256871541482</v>
      </c>
      <c r="N11" s="19">
        <f t="shared" si="3"/>
        <v>0.83083963665994165</v>
      </c>
      <c r="O11" s="19">
        <f t="shared" si="4"/>
        <v>0.83455416534893678</v>
      </c>
      <c r="P11" s="19">
        <f t="shared" si="5"/>
        <v>0.72202191114149372</v>
      </c>
      <c r="Q11" s="19">
        <f t="shared" si="6"/>
        <v>0.8054191350894726</v>
      </c>
      <c r="R11" s="60">
        <f t="shared" si="7"/>
        <v>0.84388556694506811</v>
      </c>
    </row>
    <row r="12" spans="1:27" x14ac:dyDescent="0.25">
      <c r="A12" s="94">
        <v>45200</v>
      </c>
      <c r="B12" s="72">
        <v>202.58999999999969</v>
      </c>
      <c r="C12" s="72">
        <v>215.69000000000005</v>
      </c>
      <c r="D12" s="72">
        <v>208.96999999999935</v>
      </c>
      <c r="E12" s="72">
        <v>209.43000000000029</v>
      </c>
      <c r="F12" s="72">
        <v>206.37999999999965</v>
      </c>
      <c r="G12" s="72">
        <v>187</v>
      </c>
      <c r="H12" s="72">
        <v>221.55999999999949</v>
      </c>
      <c r="I12" s="72">
        <v>212.27999999999975</v>
      </c>
      <c r="J12" s="77">
        <v>166.88</v>
      </c>
      <c r="K12" s="19">
        <f t="shared" si="0"/>
        <v>0.77819621653514148</v>
      </c>
      <c r="L12" s="19">
        <f t="shared" si="1"/>
        <v>0.79303326690909171</v>
      </c>
      <c r="M12" s="19">
        <f t="shared" si="2"/>
        <v>0.76257058768198926</v>
      </c>
      <c r="N12" s="19">
        <f t="shared" si="3"/>
        <v>0.80721273155515749</v>
      </c>
      <c r="O12" s="19">
        <f t="shared" si="4"/>
        <v>0.79275450500282574</v>
      </c>
      <c r="P12" s="19">
        <f t="shared" si="5"/>
        <v>0.71382703270149273</v>
      </c>
      <c r="Q12" s="19">
        <f t="shared" si="6"/>
        <v>0.81722306687130053</v>
      </c>
      <c r="R12" s="60">
        <f t="shared" si="7"/>
        <v>0.81541780367283623</v>
      </c>
    </row>
    <row r="13" spans="1:27" x14ac:dyDescent="0.25">
      <c r="A13" s="93">
        <v>45231</v>
      </c>
      <c r="B13" s="84">
        <v>171.20000000000027</v>
      </c>
      <c r="C13" s="84">
        <v>181.76999999999953</v>
      </c>
      <c r="D13" s="84">
        <v>188.52000000000044</v>
      </c>
      <c r="E13" s="84">
        <v>179.92000000000007</v>
      </c>
      <c r="F13" s="84">
        <v>176.41000000000076</v>
      </c>
      <c r="G13" s="84">
        <v>167.18799999999874</v>
      </c>
      <c r="H13" s="84">
        <v>201.46000000000004</v>
      </c>
      <c r="I13" s="84">
        <v>183.19000000000005</v>
      </c>
      <c r="J13" s="76">
        <v>147.51999999999998</v>
      </c>
      <c r="K13" s="19">
        <f t="shared" si="0"/>
        <v>0.74392346626620076</v>
      </c>
      <c r="L13" s="19">
        <f t="shared" si="1"/>
        <v>0.75602645041950323</v>
      </c>
      <c r="M13" s="19">
        <f t="shared" si="2"/>
        <v>0.77822813256555845</v>
      </c>
      <c r="N13" s="19">
        <f t="shared" si="3"/>
        <v>0.78448011606259527</v>
      </c>
      <c r="O13" s="19">
        <f t="shared" si="4"/>
        <v>0.76656272595806563</v>
      </c>
      <c r="P13" s="19">
        <f t="shared" si="5"/>
        <v>0.72195457702308419</v>
      </c>
      <c r="Q13" s="19">
        <f t="shared" si="6"/>
        <v>0.84060404790446697</v>
      </c>
      <c r="R13" s="60">
        <f t="shared" si="7"/>
        <v>0.7960241809889318</v>
      </c>
    </row>
    <row r="14" spans="1:27" x14ac:dyDescent="0.25">
      <c r="A14" s="95">
        <v>45261</v>
      </c>
      <c r="B14" s="90">
        <v>181.85</v>
      </c>
      <c r="C14" s="90">
        <v>196.64499999999981</v>
      </c>
      <c r="D14" s="90">
        <v>215.2750000000002</v>
      </c>
      <c r="E14" s="90">
        <v>198.43699999999981</v>
      </c>
      <c r="F14" s="90">
        <v>192.03099999999935</v>
      </c>
      <c r="G14" s="90">
        <v>169.62900000000002</v>
      </c>
      <c r="H14" s="90">
        <v>232.66800000000055</v>
      </c>
      <c r="I14" s="90">
        <v>201.47399999999988</v>
      </c>
      <c r="J14" s="96">
        <v>154.63650000000001</v>
      </c>
      <c r="K14" s="65">
        <f t="shared" si="0"/>
        <v>0.75383569093010261</v>
      </c>
      <c r="L14" s="65">
        <f t="shared" si="1"/>
        <v>0.78025504134181722</v>
      </c>
      <c r="M14" s="65">
        <f t="shared" si="2"/>
        <v>0.84777769357234856</v>
      </c>
      <c r="N14" s="65">
        <f t="shared" si="3"/>
        <v>0.82539919825435271</v>
      </c>
      <c r="O14" s="65">
        <f t="shared" si="4"/>
        <v>0.79603971165794918</v>
      </c>
      <c r="P14" s="65">
        <f t="shared" si="5"/>
        <v>0.69878530850424714</v>
      </c>
      <c r="Q14" s="65">
        <f t="shared" si="6"/>
        <v>0.92614331515144577</v>
      </c>
      <c r="R14" s="66">
        <f t="shared" si="7"/>
        <v>0.83518444869096176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 GA</vt:lpstr>
      <vt:lpstr>Data</vt:lpstr>
      <vt:lpstr>PR vs Gen</vt:lpstr>
      <vt:lpstr>INV graph month</vt:lpstr>
      <vt:lpstr>Monthwise Gen data</vt:lpstr>
      <vt:lpstr>Dashboard formate</vt:lpstr>
      <vt:lpstr>Import</vt:lpstr>
      <vt:lpstr>Specific Yield</vt:lpstr>
      <vt:lpstr>Inverter wise PR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2024-01-16T05:02:04Z</dcterms:modified>
</cp:coreProperties>
</file>