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 windowWidth="25740" windowHeight="12390"/>
  </bookViews>
  <sheets>
    <sheet name="Bit List" sheetId="6" r:id="rId1"/>
  </sheets>
  <definedNames>
    <definedName name="Bit_Materials">'Bit List'!$CP$4:$CP$10</definedName>
    <definedName name="Carveco_Types">'Bit List'!#REF!</definedName>
    <definedName name="CarvecoParms">'Bit List'!#REF!</definedName>
    <definedName name="Coatings">'Bit List'!$CN$4:$CN$6</definedName>
    <definedName name="Easel_Types">'Bit List'!#REF!</definedName>
    <definedName name="F360_Types">'Bit List'!$K$4:$K$17</definedName>
    <definedName name="IndividualMills">#REF!</definedName>
    <definedName name="Materials_List">'Bit List'!#REF!</definedName>
    <definedName name="Recommended">'Bit List'!$CT$4:$CT$6</definedName>
    <definedName name="Same_Varied">'Bit List'!$CR$4:$CR$7</definedName>
    <definedName name="VCarve_Types">'Bit List'!$AH$4:$AH$13</definedName>
    <definedName name="VCarveParms">'Bit List'!$AH$4:$AR$13</definedName>
  </definedNames>
  <calcPr calcId="125725"/>
</workbook>
</file>

<file path=xl/calcChain.xml><?xml version="1.0" encoding="utf-8"?>
<calcChain xmlns="http://schemas.openxmlformats.org/spreadsheetml/2006/main">
  <c r="J508" i="6"/>
  <c r="AG508" s="1"/>
  <c r="AG426"/>
  <c r="AG425"/>
  <c r="AG424"/>
  <c r="AG423"/>
  <c r="AG422"/>
  <c r="AG421"/>
  <c r="AG420"/>
  <c r="AG419"/>
  <c r="AG418"/>
  <c r="AG417"/>
  <c r="AG416"/>
  <c r="AG415"/>
  <c r="AG414"/>
  <c r="AG413"/>
  <c r="AG412"/>
  <c r="AG411"/>
  <c r="AG410"/>
  <c r="AG409"/>
  <c r="AG408"/>
  <c r="AG407"/>
  <c r="AG517"/>
  <c r="AG516"/>
  <c r="AG515"/>
  <c r="AG514"/>
  <c r="AG513"/>
  <c r="AG512"/>
  <c r="AG511"/>
  <c r="AG510"/>
  <c r="AG509"/>
  <c r="AG504"/>
  <c r="AG503"/>
  <c r="AG502"/>
  <c r="AG501"/>
  <c r="AG500"/>
  <c r="AG499"/>
  <c r="AG491"/>
  <c r="AG490"/>
  <c r="AG489"/>
  <c r="AG478"/>
  <c r="AG477"/>
  <c r="AG476"/>
  <c r="AG475"/>
  <c r="AG474"/>
  <c r="AG473"/>
  <c r="AG472"/>
  <c r="AG471"/>
  <c r="AG465"/>
  <c r="AG464"/>
  <c r="AG463"/>
  <c r="AG462"/>
  <c r="AG461"/>
  <c r="AG452"/>
  <c r="AG451"/>
  <c r="AG450"/>
  <c r="AG449"/>
  <c r="AG448"/>
  <c r="AG447"/>
  <c r="AG446"/>
  <c r="AG439"/>
  <c r="AG438"/>
  <c r="AG437"/>
  <c r="AG436"/>
  <c r="AG435"/>
  <c r="AG434"/>
  <c r="AG433"/>
  <c r="AG432"/>
  <c r="AG431"/>
  <c r="AG406"/>
  <c r="AG405"/>
  <c r="AG404"/>
  <c r="AG403"/>
  <c r="AG402"/>
  <c r="AG401"/>
  <c r="AG400"/>
  <c r="AG399"/>
  <c r="AG398"/>
  <c r="AG366"/>
  <c r="AG365"/>
  <c r="AG364"/>
  <c r="AG363"/>
  <c r="AG362"/>
  <c r="AG361"/>
  <c r="AG360"/>
  <c r="AG359"/>
  <c r="AG358"/>
  <c r="AG352"/>
  <c r="AG351"/>
  <c r="AG350"/>
  <c r="AG349"/>
  <c r="AG348"/>
  <c r="AG347"/>
  <c r="AG346"/>
  <c r="AG345"/>
  <c r="AG344"/>
  <c r="AG343"/>
  <c r="AG339"/>
  <c r="AG338"/>
  <c r="AG337"/>
  <c r="AG336"/>
  <c r="AG335"/>
  <c r="AG334"/>
  <c r="AG333"/>
  <c r="AG332"/>
  <c r="AG331"/>
  <c r="AG330"/>
  <c r="AG313"/>
  <c r="AG312"/>
  <c r="AG311"/>
  <c r="AG310"/>
  <c r="AG309"/>
  <c r="AG308"/>
  <c r="AG307"/>
  <c r="AG306"/>
  <c r="AG305"/>
  <c r="AG304"/>
  <c r="AG303"/>
  <c r="AG302"/>
  <c r="AG301"/>
  <c r="AG300"/>
  <c r="AG299"/>
  <c r="AG298"/>
  <c r="AG297"/>
  <c r="AG296"/>
  <c r="AG295"/>
  <c r="AG294"/>
  <c r="AG290"/>
  <c r="AG289"/>
  <c r="AG288"/>
  <c r="AG287"/>
  <c r="AG286"/>
  <c r="AG285"/>
  <c r="AG284"/>
  <c r="AG283"/>
  <c r="AG282"/>
  <c r="AG281"/>
  <c r="AG277"/>
  <c r="AG276"/>
  <c r="AG275"/>
  <c r="AG274"/>
  <c r="AG273"/>
  <c r="AG272"/>
  <c r="AG271"/>
  <c r="AG270"/>
  <c r="AG269"/>
  <c r="AG268"/>
  <c r="AG264"/>
  <c r="AG263"/>
  <c r="AG262"/>
  <c r="AG261"/>
  <c r="AG260"/>
  <c r="AG259"/>
  <c r="AG258"/>
  <c r="AG257"/>
  <c r="AG256"/>
  <c r="AG255"/>
  <c r="AG251"/>
  <c r="AG250"/>
  <c r="AG249"/>
  <c r="AG248"/>
  <c r="AG247"/>
  <c r="AG246"/>
  <c r="AG245"/>
  <c r="AG244"/>
  <c r="AG243"/>
  <c r="AG242"/>
  <c r="AG238"/>
  <c r="AG237"/>
  <c r="AG236"/>
  <c r="AG235"/>
  <c r="AG234"/>
  <c r="AG233"/>
  <c r="AG232"/>
  <c r="AG231"/>
  <c r="AG230"/>
  <c r="AG229"/>
  <c r="AG212"/>
  <c r="AG211"/>
  <c r="AG210"/>
  <c r="AG209"/>
  <c r="AG208"/>
  <c r="AG207"/>
  <c r="AG206"/>
  <c r="AG205"/>
  <c r="AG204"/>
  <c r="AG203"/>
  <c r="AG199"/>
  <c r="AG198"/>
  <c r="AG197"/>
  <c r="AG196"/>
  <c r="AG195"/>
  <c r="AG194"/>
  <c r="AG193"/>
  <c r="AG192"/>
  <c r="AG191"/>
  <c r="AG190"/>
  <c r="AG186"/>
  <c r="AG185"/>
  <c r="AG184"/>
  <c r="AG183"/>
  <c r="AG182"/>
  <c r="AG181"/>
  <c r="AG180"/>
  <c r="AG179"/>
  <c r="AG178"/>
  <c r="AG177"/>
  <c r="AG173"/>
  <c r="AG172"/>
  <c r="AG171"/>
  <c r="AG170"/>
  <c r="AG169"/>
  <c r="AG168"/>
  <c r="AG167"/>
  <c r="AG166"/>
  <c r="AG165"/>
  <c r="AG164"/>
  <c r="AG160"/>
  <c r="AG159"/>
  <c r="AG158"/>
  <c r="AG157"/>
  <c r="AG156"/>
  <c r="AG155"/>
  <c r="AG154"/>
  <c r="AG153"/>
  <c r="AG152"/>
  <c r="AG151"/>
  <c r="AG147"/>
  <c r="AG146"/>
  <c r="AG145"/>
  <c r="AG144"/>
  <c r="AG143"/>
  <c r="AG142"/>
  <c r="AG141"/>
  <c r="AG140"/>
  <c r="AG139"/>
  <c r="AG138"/>
  <c r="AG134"/>
  <c r="AG133"/>
  <c r="AG132"/>
  <c r="AG131"/>
  <c r="AG130"/>
  <c r="AG129"/>
  <c r="AG128"/>
  <c r="AG127"/>
  <c r="AG126"/>
  <c r="AG125"/>
  <c r="AG121"/>
  <c r="AG120"/>
  <c r="AG119"/>
  <c r="AG118"/>
  <c r="AG117"/>
  <c r="AG116"/>
  <c r="AG115"/>
  <c r="AG114"/>
  <c r="AG113"/>
  <c r="AG112"/>
  <c r="AG108"/>
  <c r="AG107"/>
  <c r="AG106"/>
  <c r="AG105"/>
  <c r="AG104"/>
  <c r="AG103"/>
  <c r="AG102"/>
  <c r="AG101"/>
  <c r="AG100"/>
  <c r="AG99"/>
  <c r="AG95"/>
  <c r="AG94"/>
  <c r="AG93"/>
  <c r="AG92"/>
  <c r="AG91"/>
  <c r="AG90"/>
  <c r="AG89"/>
  <c r="AG88"/>
  <c r="AG87"/>
  <c r="AG86"/>
  <c r="AG30"/>
  <c r="AG29"/>
  <c r="AG28"/>
  <c r="AG27"/>
  <c r="AG26"/>
  <c r="AG25"/>
  <c r="AG24"/>
  <c r="AG23"/>
  <c r="AG22"/>
  <c r="AG43"/>
  <c r="AG42"/>
  <c r="AG41"/>
  <c r="AG40"/>
  <c r="AG39"/>
  <c r="AG38"/>
  <c r="AG37"/>
  <c r="AG36"/>
  <c r="AG35"/>
  <c r="AG56"/>
  <c r="AG55"/>
  <c r="AG54"/>
  <c r="AG53"/>
  <c r="AG52"/>
  <c r="AG51"/>
  <c r="AG50"/>
  <c r="AG49"/>
  <c r="AG48"/>
  <c r="AI393"/>
  <c r="AI392"/>
  <c r="AI391"/>
  <c r="AI390"/>
  <c r="AI389"/>
  <c r="AI388"/>
  <c r="AI387"/>
  <c r="AI386"/>
  <c r="AI385"/>
  <c r="AI517"/>
  <c r="AI516"/>
  <c r="AI515"/>
  <c r="AI514"/>
  <c r="AI513"/>
  <c r="AI512"/>
  <c r="AI511"/>
  <c r="AI510"/>
  <c r="AI509"/>
  <c r="AI508"/>
  <c r="AI504"/>
  <c r="AI503"/>
  <c r="AI502"/>
  <c r="AI501"/>
  <c r="AI500"/>
  <c r="AI499"/>
  <c r="AI498"/>
  <c r="AI497"/>
  <c r="AI496"/>
  <c r="AI495"/>
  <c r="AI491"/>
  <c r="AI490"/>
  <c r="AI489"/>
  <c r="AI488"/>
  <c r="AI487"/>
  <c r="AI486"/>
  <c r="AI485"/>
  <c r="AI484"/>
  <c r="AI483"/>
  <c r="AI482"/>
  <c r="AI478"/>
  <c r="AI477"/>
  <c r="AI476"/>
  <c r="AI475"/>
  <c r="AI474"/>
  <c r="AI473"/>
  <c r="AI472"/>
  <c r="AI471"/>
  <c r="AI470"/>
  <c r="AI469"/>
  <c r="AI465"/>
  <c r="AI464"/>
  <c r="AI463"/>
  <c r="AI462"/>
  <c r="AI461"/>
  <c r="AI460"/>
  <c r="AI459"/>
  <c r="AI458"/>
  <c r="AI457"/>
  <c r="AI456"/>
  <c r="AI452"/>
  <c r="AI451"/>
  <c r="AI450"/>
  <c r="AI449"/>
  <c r="AI448"/>
  <c r="AI447"/>
  <c r="AI446"/>
  <c r="AI445"/>
  <c r="AI444"/>
  <c r="AI443"/>
  <c r="AI439"/>
  <c r="AI438"/>
  <c r="AI437"/>
  <c r="AI436"/>
  <c r="AI435"/>
  <c r="AI434"/>
  <c r="AI433"/>
  <c r="AI432"/>
  <c r="AI431"/>
  <c r="AI430"/>
  <c r="AI426"/>
  <c r="AI425"/>
  <c r="AI424"/>
  <c r="AI423"/>
  <c r="AI422"/>
  <c r="AI421"/>
  <c r="AI420"/>
  <c r="AI419"/>
  <c r="AI418"/>
  <c r="AI417"/>
  <c r="AI416"/>
  <c r="AI415"/>
  <c r="AI414"/>
  <c r="AI413"/>
  <c r="AI412"/>
  <c r="AI411"/>
  <c r="AI410"/>
  <c r="AI409"/>
  <c r="AI408"/>
  <c r="AI407"/>
  <c r="AI406"/>
  <c r="AI405"/>
  <c r="AI404"/>
  <c r="AI403"/>
  <c r="AI402"/>
  <c r="AI401"/>
  <c r="AI400"/>
  <c r="AI399"/>
  <c r="AI398"/>
  <c r="AI397"/>
  <c r="AI384"/>
  <c r="AI380"/>
  <c r="AI379"/>
  <c r="AI378"/>
  <c r="AI377"/>
  <c r="AI376"/>
  <c r="AI375"/>
  <c r="AI374"/>
  <c r="AI373"/>
  <c r="AI372"/>
  <c r="AI371"/>
  <c r="AI366"/>
  <c r="AI365"/>
  <c r="AI364"/>
  <c r="AI363"/>
  <c r="AI362"/>
  <c r="AI361"/>
  <c r="AI360"/>
  <c r="AI359"/>
  <c r="AI358"/>
  <c r="AI357"/>
  <c r="AI352"/>
  <c r="AI351"/>
  <c r="AI350"/>
  <c r="AI349"/>
  <c r="AI348"/>
  <c r="AI347"/>
  <c r="AI346"/>
  <c r="AI345"/>
  <c r="AI344"/>
  <c r="AI343"/>
  <c r="AI339"/>
  <c r="AI338"/>
  <c r="AI337"/>
  <c r="AI336"/>
  <c r="AI335"/>
  <c r="AI334"/>
  <c r="AI333"/>
  <c r="AI332"/>
  <c r="AI331"/>
  <c r="AI330"/>
  <c r="AI326"/>
  <c r="AI325"/>
  <c r="AI324"/>
  <c r="AI323"/>
  <c r="AI322"/>
  <c r="AI321"/>
  <c r="AI319"/>
  <c r="AI318"/>
  <c r="AI317"/>
  <c r="AI313"/>
  <c r="AI312"/>
  <c r="AI311"/>
  <c r="AI310"/>
  <c r="AI309"/>
  <c r="AI308"/>
  <c r="AI307"/>
  <c r="AI306"/>
  <c r="AI305"/>
  <c r="AI304"/>
  <c r="AI303"/>
  <c r="AI302"/>
  <c r="AI301"/>
  <c r="AI300"/>
  <c r="AI299"/>
  <c r="AI298"/>
  <c r="AI297"/>
  <c r="AI296"/>
  <c r="AI295"/>
  <c r="AI294"/>
  <c r="AI290"/>
  <c r="AI289"/>
  <c r="AI288"/>
  <c r="AI287"/>
  <c r="AI286"/>
  <c r="AI285"/>
  <c r="AI284"/>
  <c r="AI283"/>
  <c r="AI282"/>
  <c r="AI281"/>
  <c r="AI277"/>
  <c r="AI276"/>
  <c r="AI275"/>
  <c r="AI274"/>
  <c r="AI273"/>
  <c r="AI272"/>
  <c r="AI271"/>
  <c r="AI270"/>
  <c r="AI269"/>
  <c r="AI268"/>
  <c r="AI264"/>
  <c r="AI263"/>
  <c r="AI262"/>
  <c r="AI261"/>
  <c r="AI260"/>
  <c r="AI259"/>
  <c r="AI258"/>
  <c r="AI257"/>
  <c r="AI256"/>
  <c r="AI255"/>
  <c r="AI251"/>
  <c r="AI250"/>
  <c r="AI249"/>
  <c r="AI248"/>
  <c r="AI247"/>
  <c r="AI246"/>
  <c r="AI245"/>
  <c r="AI244"/>
  <c r="AI243"/>
  <c r="AI242"/>
  <c r="AI238"/>
  <c r="AI237"/>
  <c r="AI236"/>
  <c r="AI235"/>
  <c r="AI234"/>
  <c r="AI233"/>
  <c r="AI232"/>
  <c r="AI231"/>
  <c r="AI230"/>
  <c r="AI229"/>
  <c r="AI225"/>
  <c r="AI224"/>
  <c r="AI223"/>
  <c r="AI222"/>
  <c r="AI221"/>
  <c r="AI220"/>
  <c r="AI219"/>
  <c r="AI218"/>
  <c r="AI217"/>
  <c r="AI216"/>
  <c r="AI212"/>
  <c r="AI211"/>
  <c r="AI210"/>
  <c r="AI209"/>
  <c r="AI208"/>
  <c r="AI207"/>
  <c r="AI206"/>
  <c r="AI205"/>
  <c r="AI204"/>
  <c r="AI203"/>
  <c r="AI199"/>
  <c r="AI198"/>
  <c r="AI197"/>
  <c r="AI196"/>
  <c r="AI195"/>
  <c r="AI186"/>
  <c r="AI185"/>
  <c r="AI184"/>
  <c r="AI183"/>
  <c r="AI182"/>
  <c r="AI181"/>
  <c r="AI180"/>
  <c r="AI179"/>
  <c r="AI178"/>
  <c r="AI177"/>
  <c r="AI173"/>
  <c r="AI172"/>
  <c r="AI171"/>
  <c r="AI170"/>
  <c r="AI169"/>
  <c r="AI168"/>
  <c r="AI167"/>
  <c r="AI166"/>
  <c r="AI165"/>
  <c r="AI164"/>
  <c r="AI160"/>
  <c r="AI159"/>
  <c r="AI158"/>
  <c r="AI157"/>
  <c r="AI156"/>
  <c r="AI155"/>
  <c r="AI154"/>
  <c r="AI153"/>
  <c r="AI152"/>
  <c r="AI151"/>
  <c r="AI147"/>
  <c r="AI146"/>
  <c r="AI145"/>
  <c r="AI144"/>
  <c r="AI143"/>
  <c r="AI142"/>
  <c r="AI141"/>
  <c r="AI140"/>
  <c r="AI139"/>
  <c r="AI138"/>
  <c r="AI134"/>
  <c r="AI133"/>
  <c r="AI132"/>
  <c r="AI131"/>
  <c r="AI130"/>
  <c r="AI129"/>
  <c r="AI128"/>
  <c r="AI127"/>
  <c r="AI126"/>
  <c r="AI125"/>
  <c r="AI121"/>
  <c r="AI120"/>
  <c r="AI119"/>
  <c r="AI118"/>
  <c r="AI117"/>
  <c r="AI116"/>
  <c r="AI115"/>
  <c r="AI114"/>
  <c r="AI113"/>
  <c r="AI112"/>
  <c r="AI108"/>
  <c r="AI107"/>
  <c r="AI106"/>
  <c r="AI105"/>
  <c r="AI104"/>
  <c r="AI103"/>
  <c r="AI102"/>
  <c r="AI101"/>
  <c r="AI100"/>
  <c r="AI99"/>
  <c r="AI95"/>
  <c r="AI94"/>
  <c r="AI93"/>
  <c r="AI92"/>
  <c r="AI91"/>
  <c r="AI90"/>
  <c r="AI89"/>
  <c r="AI88"/>
  <c r="AI87"/>
  <c r="AI86"/>
  <c r="AI82"/>
  <c r="AI81"/>
  <c r="AI80"/>
  <c r="AI79"/>
  <c r="AI78"/>
  <c r="AI77"/>
  <c r="AI76"/>
  <c r="AI75"/>
  <c r="AI74"/>
  <c r="AI73"/>
  <c r="AI69"/>
  <c r="AI68"/>
  <c r="AI67"/>
  <c r="AI66"/>
  <c r="AI65"/>
  <c r="AI64"/>
  <c r="AI63"/>
  <c r="AI62"/>
  <c r="AI61"/>
  <c r="AI60"/>
  <c r="AI56"/>
  <c r="AI55"/>
  <c r="AI54"/>
  <c r="AI53"/>
  <c r="AI52"/>
  <c r="AI51"/>
  <c r="AI50"/>
  <c r="AI49"/>
  <c r="AI48"/>
  <c r="AI47"/>
  <c r="AI43"/>
  <c r="AI42"/>
  <c r="AI41"/>
  <c r="AI40"/>
  <c r="AI39"/>
  <c r="AI38"/>
  <c r="AI37"/>
  <c r="AI36"/>
  <c r="AI35"/>
  <c r="AI34"/>
  <c r="AI30"/>
  <c r="AI29"/>
  <c r="AI28"/>
  <c r="AI27"/>
  <c r="AI26"/>
  <c r="AI25"/>
  <c r="AI24"/>
  <c r="AI23"/>
  <c r="AI22"/>
  <c r="AI21"/>
  <c r="AR517"/>
  <c r="AQ517"/>
  <c r="AP517"/>
  <c r="AO517"/>
  <c r="AN517"/>
  <c r="AM517"/>
  <c r="AL517"/>
  <c r="AK517"/>
  <c r="AJ517"/>
  <c r="AR516"/>
  <c r="AQ516"/>
  <c r="AP516"/>
  <c r="AO516"/>
  <c r="AN516"/>
  <c r="AM516"/>
  <c r="AL516"/>
  <c r="AK516"/>
  <c r="AJ516"/>
  <c r="AR515"/>
  <c r="AQ515"/>
  <c r="AP515"/>
  <c r="AO515"/>
  <c r="AN515"/>
  <c r="AM515"/>
  <c r="AL515"/>
  <c r="AK515"/>
  <c r="AJ515"/>
  <c r="AR514"/>
  <c r="AQ514"/>
  <c r="AP514"/>
  <c r="AO514"/>
  <c r="AN514"/>
  <c r="AM514"/>
  <c r="AL514"/>
  <c r="AK514"/>
  <c r="AJ514"/>
  <c r="AR513"/>
  <c r="AQ513"/>
  <c r="AP513"/>
  <c r="AO513"/>
  <c r="AN513"/>
  <c r="AM513"/>
  <c r="AL513"/>
  <c r="AK513"/>
  <c r="AJ513"/>
  <c r="AR512"/>
  <c r="AQ512"/>
  <c r="AP512"/>
  <c r="AO512"/>
  <c r="AN512"/>
  <c r="AM512"/>
  <c r="AL512"/>
  <c r="AK512"/>
  <c r="AJ512"/>
  <c r="AR511"/>
  <c r="AQ511"/>
  <c r="AP511"/>
  <c r="AO511"/>
  <c r="AN511"/>
  <c r="AM511"/>
  <c r="AL511"/>
  <c r="AK511"/>
  <c r="AJ511"/>
  <c r="AR510"/>
  <c r="AQ510"/>
  <c r="AP510"/>
  <c r="AO510"/>
  <c r="AN510"/>
  <c r="AM510"/>
  <c r="AL510"/>
  <c r="AK510"/>
  <c r="AJ510"/>
  <c r="AR509"/>
  <c r="AQ509"/>
  <c r="AP509"/>
  <c r="AO509"/>
  <c r="AN509"/>
  <c r="AM509"/>
  <c r="AL509"/>
  <c r="AK509"/>
  <c r="AJ509"/>
  <c r="AR508"/>
  <c r="AQ508"/>
  <c r="AP508"/>
  <c r="AO508"/>
  <c r="AN508"/>
  <c r="AM508"/>
  <c r="AL508"/>
  <c r="AK508"/>
  <c r="AJ508"/>
  <c r="AR504"/>
  <c r="AQ504"/>
  <c r="AP504"/>
  <c r="AO504"/>
  <c r="AN504"/>
  <c r="AM504"/>
  <c r="AL504"/>
  <c r="AK504"/>
  <c r="AJ504"/>
  <c r="AR503"/>
  <c r="AQ503"/>
  <c r="AP503"/>
  <c r="AO503"/>
  <c r="AN503"/>
  <c r="AM503"/>
  <c r="AL503"/>
  <c r="AK503"/>
  <c r="AJ503"/>
  <c r="AR502"/>
  <c r="AQ502"/>
  <c r="AP502"/>
  <c r="AO502"/>
  <c r="AN502"/>
  <c r="AM502"/>
  <c r="AL502"/>
  <c r="AK502"/>
  <c r="AJ502"/>
  <c r="AR501"/>
  <c r="AQ501"/>
  <c r="AP501"/>
  <c r="AO501"/>
  <c r="AN501"/>
  <c r="AM501"/>
  <c r="AL501"/>
  <c r="AK501"/>
  <c r="AJ501"/>
  <c r="AR500"/>
  <c r="AQ500"/>
  <c r="AP500"/>
  <c r="AO500"/>
  <c r="AN500"/>
  <c r="AM500"/>
  <c r="AL500"/>
  <c r="AK500"/>
  <c r="AJ500"/>
  <c r="AR499"/>
  <c r="AQ499"/>
  <c r="AP499"/>
  <c r="AO499"/>
  <c r="AN499"/>
  <c r="AM499"/>
  <c r="AL499"/>
  <c r="AK499"/>
  <c r="AJ499"/>
  <c r="AR498"/>
  <c r="AQ498"/>
  <c r="AP498"/>
  <c r="AO498"/>
  <c r="AN498"/>
  <c r="AM498"/>
  <c r="AL498"/>
  <c r="AJ498"/>
  <c r="AR497"/>
  <c r="AQ497"/>
  <c r="AP497"/>
  <c r="AO497"/>
  <c r="AN497"/>
  <c r="AM497"/>
  <c r="AL497"/>
  <c r="AJ497"/>
  <c r="AR496"/>
  <c r="AQ496"/>
  <c r="AP496"/>
  <c r="AO496"/>
  <c r="AN496"/>
  <c r="AM496"/>
  <c r="AL496"/>
  <c r="AJ496"/>
  <c r="AR495"/>
  <c r="AQ495"/>
  <c r="AP495"/>
  <c r="AO495"/>
  <c r="AN495"/>
  <c r="AM495"/>
  <c r="AL495"/>
  <c r="AJ495"/>
  <c r="AR491"/>
  <c r="AQ491"/>
  <c r="AP491"/>
  <c r="AO491"/>
  <c r="AN491"/>
  <c r="AM491"/>
  <c r="AL491"/>
  <c r="AK491"/>
  <c r="AJ491"/>
  <c r="AR490"/>
  <c r="AQ490"/>
  <c r="AP490"/>
  <c r="AO490"/>
  <c r="AN490"/>
  <c r="AM490"/>
  <c r="AL490"/>
  <c r="AK490"/>
  <c r="AJ490"/>
  <c r="AR489"/>
  <c r="AQ489"/>
  <c r="AP489"/>
  <c r="AO489"/>
  <c r="AN489"/>
  <c r="AM489"/>
  <c r="AL489"/>
  <c r="AK489"/>
  <c r="AJ489"/>
  <c r="AR488"/>
  <c r="AQ488"/>
  <c r="AP488"/>
  <c r="AO488"/>
  <c r="AN488"/>
  <c r="AM488"/>
  <c r="AL488"/>
  <c r="AK488"/>
  <c r="AJ488"/>
  <c r="AR487"/>
  <c r="AQ487"/>
  <c r="AP487"/>
  <c r="AO487"/>
  <c r="AN487"/>
  <c r="AM487"/>
  <c r="AL487"/>
  <c r="AK487"/>
  <c r="AJ487"/>
  <c r="AR486"/>
  <c r="AQ486"/>
  <c r="AP486"/>
  <c r="AO486"/>
  <c r="AN486"/>
  <c r="AM486"/>
  <c r="AL486"/>
  <c r="AK486"/>
  <c r="AJ486"/>
  <c r="AR485"/>
  <c r="AQ485"/>
  <c r="AP485"/>
  <c r="AO485"/>
  <c r="AN485"/>
  <c r="AM485"/>
  <c r="AL485"/>
  <c r="AK485"/>
  <c r="AJ485"/>
  <c r="AR484"/>
  <c r="AQ484"/>
  <c r="AP484"/>
  <c r="AO484"/>
  <c r="AN484"/>
  <c r="AM484"/>
  <c r="AL484"/>
  <c r="AK484"/>
  <c r="AJ484"/>
  <c r="AR483"/>
  <c r="AQ483"/>
  <c r="AP483"/>
  <c r="AO483"/>
  <c r="AN483"/>
  <c r="AM483"/>
  <c r="AL483"/>
  <c r="AK483"/>
  <c r="AJ483"/>
  <c r="AR482"/>
  <c r="AQ482"/>
  <c r="AP482"/>
  <c r="AO482"/>
  <c r="AN482"/>
  <c r="AM482"/>
  <c r="AL482"/>
  <c r="AK482"/>
  <c r="AJ482"/>
  <c r="AR478"/>
  <c r="AQ478"/>
  <c r="AP478"/>
  <c r="AO478"/>
  <c r="AN478"/>
  <c r="AM478"/>
  <c r="AL478"/>
  <c r="AK478"/>
  <c r="AJ478"/>
  <c r="AR477"/>
  <c r="AQ477"/>
  <c r="AP477"/>
  <c r="AO477"/>
  <c r="AN477"/>
  <c r="AM477"/>
  <c r="AL477"/>
  <c r="AK477"/>
  <c r="AJ477"/>
  <c r="AR476"/>
  <c r="AQ476"/>
  <c r="AP476"/>
  <c r="AO476"/>
  <c r="AN476"/>
  <c r="AM476"/>
  <c r="AL476"/>
  <c r="AK476"/>
  <c r="AJ476"/>
  <c r="AR475"/>
  <c r="AQ475"/>
  <c r="AP475"/>
  <c r="AO475"/>
  <c r="AN475"/>
  <c r="AM475"/>
  <c r="AL475"/>
  <c r="AK475"/>
  <c r="AJ475"/>
  <c r="AR474"/>
  <c r="AQ474"/>
  <c r="AP474"/>
  <c r="AO474"/>
  <c r="AN474"/>
  <c r="AM474"/>
  <c r="AL474"/>
  <c r="AK474"/>
  <c r="AJ474"/>
  <c r="AR473"/>
  <c r="AQ473"/>
  <c r="AP473"/>
  <c r="AO473"/>
  <c r="AN473"/>
  <c r="AM473"/>
  <c r="AL473"/>
  <c r="AK473"/>
  <c r="AJ473"/>
  <c r="AR472"/>
  <c r="AQ472"/>
  <c r="AP472"/>
  <c r="AO472"/>
  <c r="AN472"/>
  <c r="AM472"/>
  <c r="AL472"/>
  <c r="AK472"/>
  <c r="AJ472"/>
  <c r="AR471"/>
  <c r="AQ471"/>
  <c r="AP471"/>
  <c r="AO471"/>
  <c r="AN471"/>
  <c r="AM471"/>
  <c r="AL471"/>
  <c r="AK471"/>
  <c r="AJ471"/>
  <c r="AR470"/>
  <c r="AQ470"/>
  <c r="AP470"/>
  <c r="AO470"/>
  <c r="AN470"/>
  <c r="AM470"/>
  <c r="AL470"/>
  <c r="AK470"/>
  <c r="AJ470"/>
  <c r="AR469"/>
  <c r="AQ469"/>
  <c r="AP469"/>
  <c r="AO469"/>
  <c r="AN469"/>
  <c r="AM469"/>
  <c r="AL469"/>
  <c r="AK469"/>
  <c r="AJ469"/>
  <c r="AR465"/>
  <c r="AQ465"/>
  <c r="AP465"/>
  <c r="AO465"/>
  <c r="AN465"/>
  <c r="AM465"/>
  <c r="AL465"/>
  <c r="AK465"/>
  <c r="AJ465"/>
  <c r="AR464"/>
  <c r="AQ464"/>
  <c r="AP464"/>
  <c r="AO464"/>
  <c r="AN464"/>
  <c r="AM464"/>
  <c r="AL464"/>
  <c r="AK464"/>
  <c r="AJ464"/>
  <c r="AR463"/>
  <c r="AQ463"/>
  <c r="AP463"/>
  <c r="AO463"/>
  <c r="AN463"/>
  <c r="AM463"/>
  <c r="AL463"/>
  <c r="AK463"/>
  <c r="AJ463"/>
  <c r="AR462"/>
  <c r="AQ462"/>
  <c r="AP462"/>
  <c r="AO462"/>
  <c r="AN462"/>
  <c r="AM462"/>
  <c r="AL462"/>
  <c r="AK462"/>
  <c r="AJ462"/>
  <c r="AR461"/>
  <c r="AQ461"/>
  <c r="AP461"/>
  <c r="AO461"/>
  <c r="AN461"/>
  <c r="AM461"/>
  <c r="AL461"/>
  <c r="AK461"/>
  <c r="AJ461"/>
  <c r="AR460"/>
  <c r="AQ460"/>
  <c r="AP460"/>
  <c r="AO460"/>
  <c r="AN460"/>
  <c r="AM460"/>
  <c r="AL460"/>
  <c r="AK460"/>
  <c r="AJ460"/>
  <c r="AR459"/>
  <c r="AQ459"/>
  <c r="AP459"/>
  <c r="AO459"/>
  <c r="AN459"/>
  <c r="AM459"/>
  <c r="AL459"/>
  <c r="AK459"/>
  <c r="AJ459"/>
  <c r="AR458"/>
  <c r="AQ458"/>
  <c r="AP458"/>
  <c r="AO458"/>
  <c r="AN458"/>
  <c r="AM458"/>
  <c r="AL458"/>
  <c r="AK458"/>
  <c r="AJ458"/>
  <c r="AR457"/>
  <c r="AQ457"/>
  <c r="AP457"/>
  <c r="AO457"/>
  <c r="AN457"/>
  <c r="AM457"/>
  <c r="AL457"/>
  <c r="AK457"/>
  <c r="AJ457"/>
  <c r="AR456"/>
  <c r="AQ456"/>
  <c r="AP456"/>
  <c r="AO456"/>
  <c r="AN456"/>
  <c r="AM456"/>
  <c r="AL456"/>
  <c r="AK456"/>
  <c r="AJ456"/>
  <c r="AR452"/>
  <c r="AQ452"/>
  <c r="AP452"/>
  <c r="AO452"/>
  <c r="AN452"/>
  <c r="AM452"/>
  <c r="AL452"/>
  <c r="AK452"/>
  <c r="AJ452"/>
  <c r="AR451"/>
  <c r="AQ451"/>
  <c r="AP451"/>
  <c r="AO451"/>
  <c r="AN451"/>
  <c r="AM451"/>
  <c r="AL451"/>
  <c r="AK451"/>
  <c r="AJ451"/>
  <c r="AR450"/>
  <c r="AQ450"/>
  <c r="AP450"/>
  <c r="AO450"/>
  <c r="AN450"/>
  <c r="AM450"/>
  <c r="AL450"/>
  <c r="AK450"/>
  <c r="AJ450"/>
  <c r="AR449"/>
  <c r="AQ449"/>
  <c r="AP449"/>
  <c r="AO449"/>
  <c r="AN449"/>
  <c r="AM449"/>
  <c r="AL449"/>
  <c r="AK449"/>
  <c r="AJ449"/>
  <c r="AR448"/>
  <c r="AQ448"/>
  <c r="AP448"/>
  <c r="AO448"/>
  <c r="AN448"/>
  <c r="AM448"/>
  <c r="AL448"/>
  <c r="AK448"/>
  <c r="AJ448"/>
  <c r="AR447"/>
  <c r="AQ447"/>
  <c r="AP447"/>
  <c r="AO447"/>
  <c r="AN447"/>
  <c r="AM447"/>
  <c r="AL447"/>
  <c r="AK447"/>
  <c r="AJ447"/>
  <c r="AR446"/>
  <c r="AQ446"/>
  <c r="AP446"/>
  <c r="AO446"/>
  <c r="AN446"/>
  <c r="AM446"/>
  <c r="AL446"/>
  <c r="AK446"/>
  <c r="AJ446"/>
  <c r="AR445"/>
  <c r="AQ445"/>
  <c r="AP445"/>
  <c r="AO445"/>
  <c r="AN445"/>
  <c r="AM445"/>
  <c r="AL445"/>
  <c r="AK445"/>
  <c r="AJ445"/>
  <c r="AR444"/>
  <c r="AQ444"/>
  <c r="AP444"/>
  <c r="AO444"/>
  <c r="AN444"/>
  <c r="AM444"/>
  <c r="AL444"/>
  <c r="AK444"/>
  <c r="AJ444"/>
  <c r="AR443"/>
  <c r="AQ443"/>
  <c r="AP443"/>
  <c r="AO443"/>
  <c r="AN443"/>
  <c r="AM443"/>
  <c r="AL443"/>
  <c r="AK443"/>
  <c r="AJ443"/>
  <c r="AR439"/>
  <c r="AQ439"/>
  <c r="AP439"/>
  <c r="AO439"/>
  <c r="AN439"/>
  <c r="AM439"/>
  <c r="AL439"/>
  <c r="AK439"/>
  <c r="AJ439"/>
  <c r="AR438"/>
  <c r="AQ438"/>
  <c r="AP438"/>
  <c r="AO438"/>
  <c r="AN438"/>
  <c r="AM438"/>
  <c r="AL438"/>
  <c r="AK438"/>
  <c r="AJ438"/>
  <c r="AR437"/>
  <c r="AQ437"/>
  <c r="AP437"/>
  <c r="AO437"/>
  <c r="AN437"/>
  <c r="AM437"/>
  <c r="AL437"/>
  <c r="AK437"/>
  <c r="AJ437"/>
  <c r="AR436"/>
  <c r="AQ436"/>
  <c r="AP436"/>
  <c r="AO436"/>
  <c r="AN436"/>
  <c r="AM436"/>
  <c r="AL436"/>
  <c r="AK436"/>
  <c r="AJ436"/>
  <c r="AR435"/>
  <c r="AQ435"/>
  <c r="AP435"/>
  <c r="AO435"/>
  <c r="AN435"/>
  <c r="AM435"/>
  <c r="AL435"/>
  <c r="AK435"/>
  <c r="AJ435"/>
  <c r="AR434"/>
  <c r="AQ434"/>
  <c r="AP434"/>
  <c r="AO434"/>
  <c r="AN434"/>
  <c r="AM434"/>
  <c r="AL434"/>
  <c r="AK434"/>
  <c r="AJ434"/>
  <c r="AR433"/>
  <c r="AQ433"/>
  <c r="AP433"/>
  <c r="AO433"/>
  <c r="AN433"/>
  <c r="AM433"/>
  <c r="AL433"/>
  <c r="AK433"/>
  <c r="AJ433"/>
  <c r="AR432"/>
  <c r="AQ432"/>
  <c r="AP432"/>
  <c r="AO432"/>
  <c r="AN432"/>
  <c r="AM432"/>
  <c r="AL432"/>
  <c r="AK432"/>
  <c r="AJ432"/>
  <c r="AR431"/>
  <c r="AQ431"/>
  <c r="AP431"/>
  <c r="AO431"/>
  <c r="AN431"/>
  <c r="AM431"/>
  <c r="AL431"/>
  <c r="AK431"/>
  <c r="AJ431"/>
  <c r="AR430"/>
  <c r="AQ430"/>
  <c r="AP430"/>
  <c r="AO430"/>
  <c r="AN430"/>
  <c r="AM430"/>
  <c r="AL430"/>
  <c r="AK430"/>
  <c r="AJ430"/>
  <c r="AR426"/>
  <c r="AQ426"/>
  <c r="AP426"/>
  <c r="AO426"/>
  <c r="AN426"/>
  <c r="AM426"/>
  <c r="AL426"/>
  <c r="AK426"/>
  <c r="AJ426"/>
  <c r="AR425"/>
  <c r="AQ425"/>
  <c r="AP425"/>
  <c r="AO425"/>
  <c r="AN425"/>
  <c r="AM425"/>
  <c r="AL425"/>
  <c r="AK425"/>
  <c r="AJ425"/>
  <c r="AR424"/>
  <c r="AQ424"/>
  <c r="AP424"/>
  <c r="AO424"/>
  <c r="AN424"/>
  <c r="AM424"/>
  <c r="AL424"/>
  <c r="AK424"/>
  <c r="AJ424"/>
  <c r="AR423"/>
  <c r="AQ423"/>
  <c r="AP423"/>
  <c r="AO423"/>
  <c r="AN423"/>
  <c r="AM423"/>
  <c r="AL423"/>
  <c r="AK423"/>
  <c r="AJ423"/>
  <c r="AR422"/>
  <c r="AQ422"/>
  <c r="AP422"/>
  <c r="AO422"/>
  <c r="AN422"/>
  <c r="AM422"/>
  <c r="AL422"/>
  <c r="AK422"/>
  <c r="AJ422"/>
  <c r="AR421"/>
  <c r="AQ421"/>
  <c r="AP421"/>
  <c r="AO421"/>
  <c r="AN421"/>
  <c r="AM421"/>
  <c r="AL421"/>
  <c r="AK421"/>
  <c r="AJ421"/>
  <c r="AR420"/>
  <c r="AQ420"/>
  <c r="AP420"/>
  <c r="AO420"/>
  <c r="AN420"/>
  <c r="AM420"/>
  <c r="AL420"/>
  <c r="AK420"/>
  <c r="AJ420"/>
  <c r="AR419"/>
  <c r="AQ419"/>
  <c r="AP419"/>
  <c r="AO419"/>
  <c r="AN419"/>
  <c r="AM419"/>
  <c r="AL419"/>
  <c r="AK419"/>
  <c r="AJ419"/>
  <c r="AR418"/>
  <c r="AQ418"/>
  <c r="AP418"/>
  <c r="AO418"/>
  <c r="AN418"/>
  <c r="AM418"/>
  <c r="AL418"/>
  <c r="AK418"/>
  <c r="AJ418"/>
  <c r="AR417"/>
  <c r="AQ417"/>
  <c r="AP417"/>
  <c r="AO417"/>
  <c r="AN417"/>
  <c r="AM417"/>
  <c r="AL417"/>
  <c r="AK417"/>
  <c r="AJ417"/>
  <c r="AR416"/>
  <c r="AQ416"/>
  <c r="AP416"/>
  <c r="AO416"/>
  <c r="AN416"/>
  <c r="AM416"/>
  <c r="AL416"/>
  <c r="AK416"/>
  <c r="AJ416"/>
  <c r="AR415"/>
  <c r="AQ415"/>
  <c r="AP415"/>
  <c r="AO415"/>
  <c r="AN415"/>
  <c r="AM415"/>
  <c r="AL415"/>
  <c r="AK415"/>
  <c r="AJ415"/>
  <c r="AR414"/>
  <c r="AQ414"/>
  <c r="AP414"/>
  <c r="AO414"/>
  <c r="AN414"/>
  <c r="AM414"/>
  <c r="AL414"/>
  <c r="AK414"/>
  <c r="AJ414"/>
  <c r="AR413"/>
  <c r="AQ413"/>
  <c r="AP413"/>
  <c r="AO413"/>
  <c r="AN413"/>
  <c r="AM413"/>
  <c r="AL413"/>
  <c r="AK413"/>
  <c r="AJ413"/>
  <c r="AR412"/>
  <c r="AQ412"/>
  <c r="AP412"/>
  <c r="AO412"/>
  <c r="AN412"/>
  <c r="AM412"/>
  <c r="AL412"/>
  <c r="AK412"/>
  <c r="AJ412"/>
  <c r="AR411"/>
  <c r="AQ411"/>
  <c r="AP411"/>
  <c r="AO411"/>
  <c r="AN411"/>
  <c r="AM411"/>
  <c r="AL411"/>
  <c r="AK411"/>
  <c r="AJ411"/>
  <c r="AR410"/>
  <c r="AQ410"/>
  <c r="AP410"/>
  <c r="AO410"/>
  <c r="AN410"/>
  <c r="AM410"/>
  <c r="AL410"/>
  <c r="AK410"/>
  <c r="AJ410"/>
  <c r="AR409"/>
  <c r="AQ409"/>
  <c r="AP409"/>
  <c r="AO409"/>
  <c r="AN409"/>
  <c r="AM409"/>
  <c r="AL409"/>
  <c r="AK409"/>
  <c r="AJ409"/>
  <c r="AR408"/>
  <c r="AQ408"/>
  <c r="AP408"/>
  <c r="AO408"/>
  <c r="AN408"/>
  <c r="AM408"/>
  <c r="AL408"/>
  <c r="AK408"/>
  <c r="AJ408"/>
  <c r="AR407"/>
  <c r="AQ407"/>
  <c r="AP407"/>
  <c r="AO407"/>
  <c r="AN407"/>
  <c r="AM407"/>
  <c r="AL407"/>
  <c r="AK407"/>
  <c r="AJ407"/>
  <c r="AR406"/>
  <c r="AQ406"/>
  <c r="AP406"/>
  <c r="AO406"/>
  <c r="AN406"/>
  <c r="AM406"/>
  <c r="AL406"/>
  <c r="AK406"/>
  <c r="AJ406"/>
  <c r="AR405"/>
  <c r="AQ405"/>
  <c r="AP405"/>
  <c r="AO405"/>
  <c r="AN405"/>
  <c r="AM405"/>
  <c r="AL405"/>
  <c r="AK405"/>
  <c r="AJ405"/>
  <c r="AR404"/>
  <c r="AQ404"/>
  <c r="AP404"/>
  <c r="AO404"/>
  <c r="AN404"/>
  <c r="AM404"/>
  <c r="AL404"/>
  <c r="AK404"/>
  <c r="AJ404"/>
  <c r="AR403"/>
  <c r="AQ403"/>
  <c r="AP403"/>
  <c r="AO403"/>
  <c r="AN403"/>
  <c r="AM403"/>
  <c r="AL403"/>
  <c r="AK403"/>
  <c r="AJ403"/>
  <c r="AR402"/>
  <c r="AQ402"/>
  <c r="AP402"/>
  <c r="AO402"/>
  <c r="AN402"/>
  <c r="AM402"/>
  <c r="AL402"/>
  <c r="AK402"/>
  <c r="AJ402"/>
  <c r="AR401"/>
  <c r="AQ401"/>
  <c r="AP401"/>
  <c r="AO401"/>
  <c r="AN401"/>
  <c r="AM401"/>
  <c r="AL401"/>
  <c r="AK401"/>
  <c r="AJ401"/>
  <c r="AR400"/>
  <c r="AQ400"/>
  <c r="AP400"/>
  <c r="AO400"/>
  <c r="AN400"/>
  <c r="AM400"/>
  <c r="AL400"/>
  <c r="AK400"/>
  <c r="AJ400"/>
  <c r="AR399"/>
  <c r="AQ399"/>
  <c r="AP399"/>
  <c r="AO399"/>
  <c r="AN399"/>
  <c r="AM399"/>
  <c r="AL399"/>
  <c r="AK399"/>
  <c r="AJ399"/>
  <c r="AR398"/>
  <c r="AQ398"/>
  <c r="AP398"/>
  <c r="AO398"/>
  <c r="AN398"/>
  <c r="AM398"/>
  <c r="AL398"/>
  <c r="AK398"/>
  <c r="AJ398"/>
  <c r="AR397"/>
  <c r="AQ397"/>
  <c r="AP397"/>
  <c r="AO397"/>
  <c r="AN397"/>
  <c r="AM397"/>
  <c r="AL397"/>
  <c r="AK397"/>
  <c r="AJ397"/>
  <c r="AR393"/>
  <c r="AQ393"/>
  <c r="AP393"/>
  <c r="AO393"/>
  <c r="AN393"/>
  <c r="AM393"/>
  <c r="AL393"/>
  <c r="AK393"/>
  <c r="AJ393"/>
  <c r="AR392"/>
  <c r="AQ392"/>
  <c r="AP392"/>
  <c r="AO392"/>
  <c r="AN392"/>
  <c r="AM392"/>
  <c r="AL392"/>
  <c r="AK392"/>
  <c r="AJ392"/>
  <c r="AR391"/>
  <c r="AQ391"/>
  <c r="AP391"/>
  <c r="AO391"/>
  <c r="AN391"/>
  <c r="AM391"/>
  <c r="AL391"/>
  <c r="AK391"/>
  <c r="AJ391"/>
  <c r="AR390"/>
  <c r="AQ390"/>
  <c r="AP390"/>
  <c r="AO390"/>
  <c r="AN390"/>
  <c r="AM390"/>
  <c r="AL390"/>
  <c r="AK390"/>
  <c r="AJ390"/>
  <c r="AR389"/>
  <c r="AQ389"/>
  <c r="AP389"/>
  <c r="AO389"/>
  <c r="AN389"/>
  <c r="AM389"/>
  <c r="AL389"/>
  <c r="AK389"/>
  <c r="AJ389"/>
  <c r="AR388"/>
  <c r="AQ388"/>
  <c r="AP388"/>
  <c r="AO388"/>
  <c r="AN388"/>
  <c r="AM388"/>
  <c r="AL388"/>
  <c r="AK388"/>
  <c r="AJ388"/>
  <c r="AR387"/>
  <c r="AQ387"/>
  <c r="AP387"/>
  <c r="AO387"/>
  <c r="AN387"/>
  <c r="AM387"/>
  <c r="AL387"/>
  <c r="AK387"/>
  <c r="AJ387"/>
  <c r="AR386"/>
  <c r="AQ386"/>
  <c r="AP386"/>
  <c r="AO386"/>
  <c r="AN386"/>
  <c r="AM386"/>
  <c r="AL386"/>
  <c r="AK386"/>
  <c r="AJ386"/>
  <c r="AR385"/>
  <c r="AQ385"/>
  <c r="AP385"/>
  <c r="AO385"/>
  <c r="AN385"/>
  <c r="AM385"/>
  <c r="AL385"/>
  <c r="AK385"/>
  <c r="AJ385"/>
  <c r="AR384"/>
  <c r="AQ384"/>
  <c r="AP384"/>
  <c r="AO384"/>
  <c r="AN384"/>
  <c r="AM384"/>
  <c r="AL384"/>
  <c r="AK384"/>
  <c r="AJ384"/>
  <c r="AR380"/>
  <c r="AQ380"/>
  <c r="AP380"/>
  <c r="AO380"/>
  <c r="AN380"/>
  <c r="AM380"/>
  <c r="AL380"/>
  <c r="AK380"/>
  <c r="AJ380"/>
  <c r="AR379"/>
  <c r="AQ379"/>
  <c r="AP379"/>
  <c r="AO379"/>
  <c r="AN379"/>
  <c r="AM379"/>
  <c r="AL379"/>
  <c r="AK379"/>
  <c r="AJ379"/>
  <c r="AR378"/>
  <c r="AQ378"/>
  <c r="AP378"/>
  <c r="AO378"/>
  <c r="AN378"/>
  <c r="AM378"/>
  <c r="AL378"/>
  <c r="AK378"/>
  <c r="AJ378"/>
  <c r="AR377"/>
  <c r="AQ377"/>
  <c r="AP377"/>
  <c r="AO377"/>
  <c r="AN377"/>
  <c r="AM377"/>
  <c r="AL377"/>
  <c r="AK377"/>
  <c r="AJ377"/>
  <c r="AR376"/>
  <c r="AQ376"/>
  <c r="AP376"/>
  <c r="AO376"/>
  <c r="AN376"/>
  <c r="AM376"/>
  <c r="AL376"/>
  <c r="AK376"/>
  <c r="AJ376"/>
  <c r="AR375"/>
  <c r="AQ375"/>
  <c r="AP375"/>
  <c r="AO375"/>
  <c r="AN375"/>
  <c r="AM375"/>
  <c r="AL375"/>
  <c r="AK375"/>
  <c r="AJ375"/>
  <c r="AR374"/>
  <c r="AQ374"/>
  <c r="AP374"/>
  <c r="AO374"/>
  <c r="AN374"/>
  <c r="AM374"/>
  <c r="AL374"/>
  <c r="AK374"/>
  <c r="AJ374"/>
  <c r="AR373"/>
  <c r="AQ373"/>
  <c r="AP373"/>
  <c r="AO373"/>
  <c r="AN373"/>
  <c r="AM373"/>
  <c r="AL373"/>
  <c r="AK373"/>
  <c r="AJ373"/>
  <c r="AR372"/>
  <c r="AQ372"/>
  <c r="AP372"/>
  <c r="AO372"/>
  <c r="AN372"/>
  <c r="AM372"/>
  <c r="AL372"/>
  <c r="AK372"/>
  <c r="AJ372"/>
  <c r="AR371"/>
  <c r="AQ371"/>
  <c r="AP371"/>
  <c r="AO371"/>
  <c r="AN371"/>
  <c r="AM371"/>
  <c r="AL371"/>
  <c r="AK371"/>
  <c r="AJ371"/>
  <c r="AR366"/>
  <c r="AQ366"/>
  <c r="AP366"/>
  <c r="AO366"/>
  <c r="AN366"/>
  <c r="AM366"/>
  <c r="AL366"/>
  <c r="AK366"/>
  <c r="AJ366"/>
  <c r="AR365"/>
  <c r="AQ365"/>
  <c r="AP365"/>
  <c r="AO365"/>
  <c r="AN365"/>
  <c r="AM365"/>
  <c r="AL365"/>
  <c r="AK365"/>
  <c r="AJ365"/>
  <c r="AR364"/>
  <c r="AQ364"/>
  <c r="AP364"/>
  <c r="AO364"/>
  <c r="AN364"/>
  <c r="AM364"/>
  <c r="AL364"/>
  <c r="AK364"/>
  <c r="AJ364"/>
  <c r="AR363"/>
  <c r="AQ363"/>
  <c r="AP363"/>
  <c r="AO363"/>
  <c r="AN363"/>
  <c r="AM363"/>
  <c r="AL363"/>
  <c r="AK363"/>
  <c r="AJ363"/>
  <c r="AR362"/>
  <c r="AQ362"/>
  <c r="AP362"/>
  <c r="AO362"/>
  <c r="AN362"/>
  <c r="AM362"/>
  <c r="AL362"/>
  <c r="AK362"/>
  <c r="AJ362"/>
  <c r="AR361"/>
  <c r="AQ361"/>
  <c r="AP361"/>
  <c r="AO361"/>
  <c r="AN361"/>
  <c r="AM361"/>
  <c r="AL361"/>
  <c r="AK361"/>
  <c r="AJ361"/>
  <c r="AR360"/>
  <c r="AQ360"/>
  <c r="AP360"/>
  <c r="AO360"/>
  <c r="AN360"/>
  <c r="AM360"/>
  <c r="AL360"/>
  <c r="AK360"/>
  <c r="AJ360"/>
  <c r="AR359"/>
  <c r="AQ359"/>
  <c r="AP359"/>
  <c r="AO359"/>
  <c r="AN359"/>
  <c r="AM359"/>
  <c r="AL359"/>
  <c r="AK359"/>
  <c r="AJ359"/>
  <c r="AR358"/>
  <c r="AQ358"/>
  <c r="AP358"/>
  <c r="AO358"/>
  <c r="AN358"/>
  <c r="AM358"/>
  <c r="AL358"/>
  <c r="AK358"/>
  <c r="AJ358"/>
  <c r="AR357"/>
  <c r="AQ357"/>
  <c r="AP357"/>
  <c r="AO357"/>
  <c r="AN357"/>
  <c r="AM357"/>
  <c r="AL357"/>
  <c r="AK357"/>
  <c r="AJ357"/>
  <c r="AR352"/>
  <c r="AQ352"/>
  <c r="AP352"/>
  <c r="AO352"/>
  <c r="AN352"/>
  <c r="AM352"/>
  <c r="AL352"/>
  <c r="AK352"/>
  <c r="AJ352"/>
  <c r="AR351"/>
  <c r="AQ351"/>
  <c r="AP351"/>
  <c r="AO351"/>
  <c r="AN351"/>
  <c r="AM351"/>
  <c r="AL351"/>
  <c r="AK351"/>
  <c r="AJ351"/>
  <c r="AR350"/>
  <c r="AQ350"/>
  <c r="AP350"/>
  <c r="AO350"/>
  <c r="AN350"/>
  <c r="AM350"/>
  <c r="AL350"/>
  <c r="AK350"/>
  <c r="AJ350"/>
  <c r="AR349"/>
  <c r="AQ349"/>
  <c r="AP349"/>
  <c r="AO349"/>
  <c r="AN349"/>
  <c r="AM349"/>
  <c r="AL349"/>
  <c r="AK349"/>
  <c r="AJ349"/>
  <c r="AR348"/>
  <c r="AQ348"/>
  <c r="AP348"/>
  <c r="AO348"/>
  <c r="AN348"/>
  <c r="AM348"/>
  <c r="AL348"/>
  <c r="AK348"/>
  <c r="AJ348"/>
  <c r="AR347"/>
  <c r="AQ347"/>
  <c r="AP347"/>
  <c r="AO347"/>
  <c r="AN347"/>
  <c r="AM347"/>
  <c r="AL347"/>
  <c r="AK347"/>
  <c r="AJ347"/>
  <c r="AR346"/>
  <c r="AQ346"/>
  <c r="AP346"/>
  <c r="AO346"/>
  <c r="AN346"/>
  <c r="AM346"/>
  <c r="AL346"/>
  <c r="AK346"/>
  <c r="AJ346"/>
  <c r="AR345"/>
  <c r="AQ345"/>
  <c r="AP345"/>
  <c r="AO345"/>
  <c r="AN345"/>
  <c r="AM345"/>
  <c r="AL345"/>
  <c r="AK345"/>
  <c r="AJ345"/>
  <c r="AR344"/>
  <c r="AQ344"/>
  <c r="AP344"/>
  <c r="AO344"/>
  <c r="AN344"/>
  <c r="AM344"/>
  <c r="AL344"/>
  <c r="AK344"/>
  <c r="AJ344"/>
  <c r="AR343"/>
  <c r="AQ343"/>
  <c r="AP343"/>
  <c r="AO343"/>
  <c r="AN343"/>
  <c r="AM343"/>
  <c r="AL343"/>
  <c r="AK343"/>
  <c r="AJ343"/>
  <c r="AR339"/>
  <c r="AQ339"/>
  <c r="AP339"/>
  <c r="AO339"/>
  <c r="AN339"/>
  <c r="AM339"/>
  <c r="AL339"/>
  <c r="AK339"/>
  <c r="AJ339"/>
  <c r="AR338"/>
  <c r="AQ338"/>
  <c r="AP338"/>
  <c r="AO338"/>
  <c r="AN338"/>
  <c r="AM338"/>
  <c r="AL338"/>
  <c r="AK338"/>
  <c r="AJ338"/>
  <c r="AR337"/>
  <c r="AQ337"/>
  <c r="AP337"/>
  <c r="AO337"/>
  <c r="AN337"/>
  <c r="AM337"/>
  <c r="AL337"/>
  <c r="AK337"/>
  <c r="AJ337"/>
  <c r="AR336"/>
  <c r="AQ336"/>
  <c r="AP336"/>
  <c r="AO336"/>
  <c r="AN336"/>
  <c r="AM336"/>
  <c r="AL336"/>
  <c r="AK336"/>
  <c r="AJ336"/>
  <c r="AR335"/>
  <c r="AQ335"/>
  <c r="AP335"/>
  <c r="AO335"/>
  <c r="AN335"/>
  <c r="AM335"/>
  <c r="AL335"/>
  <c r="AK335"/>
  <c r="AJ335"/>
  <c r="AR334"/>
  <c r="AQ334"/>
  <c r="AP334"/>
  <c r="AO334"/>
  <c r="AN334"/>
  <c r="AM334"/>
  <c r="AL334"/>
  <c r="AK334"/>
  <c r="AJ334"/>
  <c r="AR333"/>
  <c r="AQ333"/>
  <c r="AP333"/>
  <c r="AO333"/>
  <c r="AN333"/>
  <c r="AM333"/>
  <c r="AL333"/>
  <c r="AK333"/>
  <c r="AJ333"/>
  <c r="AR332"/>
  <c r="AQ332"/>
  <c r="AP332"/>
  <c r="AO332"/>
  <c r="AN332"/>
  <c r="AM332"/>
  <c r="AL332"/>
  <c r="AK332"/>
  <c r="AJ332"/>
  <c r="AR331"/>
  <c r="AQ331"/>
  <c r="AP331"/>
  <c r="AO331"/>
  <c r="AN331"/>
  <c r="AM331"/>
  <c r="AL331"/>
  <c r="AK331"/>
  <c r="AJ331"/>
  <c r="AR330"/>
  <c r="AQ330"/>
  <c r="AP330"/>
  <c r="AO330"/>
  <c r="AN330"/>
  <c r="AM330"/>
  <c r="AL330"/>
  <c r="AK330"/>
  <c r="AJ330"/>
  <c r="AR326"/>
  <c r="AQ326"/>
  <c r="AP326"/>
  <c r="AO326"/>
  <c r="AN326"/>
  <c r="AM326"/>
  <c r="AL326"/>
  <c r="AK326"/>
  <c r="AJ326"/>
  <c r="AR325"/>
  <c r="AQ325"/>
  <c r="AP325"/>
  <c r="AO325"/>
  <c r="AN325"/>
  <c r="AM325"/>
  <c r="AL325"/>
  <c r="AK325"/>
  <c r="AJ325"/>
  <c r="AR324"/>
  <c r="AQ324"/>
  <c r="AP324"/>
  <c r="AO324"/>
  <c r="AN324"/>
  <c r="AM324"/>
  <c r="AL324"/>
  <c r="AK324"/>
  <c r="AJ324"/>
  <c r="AR323"/>
  <c r="AQ323"/>
  <c r="AP323"/>
  <c r="AO323"/>
  <c r="AN323"/>
  <c r="AM323"/>
  <c r="AL323"/>
  <c r="AK323"/>
  <c r="AJ323"/>
  <c r="AR322"/>
  <c r="AQ322"/>
  <c r="AP322"/>
  <c r="AO322"/>
  <c r="AN322"/>
  <c r="AM322"/>
  <c r="AL322"/>
  <c r="AK322"/>
  <c r="AJ322"/>
  <c r="AR321"/>
  <c r="AQ321"/>
  <c r="AP321"/>
  <c r="AO321"/>
  <c r="AN321"/>
  <c r="AM321"/>
  <c r="AL321"/>
  <c r="AK321"/>
  <c r="AJ321"/>
  <c r="AR320"/>
  <c r="AQ320"/>
  <c r="AP320"/>
  <c r="AO320"/>
  <c r="AN320"/>
  <c r="AM320"/>
  <c r="AL320"/>
  <c r="AK320"/>
  <c r="AJ320"/>
  <c r="AR319"/>
  <c r="AQ319"/>
  <c r="AP319"/>
  <c r="AO319"/>
  <c r="AN319"/>
  <c r="AM319"/>
  <c r="AL319"/>
  <c r="AK319"/>
  <c r="AJ319"/>
  <c r="AR318"/>
  <c r="AQ318"/>
  <c r="AP318"/>
  <c r="AO318"/>
  <c r="AN318"/>
  <c r="AM318"/>
  <c r="AL318"/>
  <c r="AK318"/>
  <c r="AJ318"/>
  <c r="AR317"/>
  <c r="AQ317"/>
  <c r="AP317"/>
  <c r="AO317"/>
  <c r="AN317"/>
  <c r="AM317"/>
  <c r="AL317"/>
  <c r="AK317"/>
  <c r="AJ317"/>
  <c r="AR313"/>
  <c r="AQ313"/>
  <c r="AP313"/>
  <c r="AO313"/>
  <c r="AN313"/>
  <c r="AM313"/>
  <c r="AL313"/>
  <c r="AK313"/>
  <c r="AJ313"/>
  <c r="AR312"/>
  <c r="AQ312"/>
  <c r="AP312"/>
  <c r="AO312"/>
  <c r="AN312"/>
  <c r="AM312"/>
  <c r="AL312"/>
  <c r="AK312"/>
  <c r="AJ312"/>
  <c r="AR311"/>
  <c r="AQ311"/>
  <c r="AP311"/>
  <c r="AO311"/>
  <c r="AN311"/>
  <c r="AM311"/>
  <c r="AL311"/>
  <c r="AK311"/>
  <c r="AJ311"/>
  <c r="AR310"/>
  <c r="AQ310"/>
  <c r="AP310"/>
  <c r="AO310"/>
  <c r="AN310"/>
  <c r="AM310"/>
  <c r="AL310"/>
  <c r="AK310"/>
  <c r="AJ310"/>
  <c r="AR309"/>
  <c r="AQ309"/>
  <c r="AP309"/>
  <c r="AO309"/>
  <c r="AN309"/>
  <c r="AM309"/>
  <c r="AL309"/>
  <c r="AK309"/>
  <c r="AJ309"/>
  <c r="AR308"/>
  <c r="AQ308"/>
  <c r="AP308"/>
  <c r="AO308"/>
  <c r="AN308"/>
  <c r="AM308"/>
  <c r="AL308"/>
  <c r="AK308"/>
  <c r="AJ308"/>
  <c r="AR307"/>
  <c r="AQ307"/>
  <c r="AP307"/>
  <c r="AO307"/>
  <c r="AN307"/>
  <c r="AM307"/>
  <c r="AL307"/>
  <c r="AK307"/>
  <c r="AJ307"/>
  <c r="AR306"/>
  <c r="AQ306"/>
  <c r="AP306"/>
  <c r="AO306"/>
  <c r="AN306"/>
  <c r="AM306"/>
  <c r="AL306"/>
  <c r="AK306"/>
  <c r="AJ306"/>
  <c r="AR305"/>
  <c r="AQ305"/>
  <c r="AP305"/>
  <c r="AO305"/>
  <c r="AN305"/>
  <c r="AM305"/>
  <c r="AL305"/>
  <c r="AK305"/>
  <c r="AJ305"/>
  <c r="AR304"/>
  <c r="AQ304"/>
  <c r="AP304"/>
  <c r="AO304"/>
  <c r="AN304"/>
  <c r="AM304"/>
  <c r="AL304"/>
  <c r="AK304"/>
  <c r="AJ304"/>
  <c r="AR303"/>
  <c r="AQ303"/>
  <c r="AP303"/>
  <c r="AO303"/>
  <c r="AN303"/>
  <c r="AM303"/>
  <c r="AL303"/>
  <c r="AK303"/>
  <c r="AJ303"/>
  <c r="AR302"/>
  <c r="AQ302"/>
  <c r="AP302"/>
  <c r="AO302"/>
  <c r="AN302"/>
  <c r="AM302"/>
  <c r="AL302"/>
  <c r="AK302"/>
  <c r="AJ302"/>
  <c r="AR301"/>
  <c r="AQ301"/>
  <c r="AP301"/>
  <c r="AO301"/>
  <c r="AN301"/>
  <c r="AM301"/>
  <c r="AL301"/>
  <c r="AK301"/>
  <c r="AJ301"/>
  <c r="AR300"/>
  <c r="AQ300"/>
  <c r="AP300"/>
  <c r="AO300"/>
  <c r="AN300"/>
  <c r="AM300"/>
  <c r="AL300"/>
  <c r="AK300"/>
  <c r="AJ300"/>
  <c r="AR299"/>
  <c r="AQ299"/>
  <c r="AP299"/>
  <c r="AO299"/>
  <c r="AN299"/>
  <c r="AM299"/>
  <c r="AL299"/>
  <c r="AK299"/>
  <c r="AJ299"/>
  <c r="AR298"/>
  <c r="AQ298"/>
  <c r="AP298"/>
  <c r="AO298"/>
  <c r="AN298"/>
  <c r="AM298"/>
  <c r="AL298"/>
  <c r="AK298"/>
  <c r="AJ298"/>
  <c r="AR297"/>
  <c r="AQ297"/>
  <c r="AP297"/>
  <c r="AO297"/>
  <c r="AN297"/>
  <c r="AM297"/>
  <c r="AL297"/>
  <c r="AK297"/>
  <c r="AJ297"/>
  <c r="AR296"/>
  <c r="AQ296"/>
  <c r="AP296"/>
  <c r="AO296"/>
  <c r="AN296"/>
  <c r="AM296"/>
  <c r="AL296"/>
  <c r="AK296"/>
  <c r="AJ296"/>
  <c r="AR295"/>
  <c r="AQ295"/>
  <c r="AP295"/>
  <c r="AO295"/>
  <c r="AN295"/>
  <c r="AM295"/>
  <c r="AL295"/>
  <c r="AK295"/>
  <c r="AJ295"/>
  <c r="AR294"/>
  <c r="AQ294"/>
  <c r="AP294"/>
  <c r="AO294"/>
  <c r="AN294"/>
  <c r="AM294"/>
  <c r="AL294"/>
  <c r="AK294"/>
  <c r="AJ294"/>
  <c r="AR290"/>
  <c r="AQ290"/>
  <c r="AP290"/>
  <c r="AO290"/>
  <c r="AN290"/>
  <c r="AM290"/>
  <c r="AL290"/>
  <c r="AK290"/>
  <c r="AJ290"/>
  <c r="AR289"/>
  <c r="AQ289"/>
  <c r="AP289"/>
  <c r="AO289"/>
  <c r="AN289"/>
  <c r="AM289"/>
  <c r="AL289"/>
  <c r="AK289"/>
  <c r="AJ289"/>
  <c r="AR288"/>
  <c r="AQ288"/>
  <c r="AP288"/>
  <c r="AO288"/>
  <c r="AN288"/>
  <c r="AM288"/>
  <c r="AL288"/>
  <c r="AK288"/>
  <c r="AJ288"/>
  <c r="AR287"/>
  <c r="AQ287"/>
  <c r="AP287"/>
  <c r="AO287"/>
  <c r="AN287"/>
  <c r="AM287"/>
  <c r="AL287"/>
  <c r="AK287"/>
  <c r="AJ287"/>
  <c r="AR286"/>
  <c r="AQ286"/>
  <c r="AP286"/>
  <c r="AO286"/>
  <c r="AN286"/>
  <c r="AM286"/>
  <c r="AL286"/>
  <c r="AK286"/>
  <c r="AJ286"/>
  <c r="AR285"/>
  <c r="AQ285"/>
  <c r="AP285"/>
  <c r="AO285"/>
  <c r="AN285"/>
  <c r="AM285"/>
  <c r="AL285"/>
  <c r="AK285"/>
  <c r="AJ285"/>
  <c r="AR284"/>
  <c r="AQ284"/>
  <c r="AP284"/>
  <c r="AO284"/>
  <c r="AN284"/>
  <c r="AM284"/>
  <c r="AL284"/>
  <c r="AK284"/>
  <c r="AJ284"/>
  <c r="AR283"/>
  <c r="AQ283"/>
  <c r="AP283"/>
  <c r="AO283"/>
  <c r="AN283"/>
  <c r="AM283"/>
  <c r="AL283"/>
  <c r="AK283"/>
  <c r="AJ283"/>
  <c r="AR282"/>
  <c r="AQ282"/>
  <c r="AP282"/>
  <c r="AO282"/>
  <c r="AN282"/>
  <c r="AM282"/>
  <c r="AL282"/>
  <c r="AK282"/>
  <c r="AJ282"/>
  <c r="AR281"/>
  <c r="AQ281"/>
  <c r="AP281"/>
  <c r="AO281"/>
  <c r="AN281"/>
  <c r="AM281"/>
  <c r="AL281"/>
  <c r="AK281"/>
  <c r="AJ281"/>
  <c r="AR277"/>
  <c r="AQ277"/>
  <c r="AP277"/>
  <c r="AO277"/>
  <c r="AN277"/>
  <c r="AM277"/>
  <c r="AL277"/>
  <c r="AK277"/>
  <c r="AJ277"/>
  <c r="AR276"/>
  <c r="AQ276"/>
  <c r="AP276"/>
  <c r="AO276"/>
  <c r="AN276"/>
  <c r="AM276"/>
  <c r="AL276"/>
  <c r="AK276"/>
  <c r="AJ276"/>
  <c r="AR275"/>
  <c r="AQ275"/>
  <c r="AP275"/>
  <c r="AO275"/>
  <c r="AN275"/>
  <c r="AM275"/>
  <c r="AL275"/>
  <c r="AK275"/>
  <c r="AJ275"/>
  <c r="AR274"/>
  <c r="AQ274"/>
  <c r="AP274"/>
  <c r="AO274"/>
  <c r="AN274"/>
  <c r="AM274"/>
  <c r="AL274"/>
  <c r="AK274"/>
  <c r="AJ274"/>
  <c r="AR273"/>
  <c r="AQ273"/>
  <c r="AP273"/>
  <c r="AO273"/>
  <c r="AN273"/>
  <c r="AM273"/>
  <c r="AL273"/>
  <c r="AK273"/>
  <c r="AJ273"/>
  <c r="AR272"/>
  <c r="AQ272"/>
  <c r="AP272"/>
  <c r="AO272"/>
  <c r="AN272"/>
  <c r="AM272"/>
  <c r="AL272"/>
  <c r="AK272"/>
  <c r="AJ272"/>
  <c r="AR271"/>
  <c r="AQ271"/>
  <c r="AP271"/>
  <c r="AO271"/>
  <c r="AN271"/>
  <c r="AM271"/>
  <c r="AL271"/>
  <c r="AK271"/>
  <c r="AJ271"/>
  <c r="AR270"/>
  <c r="AQ270"/>
  <c r="AP270"/>
  <c r="AO270"/>
  <c r="AN270"/>
  <c r="AM270"/>
  <c r="AL270"/>
  <c r="AK270"/>
  <c r="AJ270"/>
  <c r="AR269"/>
  <c r="AQ269"/>
  <c r="AP269"/>
  <c r="AO269"/>
  <c r="AN269"/>
  <c r="AM269"/>
  <c r="AL269"/>
  <c r="AK269"/>
  <c r="AJ269"/>
  <c r="AR268"/>
  <c r="AQ268"/>
  <c r="AP268"/>
  <c r="AO268"/>
  <c r="AN268"/>
  <c r="AM268"/>
  <c r="AL268"/>
  <c r="AK268"/>
  <c r="AJ268"/>
  <c r="AR264"/>
  <c r="AQ264"/>
  <c r="AP264"/>
  <c r="AO264"/>
  <c r="AN264"/>
  <c r="AM264"/>
  <c r="AL264"/>
  <c r="AK264"/>
  <c r="AJ264"/>
  <c r="AR263"/>
  <c r="AQ263"/>
  <c r="AP263"/>
  <c r="AO263"/>
  <c r="AN263"/>
  <c r="AM263"/>
  <c r="AL263"/>
  <c r="AK263"/>
  <c r="AJ263"/>
  <c r="AR262"/>
  <c r="AQ262"/>
  <c r="AP262"/>
  <c r="AO262"/>
  <c r="AN262"/>
  <c r="AM262"/>
  <c r="AL262"/>
  <c r="AK262"/>
  <c r="AJ262"/>
  <c r="AR261"/>
  <c r="AQ261"/>
  <c r="AP261"/>
  <c r="AO261"/>
  <c r="AN261"/>
  <c r="AM261"/>
  <c r="AL261"/>
  <c r="AK261"/>
  <c r="AJ261"/>
  <c r="AR260"/>
  <c r="AQ260"/>
  <c r="AP260"/>
  <c r="AO260"/>
  <c r="AN260"/>
  <c r="AM260"/>
  <c r="AL260"/>
  <c r="AK260"/>
  <c r="AJ260"/>
  <c r="AR259"/>
  <c r="AQ259"/>
  <c r="AP259"/>
  <c r="AO259"/>
  <c r="AN259"/>
  <c r="AM259"/>
  <c r="AL259"/>
  <c r="AK259"/>
  <c r="AJ259"/>
  <c r="AR258"/>
  <c r="AQ258"/>
  <c r="AP258"/>
  <c r="AO258"/>
  <c r="AN258"/>
  <c r="AM258"/>
  <c r="AL258"/>
  <c r="AK258"/>
  <c r="AJ258"/>
  <c r="AR257"/>
  <c r="AQ257"/>
  <c r="AP257"/>
  <c r="AO257"/>
  <c r="AN257"/>
  <c r="AM257"/>
  <c r="AL257"/>
  <c r="AK257"/>
  <c r="AJ257"/>
  <c r="AR256"/>
  <c r="AQ256"/>
  <c r="AP256"/>
  <c r="AO256"/>
  <c r="AN256"/>
  <c r="AM256"/>
  <c r="AL256"/>
  <c r="AK256"/>
  <c r="AJ256"/>
  <c r="AR255"/>
  <c r="AQ255"/>
  <c r="AP255"/>
  <c r="AO255"/>
  <c r="AN255"/>
  <c r="AM255"/>
  <c r="AL255"/>
  <c r="AK255"/>
  <c r="AJ255"/>
  <c r="AR251"/>
  <c r="AQ251"/>
  <c r="AP251"/>
  <c r="AO251"/>
  <c r="AN251"/>
  <c r="AM251"/>
  <c r="AL251"/>
  <c r="AK251"/>
  <c r="AJ251"/>
  <c r="AR250"/>
  <c r="AQ250"/>
  <c r="AP250"/>
  <c r="AO250"/>
  <c r="AN250"/>
  <c r="AM250"/>
  <c r="AL250"/>
  <c r="AK250"/>
  <c r="AJ250"/>
  <c r="AR249"/>
  <c r="AQ249"/>
  <c r="AP249"/>
  <c r="AO249"/>
  <c r="AN249"/>
  <c r="AM249"/>
  <c r="AL249"/>
  <c r="AK249"/>
  <c r="AJ249"/>
  <c r="AR248"/>
  <c r="AQ248"/>
  <c r="AP248"/>
  <c r="AO248"/>
  <c r="AN248"/>
  <c r="AM248"/>
  <c r="AL248"/>
  <c r="AK248"/>
  <c r="AJ248"/>
  <c r="AR247"/>
  <c r="AQ247"/>
  <c r="AP247"/>
  <c r="AO247"/>
  <c r="AN247"/>
  <c r="AM247"/>
  <c r="AL247"/>
  <c r="AK247"/>
  <c r="AJ247"/>
  <c r="AR246"/>
  <c r="AQ246"/>
  <c r="AP246"/>
  <c r="AO246"/>
  <c r="AN246"/>
  <c r="AM246"/>
  <c r="AL246"/>
  <c r="AK246"/>
  <c r="AJ246"/>
  <c r="AR245"/>
  <c r="AQ245"/>
  <c r="AP245"/>
  <c r="AO245"/>
  <c r="AN245"/>
  <c r="AM245"/>
  <c r="AL245"/>
  <c r="AK245"/>
  <c r="AJ245"/>
  <c r="AR244"/>
  <c r="AQ244"/>
  <c r="AP244"/>
  <c r="AO244"/>
  <c r="AN244"/>
  <c r="AM244"/>
  <c r="AL244"/>
  <c r="AK244"/>
  <c r="AJ244"/>
  <c r="AR243"/>
  <c r="AQ243"/>
  <c r="AP243"/>
  <c r="AO243"/>
  <c r="AN243"/>
  <c r="AM243"/>
  <c r="AL243"/>
  <c r="AK243"/>
  <c r="AJ243"/>
  <c r="AR242"/>
  <c r="AQ242"/>
  <c r="AP242"/>
  <c r="AO242"/>
  <c r="AN242"/>
  <c r="AM242"/>
  <c r="AL242"/>
  <c r="AK242"/>
  <c r="AJ242"/>
  <c r="AR238"/>
  <c r="AQ238"/>
  <c r="AP238"/>
  <c r="AO238"/>
  <c r="AN238"/>
  <c r="AM238"/>
  <c r="AL238"/>
  <c r="AK238"/>
  <c r="AJ238"/>
  <c r="AR237"/>
  <c r="AQ237"/>
  <c r="AP237"/>
  <c r="AO237"/>
  <c r="AN237"/>
  <c r="AM237"/>
  <c r="AL237"/>
  <c r="AK237"/>
  <c r="AJ237"/>
  <c r="AR236"/>
  <c r="AQ236"/>
  <c r="AP236"/>
  <c r="AO236"/>
  <c r="AN236"/>
  <c r="AM236"/>
  <c r="AL236"/>
  <c r="AK236"/>
  <c r="AJ236"/>
  <c r="AR235"/>
  <c r="AQ235"/>
  <c r="AP235"/>
  <c r="AO235"/>
  <c r="AN235"/>
  <c r="AM235"/>
  <c r="AL235"/>
  <c r="AK235"/>
  <c r="AJ235"/>
  <c r="AR234"/>
  <c r="AQ234"/>
  <c r="AP234"/>
  <c r="AO234"/>
  <c r="AN234"/>
  <c r="AM234"/>
  <c r="AL234"/>
  <c r="AK234"/>
  <c r="AJ234"/>
  <c r="AR233"/>
  <c r="AQ233"/>
  <c r="AP233"/>
  <c r="AO233"/>
  <c r="AN233"/>
  <c r="AM233"/>
  <c r="AL233"/>
  <c r="AK233"/>
  <c r="AJ233"/>
  <c r="AR232"/>
  <c r="AQ232"/>
  <c r="AP232"/>
  <c r="AO232"/>
  <c r="AN232"/>
  <c r="AM232"/>
  <c r="AL232"/>
  <c r="AK232"/>
  <c r="AJ232"/>
  <c r="AR231"/>
  <c r="AQ231"/>
  <c r="AP231"/>
  <c r="AO231"/>
  <c r="AN231"/>
  <c r="AM231"/>
  <c r="AL231"/>
  <c r="AK231"/>
  <c r="AJ231"/>
  <c r="AR230"/>
  <c r="AQ230"/>
  <c r="AP230"/>
  <c r="AO230"/>
  <c r="AN230"/>
  <c r="AM230"/>
  <c r="AL230"/>
  <c r="AK230"/>
  <c r="AJ230"/>
  <c r="AR229"/>
  <c r="AQ229"/>
  <c r="AP229"/>
  <c r="AO229"/>
  <c r="AN229"/>
  <c r="AM229"/>
  <c r="AL229"/>
  <c r="AK229"/>
  <c r="AJ229"/>
  <c r="AR225"/>
  <c r="AQ225"/>
  <c r="AP225"/>
  <c r="AO225"/>
  <c r="AN225"/>
  <c r="AM225"/>
  <c r="AL225"/>
  <c r="AK225"/>
  <c r="AJ225"/>
  <c r="AR224"/>
  <c r="AQ224"/>
  <c r="AP224"/>
  <c r="AO224"/>
  <c r="AN224"/>
  <c r="AM224"/>
  <c r="AL224"/>
  <c r="AK224"/>
  <c r="AJ224"/>
  <c r="AR223"/>
  <c r="AQ223"/>
  <c r="AP223"/>
  <c r="AO223"/>
  <c r="AN223"/>
  <c r="AM223"/>
  <c r="AL223"/>
  <c r="AK223"/>
  <c r="AJ223"/>
  <c r="AR222"/>
  <c r="AQ222"/>
  <c r="AP222"/>
  <c r="AO222"/>
  <c r="AN222"/>
  <c r="AM222"/>
  <c r="AL222"/>
  <c r="AK222"/>
  <c r="AJ222"/>
  <c r="AR221"/>
  <c r="AQ221"/>
  <c r="AP221"/>
  <c r="AO221"/>
  <c r="AN221"/>
  <c r="AM221"/>
  <c r="AL221"/>
  <c r="AK221"/>
  <c r="AJ221"/>
  <c r="AR220"/>
  <c r="AQ220"/>
  <c r="AP220"/>
  <c r="AO220"/>
  <c r="AN220"/>
  <c r="AM220"/>
  <c r="AL220"/>
  <c r="AK220"/>
  <c r="AJ220"/>
  <c r="AR219"/>
  <c r="AQ219"/>
  <c r="AP219"/>
  <c r="AO219"/>
  <c r="AN219"/>
  <c r="AM219"/>
  <c r="AL219"/>
  <c r="AK219"/>
  <c r="AJ219"/>
  <c r="AR218"/>
  <c r="AQ218"/>
  <c r="AP218"/>
  <c r="AO218"/>
  <c r="AN218"/>
  <c r="AM218"/>
  <c r="AL218"/>
  <c r="AK218"/>
  <c r="AJ218"/>
  <c r="AR217"/>
  <c r="AQ217"/>
  <c r="AP217"/>
  <c r="AO217"/>
  <c r="AN217"/>
  <c r="AM217"/>
  <c r="AL217"/>
  <c r="AK217"/>
  <c r="AJ217"/>
  <c r="AR216"/>
  <c r="AQ216"/>
  <c r="AP216"/>
  <c r="AO216"/>
  <c r="AN216"/>
  <c r="AM216"/>
  <c r="AL216"/>
  <c r="AK216"/>
  <c r="AJ216"/>
  <c r="AR212"/>
  <c r="AQ212"/>
  <c r="AP212"/>
  <c r="AO212"/>
  <c r="AN212"/>
  <c r="AM212"/>
  <c r="AL212"/>
  <c r="AK212"/>
  <c r="AJ212"/>
  <c r="AR211"/>
  <c r="AQ211"/>
  <c r="AP211"/>
  <c r="AO211"/>
  <c r="AN211"/>
  <c r="AM211"/>
  <c r="AL211"/>
  <c r="AK211"/>
  <c r="AJ211"/>
  <c r="AR210"/>
  <c r="AQ210"/>
  <c r="AP210"/>
  <c r="AO210"/>
  <c r="AN210"/>
  <c r="AM210"/>
  <c r="AL210"/>
  <c r="AK210"/>
  <c r="AJ210"/>
  <c r="AR209"/>
  <c r="AQ209"/>
  <c r="AP209"/>
  <c r="AO209"/>
  <c r="AN209"/>
  <c r="AM209"/>
  <c r="AL209"/>
  <c r="AK209"/>
  <c r="AJ209"/>
  <c r="AR208"/>
  <c r="AQ208"/>
  <c r="AP208"/>
  <c r="AO208"/>
  <c r="AN208"/>
  <c r="AM208"/>
  <c r="AL208"/>
  <c r="AK208"/>
  <c r="AJ208"/>
  <c r="AR207"/>
  <c r="AQ207"/>
  <c r="AP207"/>
  <c r="AO207"/>
  <c r="AN207"/>
  <c r="AM207"/>
  <c r="AL207"/>
  <c r="AK207"/>
  <c r="AJ207"/>
  <c r="AR206"/>
  <c r="AQ206"/>
  <c r="AP206"/>
  <c r="AO206"/>
  <c r="AN206"/>
  <c r="AM206"/>
  <c r="AL206"/>
  <c r="AK206"/>
  <c r="AJ206"/>
  <c r="AR205"/>
  <c r="AQ205"/>
  <c r="AP205"/>
  <c r="AO205"/>
  <c r="AN205"/>
  <c r="AM205"/>
  <c r="AL205"/>
  <c r="AK205"/>
  <c r="AJ205"/>
  <c r="AR204"/>
  <c r="AQ204"/>
  <c r="AP204"/>
  <c r="AO204"/>
  <c r="AN204"/>
  <c r="AM204"/>
  <c r="AL204"/>
  <c r="AK204"/>
  <c r="AJ204"/>
  <c r="AR203"/>
  <c r="AQ203"/>
  <c r="AP203"/>
  <c r="AO203"/>
  <c r="AN203"/>
  <c r="AM203"/>
  <c r="AL203"/>
  <c r="AK203"/>
  <c r="AJ203"/>
  <c r="AR199"/>
  <c r="AQ199"/>
  <c r="AP199"/>
  <c r="AO199"/>
  <c r="AN199"/>
  <c r="AM199"/>
  <c r="AL199"/>
  <c r="AK199"/>
  <c r="AJ199"/>
  <c r="AR198"/>
  <c r="AQ198"/>
  <c r="AP198"/>
  <c r="AO198"/>
  <c r="AN198"/>
  <c r="AM198"/>
  <c r="AL198"/>
  <c r="AK198"/>
  <c r="AJ198"/>
  <c r="AR197"/>
  <c r="AQ197"/>
  <c r="AP197"/>
  <c r="AO197"/>
  <c r="AN197"/>
  <c r="AM197"/>
  <c r="AL197"/>
  <c r="AK197"/>
  <c r="AJ197"/>
  <c r="AR196"/>
  <c r="AQ196"/>
  <c r="AP196"/>
  <c r="AO196"/>
  <c r="AN196"/>
  <c r="AM196"/>
  <c r="AL196"/>
  <c r="AK196"/>
  <c r="AJ196"/>
  <c r="AR195"/>
  <c r="AQ195"/>
  <c r="AP195"/>
  <c r="AO195"/>
  <c r="AN195"/>
  <c r="AM195"/>
  <c r="AL195"/>
  <c r="AK195"/>
  <c r="AJ195"/>
  <c r="AR194"/>
  <c r="AQ194"/>
  <c r="AP194"/>
  <c r="AO194"/>
  <c r="AN194"/>
  <c r="AM194"/>
  <c r="AL194"/>
  <c r="AK194"/>
  <c r="AJ194"/>
  <c r="AR193"/>
  <c r="AQ193"/>
  <c r="AP193"/>
  <c r="AO193"/>
  <c r="AN193"/>
  <c r="AM193"/>
  <c r="AL193"/>
  <c r="AK193"/>
  <c r="AJ193"/>
  <c r="AR192"/>
  <c r="AQ192"/>
  <c r="AP192"/>
  <c r="AO192"/>
  <c r="AN192"/>
  <c r="AM192"/>
  <c r="AL192"/>
  <c r="AK192"/>
  <c r="AJ192"/>
  <c r="AR191"/>
  <c r="AQ191"/>
  <c r="AP191"/>
  <c r="AO191"/>
  <c r="AN191"/>
  <c r="AM191"/>
  <c r="AL191"/>
  <c r="AK191"/>
  <c r="AJ191"/>
  <c r="AR190"/>
  <c r="AQ190"/>
  <c r="AP190"/>
  <c r="AO190"/>
  <c r="AN190"/>
  <c r="AM190"/>
  <c r="AL190"/>
  <c r="AK190"/>
  <c r="AJ190"/>
  <c r="AR186"/>
  <c r="AQ186"/>
  <c r="AP186"/>
  <c r="AO186"/>
  <c r="AN186"/>
  <c r="AM186"/>
  <c r="AL186"/>
  <c r="AK186"/>
  <c r="AJ186"/>
  <c r="AR185"/>
  <c r="AQ185"/>
  <c r="AP185"/>
  <c r="AO185"/>
  <c r="AN185"/>
  <c r="AM185"/>
  <c r="AL185"/>
  <c r="AK185"/>
  <c r="AJ185"/>
  <c r="AR184"/>
  <c r="AQ184"/>
  <c r="AP184"/>
  <c r="AO184"/>
  <c r="AN184"/>
  <c r="AM184"/>
  <c r="AL184"/>
  <c r="AK184"/>
  <c r="AJ184"/>
  <c r="AR183"/>
  <c r="AQ183"/>
  <c r="AP183"/>
  <c r="AO183"/>
  <c r="AN183"/>
  <c r="AM183"/>
  <c r="AL183"/>
  <c r="AK183"/>
  <c r="AJ183"/>
  <c r="AR182"/>
  <c r="AQ182"/>
  <c r="AP182"/>
  <c r="AO182"/>
  <c r="AN182"/>
  <c r="AM182"/>
  <c r="AL182"/>
  <c r="AK182"/>
  <c r="AJ182"/>
  <c r="AR181"/>
  <c r="AQ181"/>
  <c r="AP181"/>
  <c r="AO181"/>
  <c r="AN181"/>
  <c r="AM181"/>
  <c r="AL181"/>
  <c r="AK181"/>
  <c r="AJ181"/>
  <c r="AR180"/>
  <c r="AQ180"/>
  <c r="AP180"/>
  <c r="AO180"/>
  <c r="AN180"/>
  <c r="AM180"/>
  <c r="AL180"/>
  <c r="AK180"/>
  <c r="AJ180"/>
  <c r="AR179"/>
  <c r="AQ179"/>
  <c r="AP179"/>
  <c r="AO179"/>
  <c r="AN179"/>
  <c r="AM179"/>
  <c r="AL179"/>
  <c r="AK179"/>
  <c r="AJ179"/>
  <c r="AR178"/>
  <c r="AQ178"/>
  <c r="AP178"/>
  <c r="AO178"/>
  <c r="AN178"/>
  <c r="AM178"/>
  <c r="AL178"/>
  <c r="AK178"/>
  <c r="AJ178"/>
  <c r="AR177"/>
  <c r="AQ177"/>
  <c r="AP177"/>
  <c r="AO177"/>
  <c r="AN177"/>
  <c r="AM177"/>
  <c r="AL177"/>
  <c r="AK177"/>
  <c r="AJ177"/>
  <c r="AR173"/>
  <c r="AQ173"/>
  <c r="AP173"/>
  <c r="AO173"/>
  <c r="AN173"/>
  <c r="AM173"/>
  <c r="AL173"/>
  <c r="AK173"/>
  <c r="AJ173"/>
  <c r="AR172"/>
  <c r="AQ172"/>
  <c r="AP172"/>
  <c r="AO172"/>
  <c r="AN172"/>
  <c r="AM172"/>
  <c r="AL172"/>
  <c r="AK172"/>
  <c r="AJ172"/>
  <c r="AR171"/>
  <c r="AQ171"/>
  <c r="AP171"/>
  <c r="AO171"/>
  <c r="AN171"/>
  <c r="AM171"/>
  <c r="AL171"/>
  <c r="AK171"/>
  <c r="AJ171"/>
  <c r="AR170"/>
  <c r="AQ170"/>
  <c r="AP170"/>
  <c r="AO170"/>
  <c r="AN170"/>
  <c r="AM170"/>
  <c r="AL170"/>
  <c r="AK170"/>
  <c r="AJ170"/>
  <c r="AR169"/>
  <c r="AQ169"/>
  <c r="AP169"/>
  <c r="AO169"/>
  <c r="AN169"/>
  <c r="AM169"/>
  <c r="AL169"/>
  <c r="AK169"/>
  <c r="AJ169"/>
  <c r="AR168"/>
  <c r="AQ168"/>
  <c r="AP168"/>
  <c r="AO168"/>
  <c r="AN168"/>
  <c r="AM168"/>
  <c r="AL168"/>
  <c r="AK168"/>
  <c r="AJ168"/>
  <c r="AR167"/>
  <c r="AQ167"/>
  <c r="AP167"/>
  <c r="AO167"/>
  <c r="AN167"/>
  <c r="AM167"/>
  <c r="AL167"/>
  <c r="AK167"/>
  <c r="AJ167"/>
  <c r="AR166"/>
  <c r="AQ166"/>
  <c r="AP166"/>
  <c r="AO166"/>
  <c r="AN166"/>
  <c r="AM166"/>
  <c r="AL166"/>
  <c r="AK166"/>
  <c r="AJ166"/>
  <c r="AR165"/>
  <c r="AQ165"/>
  <c r="AP165"/>
  <c r="AO165"/>
  <c r="AN165"/>
  <c r="AM165"/>
  <c r="AL165"/>
  <c r="AK165"/>
  <c r="AJ165"/>
  <c r="AR164"/>
  <c r="AQ164"/>
  <c r="AP164"/>
  <c r="AO164"/>
  <c r="AN164"/>
  <c r="AM164"/>
  <c r="AL164"/>
  <c r="AK164"/>
  <c r="AJ164"/>
  <c r="AR160"/>
  <c r="AQ160"/>
  <c r="AP160"/>
  <c r="AO160"/>
  <c r="AN160"/>
  <c r="AM160"/>
  <c r="AL160"/>
  <c r="AK160"/>
  <c r="AJ160"/>
  <c r="AR159"/>
  <c r="AQ159"/>
  <c r="AP159"/>
  <c r="AO159"/>
  <c r="AN159"/>
  <c r="AM159"/>
  <c r="AL159"/>
  <c r="AK159"/>
  <c r="AJ159"/>
  <c r="AR158"/>
  <c r="AQ158"/>
  <c r="AP158"/>
  <c r="AO158"/>
  <c r="AN158"/>
  <c r="AM158"/>
  <c r="AL158"/>
  <c r="AK158"/>
  <c r="AJ158"/>
  <c r="AR157"/>
  <c r="AQ157"/>
  <c r="AP157"/>
  <c r="AO157"/>
  <c r="AN157"/>
  <c r="AM157"/>
  <c r="AL157"/>
  <c r="AK157"/>
  <c r="AJ157"/>
  <c r="AR156"/>
  <c r="AQ156"/>
  <c r="AP156"/>
  <c r="AO156"/>
  <c r="AN156"/>
  <c r="AM156"/>
  <c r="AL156"/>
  <c r="AK156"/>
  <c r="AJ156"/>
  <c r="AR155"/>
  <c r="AQ155"/>
  <c r="AP155"/>
  <c r="AO155"/>
  <c r="AN155"/>
  <c r="AM155"/>
  <c r="AL155"/>
  <c r="AK155"/>
  <c r="AJ155"/>
  <c r="AR154"/>
  <c r="AQ154"/>
  <c r="AP154"/>
  <c r="AO154"/>
  <c r="AN154"/>
  <c r="AM154"/>
  <c r="AL154"/>
  <c r="AK154"/>
  <c r="AJ154"/>
  <c r="AR153"/>
  <c r="AQ153"/>
  <c r="AP153"/>
  <c r="AO153"/>
  <c r="AN153"/>
  <c r="AM153"/>
  <c r="AL153"/>
  <c r="AK153"/>
  <c r="AJ153"/>
  <c r="AR152"/>
  <c r="AQ152"/>
  <c r="AP152"/>
  <c r="AO152"/>
  <c r="AN152"/>
  <c r="AM152"/>
  <c r="AL152"/>
  <c r="AK152"/>
  <c r="AJ152"/>
  <c r="AR151"/>
  <c r="AQ151"/>
  <c r="AP151"/>
  <c r="AO151"/>
  <c r="AN151"/>
  <c r="AM151"/>
  <c r="AL151"/>
  <c r="AK151"/>
  <c r="AJ151"/>
  <c r="AR147"/>
  <c r="AQ147"/>
  <c r="AP147"/>
  <c r="AO147"/>
  <c r="AN147"/>
  <c r="AM147"/>
  <c r="AL147"/>
  <c r="AK147"/>
  <c r="AJ147"/>
  <c r="AR146"/>
  <c r="AQ146"/>
  <c r="AP146"/>
  <c r="AO146"/>
  <c r="AN146"/>
  <c r="AM146"/>
  <c r="AL146"/>
  <c r="AK146"/>
  <c r="AJ146"/>
  <c r="AR145"/>
  <c r="AQ145"/>
  <c r="AP145"/>
  <c r="AO145"/>
  <c r="AN145"/>
  <c r="AM145"/>
  <c r="AL145"/>
  <c r="AK145"/>
  <c r="AJ145"/>
  <c r="AR144"/>
  <c r="AQ144"/>
  <c r="AP144"/>
  <c r="AO144"/>
  <c r="AN144"/>
  <c r="AM144"/>
  <c r="AL144"/>
  <c r="AK144"/>
  <c r="AJ144"/>
  <c r="AR143"/>
  <c r="AQ143"/>
  <c r="AP143"/>
  <c r="AO143"/>
  <c r="AN143"/>
  <c r="AM143"/>
  <c r="AL143"/>
  <c r="AK143"/>
  <c r="AJ143"/>
  <c r="AR142"/>
  <c r="AQ142"/>
  <c r="AP142"/>
  <c r="AO142"/>
  <c r="AN142"/>
  <c r="AM142"/>
  <c r="AL142"/>
  <c r="AK142"/>
  <c r="AJ142"/>
  <c r="AR141"/>
  <c r="AQ141"/>
  <c r="AP141"/>
  <c r="AO141"/>
  <c r="AN141"/>
  <c r="AM141"/>
  <c r="AL141"/>
  <c r="AK141"/>
  <c r="AJ141"/>
  <c r="AR140"/>
  <c r="AQ140"/>
  <c r="AP140"/>
  <c r="AO140"/>
  <c r="AN140"/>
  <c r="AM140"/>
  <c r="AL140"/>
  <c r="AK140"/>
  <c r="AJ140"/>
  <c r="AR139"/>
  <c r="AQ139"/>
  <c r="AP139"/>
  <c r="AO139"/>
  <c r="AN139"/>
  <c r="AM139"/>
  <c r="AL139"/>
  <c r="AK139"/>
  <c r="AJ139"/>
  <c r="AR138"/>
  <c r="AQ138"/>
  <c r="AP138"/>
  <c r="AO138"/>
  <c r="AN138"/>
  <c r="AM138"/>
  <c r="AL138"/>
  <c r="AK138"/>
  <c r="AJ138"/>
  <c r="AR134"/>
  <c r="AQ134"/>
  <c r="AP134"/>
  <c r="AO134"/>
  <c r="AN134"/>
  <c r="AM134"/>
  <c r="AL134"/>
  <c r="AK134"/>
  <c r="AJ134"/>
  <c r="AR133"/>
  <c r="AQ133"/>
  <c r="AP133"/>
  <c r="AO133"/>
  <c r="AN133"/>
  <c r="AM133"/>
  <c r="AL133"/>
  <c r="AK133"/>
  <c r="AJ133"/>
  <c r="AR132"/>
  <c r="AQ132"/>
  <c r="AP132"/>
  <c r="AO132"/>
  <c r="AN132"/>
  <c r="AM132"/>
  <c r="AL132"/>
  <c r="AK132"/>
  <c r="AJ132"/>
  <c r="AR131"/>
  <c r="AQ131"/>
  <c r="AP131"/>
  <c r="AO131"/>
  <c r="AN131"/>
  <c r="AM131"/>
  <c r="AL131"/>
  <c r="AK131"/>
  <c r="AJ131"/>
  <c r="AR130"/>
  <c r="AQ130"/>
  <c r="AP130"/>
  <c r="AO130"/>
  <c r="AN130"/>
  <c r="AM130"/>
  <c r="AL130"/>
  <c r="AK130"/>
  <c r="AJ130"/>
  <c r="AR129"/>
  <c r="AQ129"/>
  <c r="AP129"/>
  <c r="AO129"/>
  <c r="AN129"/>
  <c r="AM129"/>
  <c r="AL129"/>
  <c r="AK129"/>
  <c r="AJ129"/>
  <c r="AR128"/>
  <c r="AQ128"/>
  <c r="AP128"/>
  <c r="AO128"/>
  <c r="AN128"/>
  <c r="AM128"/>
  <c r="AL128"/>
  <c r="AK128"/>
  <c r="AJ128"/>
  <c r="AR127"/>
  <c r="AQ127"/>
  <c r="AP127"/>
  <c r="AO127"/>
  <c r="AN127"/>
  <c r="AM127"/>
  <c r="AL127"/>
  <c r="AK127"/>
  <c r="AJ127"/>
  <c r="AR126"/>
  <c r="AQ126"/>
  <c r="AP126"/>
  <c r="AO126"/>
  <c r="AN126"/>
  <c r="AM126"/>
  <c r="AL126"/>
  <c r="AK126"/>
  <c r="AJ126"/>
  <c r="AR125"/>
  <c r="AQ125"/>
  <c r="AP125"/>
  <c r="AO125"/>
  <c r="AN125"/>
  <c r="AM125"/>
  <c r="AL125"/>
  <c r="AK125"/>
  <c r="AJ125"/>
  <c r="AR121"/>
  <c r="AQ121"/>
  <c r="AP121"/>
  <c r="AO121"/>
  <c r="AN121"/>
  <c r="AM121"/>
  <c r="AL121"/>
  <c r="AK121"/>
  <c r="AJ121"/>
  <c r="AR120"/>
  <c r="AQ120"/>
  <c r="AP120"/>
  <c r="AO120"/>
  <c r="AN120"/>
  <c r="AM120"/>
  <c r="AL120"/>
  <c r="AK120"/>
  <c r="AJ120"/>
  <c r="AR119"/>
  <c r="AQ119"/>
  <c r="AP119"/>
  <c r="AO119"/>
  <c r="AN119"/>
  <c r="AM119"/>
  <c r="AL119"/>
  <c r="AK119"/>
  <c r="AJ119"/>
  <c r="AR118"/>
  <c r="AQ118"/>
  <c r="AP118"/>
  <c r="AO118"/>
  <c r="AN118"/>
  <c r="AM118"/>
  <c r="AL118"/>
  <c r="AK118"/>
  <c r="AJ118"/>
  <c r="AR117"/>
  <c r="AQ117"/>
  <c r="AP117"/>
  <c r="AO117"/>
  <c r="AN117"/>
  <c r="AM117"/>
  <c r="AL117"/>
  <c r="AK117"/>
  <c r="AJ117"/>
  <c r="AR116"/>
  <c r="AQ116"/>
  <c r="AP116"/>
  <c r="AO116"/>
  <c r="AN116"/>
  <c r="AM116"/>
  <c r="AL116"/>
  <c r="AK116"/>
  <c r="AJ116"/>
  <c r="AR115"/>
  <c r="AQ115"/>
  <c r="AP115"/>
  <c r="AO115"/>
  <c r="AN115"/>
  <c r="AM115"/>
  <c r="AL115"/>
  <c r="AK115"/>
  <c r="AJ115"/>
  <c r="AR114"/>
  <c r="AQ114"/>
  <c r="AP114"/>
  <c r="AO114"/>
  <c r="AN114"/>
  <c r="AM114"/>
  <c r="AL114"/>
  <c r="AK114"/>
  <c r="AJ114"/>
  <c r="AR113"/>
  <c r="AQ113"/>
  <c r="AP113"/>
  <c r="AO113"/>
  <c r="AN113"/>
  <c r="AM113"/>
  <c r="AL113"/>
  <c r="AK113"/>
  <c r="AJ113"/>
  <c r="AR112"/>
  <c r="AQ112"/>
  <c r="AP112"/>
  <c r="AO112"/>
  <c r="AN112"/>
  <c r="AM112"/>
  <c r="AL112"/>
  <c r="AK112"/>
  <c r="AJ112"/>
  <c r="AR108"/>
  <c r="AQ108"/>
  <c r="AP108"/>
  <c r="AO108"/>
  <c r="AN108"/>
  <c r="AM108"/>
  <c r="AL108"/>
  <c r="AK108"/>
  <c r="AJ108"/>
  <c r="AR107"/>
  <c r="AQ107"/>
  <c r="AP107"/>
  <c r="AO107"/>
  <c r="AN107"/>
  <c r="AM107"/>
  <c r="AL107"/>
  <c r="AK107"/>
  <c r="AJ107"/>
  <c r="AR106"/>
  <c r="AQ106"/>
  <c r="AP106"/>
  <c r="AO106"/>
  <c r="AN106"/>
  <c r="AM106"/>
  <c r="AL106"/>
  <c r="AK106"/>
  <c r="AJ106"/>
  <c r="AR105"/>
  <c r="AQ105"/>
  <c r="AP105"/>
  <c r="AO105"/>
  <c r="AN105"/>
  <c r="AM105"/>
  <c r="AL105"/>
  <c r="AK105"/>
  <c r="AJ105"/>
  <c r="AR104"/>
  <c r="AQ104"/>
  <c r="AP104"/>
  <c r="AO104"/>
  <c r="AN104"/>
  <c r="AM104"/>
  <c r="AL104"/>
  <c r="AK104"/>
  <c r="AJ104"/>
  <c r="AR103"/>
  <c r="AQ103"/>
  <c r="AP103"/>
  <c r="AO103"/>
  <c r="AN103"/>
  <c r="AM103"/>
  <c r="AL103"/>
  <c r="AK103"/>
  <c r="AJ103"/>
  <c r="AR102"/>
  <c r="AQ102"/>
  <c r="AP102"/>
  <c r="AO102"/>
  <c r="AN102"/>
  <c r="AM102"/>
  <c r="AL102"/>
  <c r="AK102"/>
  <c r="AJ102"/>
  <c r="AR101"/>
  <c r="AQ101"/>
  <c r="AP101"/>
  <c r="AO101"/>
  <c r="AN101"/>
  <c r="AM101"/>
  <c r="AL101"/>
  <c r="AK101"/>
  <c r="AJ101"/>
  <c r="AR100"/>
  <c r="AQ100"/>
  <c r="AP100"/>
  <c r="AO100"/>
  <c r="AN100"/>
  <c r="AM100"/>
  <c r="AL100"/>
  <c r="AK100"/>
  <c r="AJ100"/>
  <c r="AR99"/>
  <c r="AQ99"/>
  <c r="AP99"/>
  <c r="AO99"/>
  <c r="AN99"/>
  <c r="AM99"/>
  <c r="AL99"/>
  <c r="AK99"/>
  <c r="AJ99"/>
  <c r="AR95"/>
  <c r="AQ95"/>
  <c r="AP95"/>
  <c r="AO95"/>
  <c r="AN95"/>
  <c r="AM95"/>
  <c r="AL95"/>
  <c r="AK95"/>
  <c r="AJ95"/>
  <c r="AR94"/>
  <c r="AQ94"/>
  <c r="AP94"/>
  <c r="AO94"/>
  <c r="AN94"/>
  <c r="AM94"/>
  <c r="AL94"/>
  <c r="AK94"/>
  <c r="AJ94"/>
  <c r="AR93"/>
  <c r="AQ93"/>
  <c r="AP93"/>
  <c r="AO93"/>
  <c r="AN93"/>
  <c r="AM93"/>
  <c r="AL93"/>
  <c r="AK93"/>
  <c r="AJ93"/>
  <c r="AR92"/>
  <c r="AQ92"/>
  <c r="AP92"/>
  <c r="AO92"/>
  <c r="AN92"/>
  <c r="AM92"/>
  <c r="AL92"/>
  <c r="AK92"/>
  <c r="AJ92"/>
  <c r="AR91"/>
  <c r="AQ91"/>
  <c r="AP91"/>
  <c r="AO91"/>
  <c r="AN91"/>
  <c r="AM91"/>
  <c r="AL91"/>
  <c r="AK91"/>
  <c r="AJ91"/>
  <c r="AR90"/>
  <c r="AQ90"/>
  <c r="AP90"/>
  <c r="AO90"/>
  <c r="AN90"/>
  <c r="AM90"/>
  <c r="AL90"/>
  <c r="AK90"/>
  <c r="AJ90"/>
  <c r="AR89"/>
  <c r="AQ89"/>
  <c r="AP89"/>
  <c r="AO89"/>
  <c r="AN89"/>
  <c r="AM89"/>
  <c r="AL89"/>
  <c r="AK89"/>
  <c r="AJ89"/>
  <c r="AR88"/>
  <c r="AQ88"/>
  <c r="AP88"/>
  <c r="AO88"/>
  <c r="AN88"/>
  <c r="AM88"/>
  <c r="AL88"/>
  <c r="AK88"/>
  <c r="AJ88"/>
  <c r="AR87"/>
  <c r="AQ87"/>
  <c r="AP87"/>
  <c r="AO87"/>
  <c r="AN87"/>
  <c r="AM87"/>
  <c r="AL87"/>
  <c r="AK87"/>
  <c r="AJ87"/>
  <c r="AR86"/>
  <c r="AQ86"/>
  <c r="AP86"/>
  <c r="AO86"/>
  <c r="AN86"/>
  <c r="AM86"/>
  <c r="AL86"/>
  <c r="AK86"/>
  <c r="AJ86"/>
  <c r="AR82"/>
  <c r="AQ82"/>
  <c r="AP82"/>
  <c r="AO82"/>
  <c r="AN82"/>
  <c r="AM82"/>
  <c r="AL82"/>
  <c r="AK82"/>
  <c r="AJ82"/>
  <c r="AR81"/>
  <c r="AQ81"/>
  <c r="AP81"/>
  <c r="AO81"/>
  <c r="AN81"/>
  <c r="AM81"/>
  <c r="AL81"/>
  <c r="AK81"/>
  <c r="AJ81"/>
  <c r="AR80"/>
  <c r="AQ80"/>
  <c r="AP80"/>
  <c r="AO80"/>
  <c r="AN80"/>
  <c r="AM80"/>
  <c r="AL80"/>
  <c r="AK80"/>
  <c r="AJ80"/>
  <c r="AR79"/>
  <c r="AQ79"/>
  <c r="AP79"/>
  <c r="AO79"/>
  <c r="AN79"/>
  <c r="AM79"/>
  <c r="AL79"/>
  <c r="AK79"/>
  <c r="AJ79"/>
  <c r="AR78"/>
  <c r="AQ78"/>
  <c r="AP78"/>
  <c r="AO78"/>
  <c r="AN78"/>
  <c r="AM78"/>
  <c r="AL78"/>
  <c r="AK78"/>
  <c r="AJ78"/>
  <c r="AR77"/>
  <c r="AQ77"/>
  <c r="AP77"/>
  <c r="AO77"/>
  <c r="AN77"/>
  <c r="AM77"/>
  <c r="AL77"/>
  <c r="AK77"/>
  <c r="AJ77"/>
  <c r="AR76"/>
  <c r="AQ76"/>
  <c r="AP76"/>
  <c r="AO76"/>
  <c r="AN76"/>
  <c r="AM76"/>
  <c r="AL76"/>
  <c r="AK76"/>
  <c r="AJ76"/>
  <c r="AR75"/>
  <c r="AQ75"/>
  <c r="AP75"/>
  <c r="AO75"/>
  <c r="AN75"/>
  <c r="AM75"/>
  <c r="AL75"/>
  <c r="AK75"/>
  <c r="AJ75"/>
  <c r="AR74"/>
  <c r="AQ74"/>
  <c r="AP74"/>
  <c r="AO74"/>
  <c r="AN74"/>
  <c r="AM74"/>
  <c r="AL74"/>
  <c r="AK74"/>
  <c r="AJ74"/>
  <c r="AR73"/>
  <c r="AQ73"/>
  <c r="AP73"/>
  <c r="AO73"/>
  <c r="AN73"/>
  <c r="AM73"/>
  <c r="AL73"/>
  <c r="AK73"/>
  <c r="AJ73"/>
  <c r="AR69"/>
  <c r="AQ69"/>
  <c r="AP69"/>
  <c r="AO69"/>
  <c r="AN69"/>
  <c r="AM69"/>
  <c r="AL69"/>
  <c r="AK69"/>
  <c r="AJ69"/>
  <c r="AR68"/>
  <c r="AQ68"/>
  <c r="AP68"/>
  <c r="AO68"/>
  <c r="AN68"/>
  <c r="AM68"/>
  <c r="AL68"/>
  <c r="AK68"/>
  <c r="AJ68"/>
  <c r="AR67"/>
  <c r="AQ67"/>
  <c r="AP67"/>
  <c r="AO67"/>
  <c r="AN67"/>
  <c r="AM67"/>
  <c r="AL67"/>
  <c r="AK67"/>
  <c r="AJ67"/>
  <c r="AR66"/>
  <c r="AQ66"/>
  <c r="AP66"/>
  <c r="AO66"/>
  <c r="AN66"/>
  <c r="AM66"/>
  <c r="AL66"/>
  <c r="AK66"/>
  <c r="AJ66"/>
  <c r="AR65"/>
  <c r="AQ65"/>
  <c r="AP65"/>
  <c r="AO65"/>
  <c r="AN65"/>
  <c r="AM65"/>
  <c r="AL65"/>
  <c r="AK65"/>
  <c r="AJ65"/>
  <c r="AR64"/>
  <c r="AQ64"/>
  <c r="AP64"/>
  <c r="AO64"/>
  <c r="AN64"/>
  <c r="AM64"/>
  <c r="AL64"/>
  <c r="AK64"/>
  <c r="AJ64"/>
  <c r="AR63"/>
  <c r="AQ63"/>
  <c r="AP63"/>
  <c r="AO63"/>
  <c r="AN63"/>
  <c r="AM63"/>
  <c r="AL63"/>
  <c r="AK63"/>
  <c r="AJ63"/>
  <c r="AR62"/>
  <c r="AQ62"/>
  <c r="AP62"/>
  <c r="AO62"/>
  <c r="AN62"/>
  <c r="AM62"/>
  <c r="AL62"/>
  <c r="AK62"/>
  <c r="AJ62"/>
  <c r="AR61"/>
  <c r="AQ61"/>
  <c r="AP61"/>
  <c r="AO61"/>
  <c r="AN61"/>
  <c r="AM61"/>
  <c r="AL61"/>
  <c r="AK61"/>
  <c r="AJ61"/>
  <c r="AR60"/>
  <c r="AQ60"/>
  <c r="AP60"/>
  <c r="AO60"/>
  <c r="AN60"/>
  <c r="AM60"/>
  <c r="AL60"/>
  <c r="AK60"/>
  <c r="AJ60"/>
  <c r="AR56"/>
  <c r="AQ56"/>
  <c r="AP56"/>
  <c r="AO56"/>
  <c r="AN56"/>
  <c r="AM56"/>
  <c r="AL56"/>
  <c r="AK56"/>
  <c r="AJ56"/>
  <c r="AR55"/>
  <c r="AQ55"/>
  <c r="AP55"/>
  <c r="AO55"/>
  <c r="AN55"/>
  <c r="AM55"/>
  <c r="AL55"/>
  <c r="AK55"/>
  <c r="AJ55"/>
  <c r="AR54"/>
  <c r="AQ54"/>
  <c r="AP54"/>
  <c r="AO54"/>
  <c r="AN54"/>
  <c r="AM54"/>
  <c r="AL54"/>
  <c r="AK54"/>
  <c r="AJ54"/>
  <c r="AR53"/>
  <c r="AQ53"/>
  <c r="AP53"/>
  <c r="AO53"/>
  <c r="AN53"/>
  <c r="AM53"/>
  <c r="AL53"/>
  <c r="AK53"/>
  <c r="AJ53"/>
  <c r="AR52"/>
  <c r="AQ52"/>
  <c r="AP52"/>
  <c r="AO52"/>
  <c r="AN52"/>
  <c r="AM52"/>
  <c r="AL52"/>
  <c r="AK52"/>
  <c r="AJ52"/>
  <c r="AR51"/>
  <c r="AQ51"/>
  <c r="AP51"/>
  <c r="AO51"/>
  <c r="AN51"/>
  <c r="AM51"/>
  <c r="AL51"/>
  <c r="AK51"/>
  <c r="AJ51"/>
  <c r="AR50"/>
  <c r="AQ50"/>
  <c r="AP50"/>
  <c r="AO50"/>
  <c r="AN50"/>
  <c r="AM50"/>
  <c r="AL50"/>
  <c r="AK50"/>
  <c r="AJ50"/>
  <c r="AR49"/>
  <c r="AQ49"/>
  <c r="AP49"/>
  <c r="AO49"/>
  <c r="AN49"/>
  <c r="AM49"/>
  <c r="AL49"/>
  <c r="AK49"/>
  <c r="AJ49"/>
  <c r="AR48"/>
  <c r="AQ48"/>
  <c r="AP48"/>
  <c r="AO48"/>
  <c r="AN48"/>
  <c r="AM48"/>
  <c r="AL48"/>
  <c r="AK48"/>
  <c r="AJ48"/>
  <c r="AR47"/>
  <c r="AQ47"/>
  <c r="AP47"/>
  <c r="AO47"/>
  <c r="AN47"/>
  <c r="AM47"/>
  <c r="AL47"/>
  <c r="AK47"/>
  <c r="AJ47"/>
  <c r="AR43"/>
  <c r="AQ43"/>
  <c r="AP43"/>
  <c r="AO43"/>
  <c r="AN43"/>
  <c r="AM43"/>
  <c r="AL43"/>
  <c r="AK43"/>
  <c r="AJ43"/>
  <c r="AR42"/>
  <c r="AQ42"/>
  <c r="AP42"/>
  <c r="AO42"/>
  <c r="AN42"/>
  <c r="AM42"/>
  <c r="AL42"/>
  <c r="AK42"/>
  <c r="AJ42"/>
  <c r="AR41"/>
  <c r="AQ41"/>
  <c r="AP41"/>
  <c r="AO41"/>
  <c r="AN41"/>
  <c r="AM41"/>
  <c r="AL41"/>
  <c r="AK41"/>
  <c r="AJ41"/>
  <c r="AR40"/>
  <c r="AQ40"/>
  <c r="AP40"/>
  <c r="AO40"/>
  <c r="AN40"/>
  <c r="AM40"/>
  <c r="AL40"/>
  <c r="AK40"/>
  <c r="AJ40"/>
  <c r="AR39"/>
  <c r="AQ39"/>
  <c r="AP39"/>
  <c r="AO39"/>
  <c r="AN39"/>
  <c r="AM39"/>
  <c r="AL39"/>
  <c r="AK39"/>
  <c r="AJ39"/>
  <c r="AR38"/>
  <c r="AQ38"/>
  <c r="AP38"/>
  <c r="AO38"/>
  <c r="AN38"/>
  <c r="AM38"/>
  <c r="AL38"/>
  <c r="AK38"/>
  <c r="AJ38"/>
  <c r="AR37"/>
  <c r="AQ37"/>
  <c r="AP37"/>
  <c r="AO37"/>
  <c r="AN37"/>
  <c r="AM37"/>
  <c r="AL37"/>
  <c r="AK37"/>
  <c r="AJ37"/>
  <c r="AR36"/>
  <c r="AQ36"/>
  <c r="AP36"/>
  <c r="AO36"/>
  <c r="AN36"/>
  <c r="AM36"/>
  <c r="AL36"/>
  <c r="AK36"/>
  <c r="AJ36"/>
  <c r="AR35"/>
  <c r="AQ35"/>
  <c r="AP35"/>
  <c r="AO35"/>
  <c r="AN35"/>
  <c r="AM35"/>
  <c r="AL35"/>
  <c r="AK35"/>
  <c r="AJ35"/>
  <c r="AR34"/>
  <c r="AQ34"/>
  <c r="AP34"/>
  <c r="AO34"/>
  <c r="AN34"/>
  <c r="AM34"/>
  <c r="AL34"/>
  <c r="AK34"/>
  <c r="AJ34"/>
  <c r="AR30"/>
  <c r="AQ30"/>
  <c r="AP30"/>
  <c r="AO30"/>
  <c r="AN30"/>
  <c r="AM30"/>
  <c r="AL30"/>
  <c r="AK30"/>
  <c r="AJ30"/>
  <c r="AR29"/>
  <c r="AQ29"/>
  <c r="AP29"/>
  <c r="AO29"/>
  <c r="AN29"/>
  <c r="AM29"/>
  <c r="AL29"/>
  <c r="AK29"/>
  <c r="AJ29"/>
  <c r="AR28"/>
  <c r="AQ28"/>
  <c r="AP28"/>
  <c r="AO28"/>
  <c r="AN28"/>
  <c r="AM28"/>
  <c r="AL28"/>
  <c r="AK28"/>
  <c r="AJ28"/>
  <c r="AR27"/>
  <c r="AQ27"/>
  <c r="AP27"/>
  <c r="AO27"/>
  <c r="AN27"/>
  <c r="AM27"/>
  <c r="AL27"/>
  <c r="AK27"/>
  <c r="AJ27"/>
  <c r="AR26"/>
  <c r="AQ26"/>
  <c r="AP26"/>
  <c r="AO26"/>
  <c r="AN26"/>
  <c r="AM26"/>
  <c r="AL26"/>
  <c r="AK26"/>
  <c r="AJ26"/>
  <c r="AR25"/>
  <c r="AQ25"/>
  <c r="AP25"/>
  <c r="AO25"/>
  <c r="AN25"/>
  <c r="AM25"/>
  <c r="AL25"/>
  <c r="AK25"/>
  <c r="AJ25"/>
  <c r="AR24"/>
  <c r="AQ24"/>
  <c r="AP24"/>
  <c r="AO24"/>
  <c r="AN24"/>
  <c r="AM24"/>
  <c r="AL24"/>
  <c r="AK24"/>
  <c r="AJ24"/>
  <c r="AR23"/>
  <c r="AQ23"/>
  <c r="AP23"/>
  <c r="AO23"/>
  <c r="AN23"/>
  <c r="AM23"/>
  <c r="AL23"/>
  <c r="AK23"/>
  <c r="AJ23"/>
  <c r="AR22"/>
  <c r="AQ22"/>
  <c r="AP22"/>
  <c r="AO22"/>
  <c r="AN22"/>
  <c r="AM22"/>
  <c r="AL22"/>
  <c r="AK22"/>
  <c r="AJ22"/>
  <c r="AK21"/>
  <c r="AL21"/>
  <c r="AR21"/>
  <c r="AQ21"/>
  <c r="AP21"/>
  <c r="AO21"/>
  <c r="AN21"/>
  <c r="AM21"/>
  <c r="AJ21"/>
  <c r="AE378"/>
  <c r="AD378"/>
  <c r="I393"/>
  <c r="I392"/>
  <c r="I391"/>
  <c r="I390"/>
  <c r="I389"/>
  <c r="I388"/>
  <c r="I387"/>
  <c r="I386"/>
  <c r="I385"/>
  <c r="I384"/>
  <c r="I380"/>
  <c r="I379"/>
  <c r="I378"/>
  <c r="I377"/>
  <c r="I376"/>
  <c r="I375"/>
  <c r="I374"/>
  <c r="I373"/>
  <c r="I372"/>
  <c r="I371"/>
  <c r="J393"/>
  <c r="J392"/>
  <c r="J391"/>
  <c r="J390"/>
  <c r="J389"/>
  <c r="J388"/>
  <c r="J387"/>
  <c r="J386"/>
  <c r="J385"/>
  <c r="J384"/>
  <c r="U498"/>
  <c r="AK498" s="1"/>
  <c r="U497"/>
  <c r="AK497" s="1"/>
  <c r="U496"/>
  <c r="AK496" s="1"/>
  <c r="U495"/>
  <c r="AK495" s="1"/>
  <c r="S498"/>
  <c r="S497"/>
  <c r="S496"/>
  <c r="S495"/>
  <c r="AE487"/>
  <c r="AD487"/>
  <c r="AE486"/>
  <c r="AD486"/>
  <c r="AE485"/>
  <c r="AD485"/>
  <c r="AE484"/>
  <c r="AD484"/>
  <c r="AE483"/>
  <c r="AD483"/>
  <c r="AE482"/>
  <c r="AD482"/>
  <c r="J482"/>
  <c r="AG482" s="1"/>
  <c r="J445"/>
  <c r="AG445" s="1"/>
  <c r="J444"/>
  <c r="AG444" s="1"/>
  <c r="J498"/>
  <c r="AG498" s="1"/>
  <c r="J497"/>
  <c r="AG497" s="1"/>
  <c r="J496"/>
  <c r="AG496" s="1"/>
  <c r="J495"/>
  <c r="AG495" s="1"/>
  <c r="J488"/>
  <c r="AG488" s="1"/>
  <c r="J487"/>
  <c r="AG487" s="1"/>
  <c r="J486"/>
  <c r="AG486" s="1"/>
  <c r="J485"/>
  <c r="AG485" s="1"/>
  <c r="J484"/>
  <c r="AG484" s="1"/>
  <c r="J483"/>
  <c r="AG483" s="1"/>
  <c r="J470"/>
  <c r="AG470" s="1"/>
  <c r="J460"/>
  <c r="AG460" s="1"/>
  <c r="J459"/>
  <c r="AG459" s="1"/>
  <c r="J458"/>
  <c r="AG458" s="1"/>
  <c r="J456"/>
  <c r="AG456" s="1"/>
  <c r="J457"/>
  <c r="AG457" s="1"/>
  <c r="J443"/>
  <c r="AG443" s="1"/>
  <c r="J469"/>
  <c r="AG469" s="1"/>
  <c r="R445"/>
  <c r="R444"/>
  <c r="R443"/>
  <c r="J430"/>
  <c r="AG430" s="1"/>
  <c r="AE390"/>
  <c r="AD390"/>
  <c r="AE389"/>
  <c r="AD389"/>
  <c r="AE388"/>
  <c r="AD388"/>
  <c r="AE387"/>
  <c r="AD387"/>
  <c r="AE386"/>
  <c r="AD386"/>
  <c r="AE385"/>
  <c r="AD385"/>
  <c r="AE384"/>
  <c r="AD384"/>
  <c r="AE377"/>
  <c r="AD377"/>
  <c r="AE376"/>
  <c r="AD376"/>
  <c r="AE375"/>
  <c r="AD375"/>
  <c r="AE374"/>
  <c r="AD374"/>
  <c r="AE373"/>
  <c r="AD373"/>
  <c r="J380"/>
  <c r="J379"/>
  <c r="J378"/>
  <c r="J377"/>
  <c r="J376"/>
  <c r="J375"/>
  <c r="J374"/>
  <c r="J373"/>
  <c r="J372"/>
  <c r="J371"/>
  <c r="J357"/>
  <c r="AG357" s="1"/>
  <c r="AE372"/>
  <c r="AD372"/>
  <c r="AE371"/>
  <c r="AD371"/>
  <c r="J397"/>
  <c r="AG397" s="1"/>
  <c r="AE426"/>
  <c r="AE425"/>
  <c r="AE424"/>
  <c r="AE423"/>
  <c r="AE422"/>
  <c r="AE421"/>
  <c r="AE420"/>
  <c r="AE419"/>
  <c r="AE418"/>
  <c r="AE417"/>
  <c r="S426"/>
  <c r="S425"/>
  <c r="S424"/>
  <c r="S423"/>
  <c r="S422"/>
  <c r="S421"/>
  <c r="S420"/>
  <c r="S419"/>
  <c r="S418"/>
  <c r="AE416"/>
  <c r="AE415"/>
  <c r="AE414"/>
  <c r="AE413"/>
  <c r="AE412"/>
  <c r="AE411"/>
  <c r="AE410"/>
  <c r="AE409"/>
  <c r="AE408"/>
  <c r="AE407"/>
  <c r="S417"/>
  <c r="S416"/>
  <c r="S415"/>
  <c r="S414"/>
  <c r="S413"/>
  <c r="S412"/>
  <c r="S411"/>
  <c r="S410"/>
  <c r="S409"/>
  <c r="S408"/>
  <c r="S407"/>
  <c r="AE406"/>
  <c r="AE405"/>
  <c r="AE404"/>
  <c r="AE403"/>
  <c r="AE402"/>
  <c r="S488"/>
  <c r="S487"/>
  <c r="S486"/>
  <c r="S485"/>
  <c r="S484"/>
  <c r="S483"/>
  <c r="S482"/>
  <c r="S460"/>
  <c r="S459"/>
  <c r="S458"/>
  <c r="S457"/>
  <c r="S456"/>
  <c r="J326"/>
  <c r="AG326" s="1"/>
  <c r="J325"/>
  <c r="AG325" s="1"/>
  <c r="J324"/>
  <c r="AG324" s="1"/>
  <c r="J323"/>
  <c r="AG323" s="1"/>
  <c r="J322"/>
  <c r="AG322" s="1"/>
  <c r="J321"/>
  <c r="AG321" s="1"/>
  <c r="J320"/>
  <c r="AG320" s="1"/>
  <c r="J319"/>
  <c r="AG319" s="1"/>
  <c r="J318"/>
  <c r="AG318" s="1"/>
  <c r="J317"/>
  <c r="AG317" s="1"/>
  <c r="J221"/>
  <c r="AG221" s="1"/>
  <c r="J220"/>
  <c r="AG220" s="1"/>
  <c r="J219"/>
  <c r="AG219" s="1"/>
  <c r="J218"/>
  <c r="AG218" s="1"/>
  <c r="J82"/>
  <c r="AG82" s="1"/>
  <c r="J81"/>
  <c r="AG81" s="1"/>
  <c r="J80"/>
  <c r="AG80" s="1"/>
  <c r="J79"/>
  <c r="AG79" s="1"/>
  <c r="J78"/>
  <c r="AG78" s="1"/>
  <c r="J77"/>
  <c r="AG77" s="1"/>
  <c r="J76"/>
  <c r="AG76" s="1"/>
  <c r="J75"/>
  <c r="AG75" s="1"/>
  <c r="J74"/>
  <c r="AG74" s="1"/>
  <c r="J69"/>
  <c r="AG69" s="1"/>
  <c r="J68"/>
  <c r="AG68" s="1"/>
  <c r="J67"/>
  <c r="AG67" s="1"/>
  <c r="J66"/>
  <c r="AG66" s="1"/>
  <c r="J65"/>
  <c r="AG65" s="1"/>
  <c r="J64"/>
  <c r="AG64" s="1"/>
  <c r="J225"/>
  <c r="AG225" s="1"/>
  <c r="J224"/>
  <c r="AG224" s="1"/>
  <c r="J223"/>
  <c r="AG223" s="1"/>
  <c r="J222"/>
  <c r="AG222" s="1"/>
  <c r="J217"/>
  <c r="AG217" s="1"/>
  <c r="J216"/>
  <c r="AG216" s="1"/>
  <c r="J73"/>
  <c r="AG73" s="1"/>
  <c r="J63"/>
  <c r="AG63" s="1"/>
  <c r="J62"/>
  <c r="AG62" s="1"/>
  <c r="J61"/>
  <c r="AG61" s="1"/>
  <c r="J60"/>
  <c r="AG60" s="1"/>
  <c r="J47"/>
  <c r="AG47" s="1"/>
  <c r="J34"/>
  <c r="AG34" s="1"/>
  <c r="J21"/>
  <c r="AG21" s="1"/>
  <c r="AG377" l="1"/>
  <c r="AG388"/>
  <c r="AG371"/>
  <c r="AG387"/>
  <c r="AG374"/>
  <c r="AG378"/>
  <c r="AG389"/>
  <c r="AG376"/>
  <c r="AG375"/>
  <c r="AG386"/>
  <c r="AG385"/>
  <c r="AG393"/>
  <c r="AG373"/>
  <c r="AG384"/>
  <c r="AG392"/>
  <c r="AG372"/>
  <c r="AG380"/>
  <c r="AG391"/>
  <c r="AG379"/>
  <c r="AG390"/>
  <c r="R246"/>
  <c r="R245"/>
  <c r="R244"/>
  <c r="R242"/>
  <c r="R194"/>
  <c r="R193"/>
  <c r="R192"/>
  <c r="R191"/>
  <c r="R190"/>
  <c r="R208"/>
  <c r="R207"/>
  <c r="R206"/>
  <c r="R205"/>
  <c r="R204"/>
  <c r="R203"/>
  <c r="AE264"/>
  <c r="AD264"/>
  <c r="AE263"/>
  <c r="AD263"/>
  <c r="AE262"/>
  <c r="AD262"/>
  <c r="AE261"/>
  <c r="AD261"/>
  <c r="AE260"/>
  <c r="AD260"/>
  <c r="AE259"/>
  <c r="AD259"/>
  <c r="AE258"/>
  <c r="AD258"/>
  <c r="AE257"/>
  <c r="AD257"/>
  <c r="AE256"/>
  <c r="AD256"/>
  <c r="AE255"/>
  <c r="AD255"/>
  <c r="AE177"/>
  <c r="AD177"/>
  <c r="AE167"/>
  <c r="AD167"/>
  <c r="AE166"/>
  <c r="AD166"/>
  <c r="AE165"/>
  <c r="AD165"/>
  <c r="AE164"/>
  <c r="AD164"/>
  <c r="AE156"/>
  <c r="AD156"/>
  <c r="AE154"/>
  <c r="AD154"/>
  <c r="AE153"/>
  <c r="AD153"/>
  <c r="AE152"/>
  <c r="AD152"/>
  <c r="AE151"/>
  <c r="AD151"/>
  <c r="AE143"/>
  <c r="AD143"/>
  <c r="AE142"/>
  <c r="AD142"/>
  <c r="AE141"/>
  <c r="AD141"/>
  <c r="AE139"/>
  <c r="AD139"/>
  <c r="AE140"/>
  <c r="AD140"/>
  <c r="AE138"/>
  <c r="AD138"/>
  <c r="AE145"/>
  <c r="AD145"/>
  <c r="AE81"/>
  <c r="AD81"/>
  <c r="AE80"/>
  <c r="AD80"/>
  <c r="AE79"/>
  <c r="AD79"/>
  <c r="AE78"/>
  <c r="AD78"/>
  <c r="AE77"/>
  <c r="AD77"/>
  <c r="AE76"/>
  <c r="AD76"/>
  <c r="AE75"/>
  <c r="AD75"/>
  <c r="AE74"/>
  <c r="AD74"/>
  <c r="AE73"/>
  <c r="AD73"/>
  <c r="AE69"/>
  <c r="AD69"/>
  <c r="AE68"/>
  <c r="AD68"/>
  <c r="AE67"/>
  <c r="AD67"/>
  <c r="AE66"/>
  <c r="AD66"/>
  <c r="AE65"/>
  <c r="AD65"/>
  <c r="AE64"/>
  <c r="AD64"/>
  <c r="AE63"/>
  <c r="AD63"/>
  <c r="AE62"/>
  <c r="AD62"/>
  <c r="AE61"/>
  <c r="AD61"/>
  <c r="AE60"/>
  <c r="AD60"/>
</calcChain>
</file>

<file path=xl/comments1.xml><?xml version="1.0" encoding="utf-8"?>
<comments xmlns="http://schemas.openxmlformats.org/spreadsheetml/2006/main">
  <authors>
    <author>Graham Bland</author>
  </authors>
  <commentList>
    <comment ref="K3" authorId="0">
      <text>
        <r>
          <rPr>
            <b/>
            <sz val="9"/>
            <color indexed="81"/>
            <rFont val="Tahoma"/>
            <family val="2"/>
          </rPr>
          <t>Fusion 360 Milling bit type.</t>
        </r>
      </text>
    </comment>
    <comment ref="L3" authorId="0">
      <text>
        <r>
          <rPr>
            <b/>
            <sz val="9"/>
            <color indexed="81"/>
            <rFont val="Tahoma"/>
            <family val="2"/>
          </rPr>
          <t>Allways a clockwise rotation.</t>
        </r>
      </text>
    </comment>
    <comment ref="O3" authorId="0">
      <text>
        <r>
          <rPr>
            <sz val="9"/>
            <color indexed="81"/>
            <rFont val="Tahoma"/>
            <family val="2"/>
          </rPr>
          <t xml:space="preserve">Normally the diameter of the hole cut by the bit, but for taper mills this is the Bottom diameter, the top diameter is calculated from flute length and taper angle.
</t>
        </r>
      </text>
    </comment>
    <comment ref="R3" authorId="0">
      <text>
        <r>
          <rPr>
            <b/>
            <sz val="9"/>
            <color indexed="81"/>
            <rFont val="Tahoma"/>
            <family val="2"/>
          </rPr>
          <t>Normally OA length - Collet Clamping length</t>
        </r>
        <r>
          <rPr>
            <sz val="9"/>
            <color indexed="81"/>
            <rFont val="Tahoma"/>
            <family val="2"/>
          </rPr>
          <t xml:space="preserve">
</t>
        </r>
      </text>
    </comment>
    <comment ref="S3" authorId="0">
      <text>
        <r>
          <rPr>
            <b/>
            <sz val="9"/>
            <color indexed="81"/>
            <rFont val="Tahoma"/>
            <family val="2"/>
          </rPr>
          <t>Length from the tool tip to the bottom of the first shoulder.</t>
        </r>
      </text>
    </comment>
    <comment ref="T3" authorId="0">
      <text>
        <r>
          <rPr>
            <b/>
            <sz val="9"/>
            <color indexed="81"/>
            <rFont val="Tahoma"/>
            <family val="2"/>
          </rPr>
          <t>Length from the tool tip to the top of where the tool cutting surface ends.</t>
        </r>
      </text>
    </comment>
    <comment ref="X3" authorId="0">
      <text>
        <r>
          <rPr>
            <b/>
            <sz val="9"/>
            <color indexed="81"/>
            <rFont val="Tahoma"/>
            <family val="2"/>
          </rPr>
          <t>Some values not needed in Fusion but are needed for V-Carve are included and marked as red.</t>
        </r>
        <r>
          <rPr>
            <sz val="9"/>
            <color indexed="81"/>
            <rFont val="Tahoma"/>
            <family val="2"/>
          </rPr>
          <t xml:space="preserve">
</t>
        </r>
      </text>
    </comment>
    <comment ref="AK3" authorId="0">
      <text>
        <r>
          <rPr>
            <b/>
            <sz val="9"/>
            <color indexed="81"/>
            <rFont val="Tahoma"/>
            <family val="2"/>
          </rPr>
          <t>Same as the Fusion 360 Corner Radius</t>
        </r>
      </text>
    </comment>
  </commentList>
</comments>
</file>

<file path=xl/sharedStrings.xml><?xml version="1.0" encoding="utf-8"?>
<sst xmlns="http://schemas.openxmlformats.org/spreadsheetml/2006/main" count="3419" uniqueCount="409">
  <si>
    <t>DM-1350</t>
  </si>
  <si>
    <t>LB-205010450</t>
  </si>
  <si>
    <t>S-400010450</t>
  </si>
  <si>
    <t>B-210020450</t>
  </si>
  <si>
    <t>R-405030450</t>
  </si>
  <si>
    <t>Type</t>
  </si>
  <si>
    <t>Flutes</t>
  </si>
  <si>
    <t>LB-207515450</t>
  </si>
  <si>
    <t>R-405040450</t>
  </si>
  <si>
    <t>S-400020450</t>
  </si>
  <si>
    <t>S-400030450</t>
  </si>
  <si>
    <t>R-410040450</t>
  </si>
  <si>
    <t>B-220040450</t>
  </si>
  <si>
    <t>LB-210020450</t>
  </si>
  <si>
    <t>S-400050650</t>
  </si>
  <si>
    <t>B-230060650</t>
  </si>
  <si>
    <t>R-410060650</t>
  </si>
  <si>
    <t>Ball Nose</t>
  </si>
  <si>
    <t>S-400040450</t>
  </si>
  <si>
    <t>B-215030450</t>
  </si>
  <si>
    <t>B-225050650</t>
  </si>
  <si>
    <t>R-405060650</t>
  </si>
  <si>
    <t>LB-215030450</t>
  </si>
  <si>
    <t>LB-220040650</t>
  </si>
  <si>
    <t>Ceramics</t>
  </si>
  <si>
    <t>Y</t>
  </si>
  <si>
    <t>X</t>
  </si>
  <si>
    <t>NOTES:</t>
  </si>
  <si>
    <t>flat end mill</t>
  </si>
  <si>
    <t>yes</t>
  </si>
  <si>
    <t>face mill</t>
  </si>
  <si>
    <t>ball end mill</t>
  </si>
  <si>
    <t>101-60B-007</t>
  </si>
  <si>
    <t>Pack Description</t>
  </si>
  <si>
    <t>Dia</t>
  </si>
  <si>
    <t>Material</t>
  </si>
  <si>
    <t>Tungsten Steel</t>
  </si>
  <si>
    <t>Coating</t>
  </si>
  <si>
    <t>N/A</t>
  </si>
  <si>
    <t>Shaft Dia</t>
  </si>
  <si>
    <t>Carbide</t>
  </si>
  <si>
    <t>Tip Dia</t>
  </si>
  <si>
    <t>Varied</t>
  </si>
  <si>
    <t>101-60B-003</t>
  </si>
  <si>
    <t>End Mill</t>
  </si>
  <si>
    <t>HSS</t>
  </si>
  <si>
    <t>101-60B-006</t>
  </si>
  <si>
    <t>N2LXD3.08</t>
  </si>
  <si>
    <t>N2LXD3.10</t>
  </si>
  <si>
    <t>N2LXD3.12</t>
  </si>
  <si>
    <t>N2LXD3.15</t>
  </si>
  <si>
    <t>N2LXD3.17</t>
  </si>
  <si>
    <t>101-60B-010</t>
  </si>
  <si>
    <t>Clockwise</t>
  </si>
  <si>
    <t>OA Length</t>
  </si>
  <si>
    <t>Length below Holder</t>
  </si>
  <si>
    <t>Shoulder length</t>
  </si>
  <si>
    <t>Flute Length</t>
  </si>
  <si>
    <t>Corner Radius</t>
  </si>
  <si>
    <t>Tip Length</t>
  </si>
  <si>
    <t>Thread Pitch</t>
  </si>
  <si>
    <t>Number of Teeth</t>
  </si>
  <si>
    <t>Thread Profile Angle</t>
  </si>
  <si>
    <t>Number of Flutes</t>
  </si>
  <si>
    <t>Diameter</t>
  </si>
  <si>
    <t>Tip Radius</t>
  </si>
  <si>
    <t>Included Angle</t>
  </si>
  <si>
    <t>Form Tool</t>
  </si>
  <si>
    <t>Individual Description</t>
  </si>
  <si>
    <t>form mill</t>
  </si>
  <si>
    <t>bull nose end mill</t>
  </si>
  <si>
    <t>chamfer mill</t>
  </si>
  <si>
    <t>dovetail mill</t>
  </si>
  <si>
    <t>lollipop mill</t>
  </si>
  <si>
    <t>radius mill</t>
  </si>
  <si>
    <t>slot mill</t>
  </si>
  <si>
    <t>thread mill</t>
  </si>
  <si>
    <t>Holder:</t>
  </si>
  <si>
    <t xml:space="preserve"> Type</t>
  </si>
  <si>
    <t>Fusion 360 Setup</t>
  </si>
  <si>
    <t>Website Ref</t>
  </si>
  <si>
    <t>Radiused End Mill</t>
  </si>
  <si>
    <t>Engraving</t>
  </si>
  <si>
    <t>Side Angle</t>
  </si>
  <si>
    <t>Flat Diameter</t>
  </si>
  <si>
    <t>Tapered Ball Nose</t>
  </si>
  <si>
    <t>Drill</t>
  </si>
  <si>
    <t>V-Bit</t>
  </si>
  <si>
    <t>Thread Mill</t>
  </si>
  <si>
    <t>Tooth Height</t>
  </si>
  <si>
    <t>Tooth Offset</t>
  </si>
  <si>
    <t>Tooth Size</t>
  </si>
  <si>
    <t>Neck Length</t>
  </si>
  <si>
    <t>Diamond Drag</t>
  </si>
  <si>
    <t>Vcarve Bits</t>
  </si>
  <si>
    <t>SAINSMART Bits and End Mills</t>
  </si>
  <si>
    <t>Internal Dia</t>
  </si>
  <si>
    <t>SainSmart ER11 Spring Collet Set 1.0mm-7.0mm</t>
  </si>
  <si>
    <t>2mm</t>
  </si>
  <si>
    <t>3mm</t>
  </si>
  <si>
    <t>4mm</t>
  </si>
  <si>
    <t>5mm</t>
  </si>
  <si>
    <t>6mm</t>
  </si>
  <si>
    <t>7mm</t>
  </si>
  <si>
    <t>Vcarve Setup</t>
  </si>
  <si>
    <t>Coatings</t>
  </si>
  <si>
    <t>Bit_Materials</t>
  </si>
  <si>
    <t>SKU</t>
  </si>
  <si>
    <t>Bit Material</t>
  </si>
  <si>
    <t>Same Varied</t>
  </si>
  <si>
    <t>101-60-70V20</t>
  </si>
  <si>
    <t>Genmitsu 1/8" Engraving Bits 10-PCS 20 Degree Set V20, 0.1mm, Nano Blue Coating</t>
  </si>
  <si>
    <t>Same_Varied</t>
  </si>
  <si>
    <t>Same</t>
  </si>
  <si>
    <t>Same (Dia)</t>
  </si>
  <si>
    <t>Pack Qty</t>
  </si>
  <si>
    <t>Images</t>
  </si>
  <si>
    <t>Ti Coated</t>
  </si>
  <si>
    <t>Genmitsu 1/8" Engraving Bits 10-PCS 15 Degree Set V15, 0.1mm, Nano Blue Coating</t>
  </si>
  <si>
    <t>Genmitsu 1/8" Engraving Bits 10-PCS 30 Degree Set V30, 0.1mm, Nano Blue Coating</t>
  </si>
  <si>
    <t>101-60-70V15</t>
  </si>
  <si>
    <t>101-60-70V30</t>
  </si>
  <si>
    <t>Genmitsu 1/8" Router Bit 10-PCS Variety Set C08, 0.8-3.0mm  Nano Blue Coating</t>
  </si>
  <si>
    <t>101-60-70C08</t>
  </si>
  <si>
    <t>Genmitsu 1/8" Router Bit 10-PCS Variety Set C15, 1.5-3.175mm  Nano Blue Coating</t>
  </si>
  <si>
    <t>101-60-70C15</t>
  </si>
  <si>
    <t>Genmitsu 1/8" Router Bit 10-PCS Ball Nose Set SB17, Nano Blue Coating</t>
  </si>
  <si>
    <t>101-60-70SB17</t>
  </si>
  <si>
    <t>Genmitsu 1/8" Router Bit 10-PCS Flat Nose Set SS17, 1 Flute, Nano Blue Coating</t>
  </si>
  <si>
    <t>101-60-70SS17</t>
  </si>
  <si>
    <t>Genmitsu 1/8" Router Bit 10-PCS Flat Nose Set SF17, 2 Flute, Nano Blue Coating</t>
  </si>
  <si>
    <t>101-60-70SF17</t>
  </si>
  <si>
    <t>Single</t>
  </si>
  <si>
    <t>101-60-DMB-01</t>
  </si>
  <si>
    <t>Genmitsu Diamond Dresser Pen</t>
  </si>
  <si>
    <t>NOTE: The following bits are sold individually or in sets for a purpose. As this is just defining the bits the actual packs have been ignored</t>
  </si>
  <si>
    <t>Square End Mill, 1.0-6.0mm cut diameter, 4-Flute</t>
  </si>
  <si>
    <t>S-400015450</t>
  </si>
  <si>
    <t>S-400025450</t>
  </si>
  <si>
    <t>S-400035450</t>
  </si>
  <si>
    <t>S-400060650</t>
  </si>
  <si>
    <t>101-60-NBS-0(1-9)</t>
  </si>
  <si>
    <t>Genmitsu CNC Ball Nose End Mill</t>
  </si>
  <si>
    <t>101-60-NBB-0(1-6)</t>
  </si>
  <si>
    <t>B-212525450</t>
  </si>
  <si>
    <t>B-217535450</t>
  </si>
  <si>
    <t>Genmitsu CNC Long Neck Ball Nose End Mill</t>
  </si>
  <si>
    <t>101-60-NBLB-0(1-5)</t>
  </si>
  <si>
    <t>Genmitsu CNC Corner Radius End Mill</t>
  </si>
  <si>
    <t>101-60-NBR-0(1-5)</t>
  </si>
  <si>
    <t>Genmitsu 6mm Shank 5-PCS 60° 90° 120° 150°V Groove Router Bits Set, VG05-W01</t>
  </si>
  <si>
    <t>101-60B-004</t>
  </si>
  <si>
    <t>101-60B-005</t>
  </si>
  <si>
    <t>V1.0</t>
  </si>
  <si>
    <t>Ball end Burr</t>
  </si>
  <si>
    <t>NOTE: Included in the set above!</t>
  </si>
  <si>
    <t>Ball Nose Burr</t>
  </si>
  <si>
    <t>Dovetail Burr</t>
  </si>
  <si>
    <t>Straight Burr</t>
  </si>
  <si>
    <t>Taper Angle  (One side)</t>
  </si>
  <si>
    <t>Ball Nose 2 Flute</t>
  </si>
  <si>
    <t>N2LXD3.22</t>
  </si>
  <si>
    <t>tapered mill/Ball</t>
  </si>
  <si>
    <t>tapered mill/Bull Nose</t>
  </si>
  <si>
    <t>N2FLX3.12</t>
  </si>
  <si>
    <t>N2FLX3.15</t>
  </si>
  <si>
    <t>N2FLX3.25</t>
  </si>
  <si>
    <t>N2FLX3.28</t>
  </si>
  <si>
    <t>N2FLX3.32</t>
  </si>
  <si>
    <t>Flat End Spiral Burr</t>
  </si>
  <si>
    <t>0.1 / 3</t>
  </si>
  <si>
    <t>6 / 16</t>
  </si>
  <si>
    <t>6 / 22</t>
  </si>
  <si>
    <t>6 / 32</t>
  </si>
  <si>
    <t>0.1 / 2</t>
  </si>
  <si>
    <t>V Spiral Burr 30Deg 3mm</t>
  </si>
  <si>
    <t>V Spiral Burr 20Deg 3mm</t>
  </si>
  <si>
    <t>V Spiral Burr 15Deg 3mm</t>
  </si>
  <si>
    <t>Spiral Dovetail Burr 5Deg</t>
  </si>
  <si>
    <t>Handheld Pear Burr</t>
  </si>
  <si>
    <t>Handheld Round End Pear Burr</t>
  </si>
  <si>
    <t>Ball End Spiral Burr</t>
  </si>
  <si>
    <t>Handheld Flat End Pear Burr</t>
  </si>
  <si>
    <t>Piloted Beading - Handheld</t>
  </si>
  <si>
    <t>Piloted Corner Rounding - Handheld</t>
  </si>
  <si>
    <t>Piloted Rabbet - Handheld</t>
  </si>
  <si>
    <t>Ball Nose Tapered Burr</t>
  </si>
  <si>
    <t>0.1/7.75</t>
  </si>
  <si>
    <t>3.175/6.5</t>
  </si>
  <si>
    <t>Milling Cutter Core Box 2 Flute</t>
  </si>
  <si>
    <t>Milling Cutter Keyhole</t>
  </si>
  <si>
    <t>.1/1.5</t>
  </si>
  <si>
    <t>3/3.75</t>
  </si>
  <si>
    <t>Bull Nose Burr</t>
  </si>
  <si>
    <t>Pear Burr - Handheld</t>
  </si>
  <si>
    <t>Tungsten Carbide Steel Alloy</t>
  </si>
  <si>
    <t>C08</t>
  </si>
  <si>
    <t>C15</t>
  </si>
  <si>
    <t>SB17</t>
  </si>
  <si>
    <t>SS17</t>
  </si>
  <si>
    <t>SF17</t>
  </si>
  <si>
    <t>V20</t>
  </si>
  <si>
    <t>V30</t>
  </si>
  <si>
    <t>V15</t>
  </si>
  <si>
    <t>Tapered Ballnose 2 Flute</t>
  </si>
  <si>
    <t>Notes</t>
  </si>
  <si>
    <t>Shaft Height</t>
  </si>
  <si>
    <t>Shaft Upper Dia</t>
  </si>
  <si>
    <t>Shaft Lower Dia</t>
  </si>
  <si>
    <t>~</t>
  </si>
  <si>
    <t>N</t>
  </si>
  <si>
    <t>Recommended</t>
  </si>
  <si>
    <t>Genmitsu 1/8" Shank 6-PCS Spiral Down Cut 2 Flute Carbide Milling Cutter Set, SD06A</t>
  </si>
  <si>
    <t>SD06A</t>
  </si>
  <si>
    <t>Genmitsu 1/8" Shank 10-PCS Micro-Cutting Diameter End Mills Set, EM10A</t>
  </si>
  <si>
    <t>Genmitsu 1/8" Shank 4-PCS 2-Flute Tapered Ball Nose End Mills Set, TB04A</t>
  </si>
  <si>
    <t>TB04A</t>
  </si>
  <si>
    <t>Genmitsu 1/8" Shank 5-PCS 2-Flute Compression Spiral Bits Up-down Cut Set, SC05A</t>
  </si>
  <si>
    <t>SC05A</t>
  </si>
  <si>
    <t>MC40A</t>
  </si>
  <si>
    <t>Genmitsu 1/8" Shank 40-PCS CNC Cutter Milling Carving Bit Set, MC40A</t>
  </si>
  <si>
    <t>NOTE: Sold in the Genmitsu 1/8" Shank 40-PCS CNC Cutter Milling Carving Bit Set, MC40A</t>
  </si>
  <si>
    <t xml:space="preserve">MC40A
</t>
  </si>
  <si>
    <t>Genmitsu 0.118”(3mm) Shank 20-PCS Carbide Burrs Set, RR20A</t>
  </si>
  <si>
    <t>RR20A</t>
  </si>
  <si>
    <t>RR10A</t>
  </si>
  <si>
    <t>Genmitsu 1/8" Shank 10-PCS High Speed Steel Milling Cutter Set, RB10A</t>
  </si>
  <si>
    <t>RB10A</t>
  </si>
  <si>
    <t>101-61S-RB10A</t>
  </si>
  <si>
    <t>101-61S-MC40A</t>
  </si>
  <si>
    <t>101-61S-RR20A</t>
  </si>
  <si>
    <t>Genmitsu 1/8" Shank 10-PCS Titanium Coat HSS Rotary Burr Set, RR10A</t>
  </si>
  <si>
    <t>101-61S-RR10A</t>
  </si>
  <si>
    <t>EM10A</t>
  </si>
  <si>
    <t>Ball Nose Spiral Burr 5mm DOC</t>
  </si>
  <si>
    <t>Ball Nose Spiral Burr 13mm DOC</t>
  </si>
  <si>
    <t>VG05A</t>
  </si>
  <si>
    <t>1mm</t>
  </si>
  <si>
    <t>Product ID</t>
  </si>
  <si>
    <t>Tapered Ballnose Burr 6mm Dia</t>
  </si>
  <si>
    <t>V Tapered Burr 20 Deg 6mm Dia</t>
  </si>
  <si>
    <t>Ball Nose Tapered Burr 6mm Dia</t>
  </si>
  <si>
    <t>Diamond Dresser Pen 50Deg</t>
  </si>
  <si>
    <t>NOTE The MC40 Set also includes set C08</t>
  </si>
  <si>
    <t>Corner Radius 4 Flute</t>
  </si>
  <si>
    <t>V Burr 25Deg 3mm Dia 0.5mm Tip</t>
  </si>
  <si>
    <t>V Burr 25Deg 6mm Dia 1mm Tip</t>
  </si>
  <si>
    <t>RR10B</t>
  </si>
  <si>
    <t>Collets for ER11</t>
  </si>
  <si>
    <t>None</t>
  </si>
  <si>
    <t>Nano Blue Coat</t>
  </si>
  <si>
    <t>Titanium Coating</t>
  </si>
  <si>
    <t>By Graham Bland Nov 2020</t>
  </si>
  <si>
    <t>Genmitsu 3pcs 3-Flute CNC Spoilboard Surfacing Router Bits, 1/4'' Shank, 1'' Cutting Diameter, RB03A</t>
  </si>
  <si>
    <t>RB03A</t>
  </si>
  <si>
    <t>101-61S-RB03A</t>
  </si>
  <si>
    <t>Genmitsu 2-Flute Flat Nose Spiral End Mill, 1/8'' Shank, 0.8mm-3.175mm Cutting Diameter, FN10A</t>
  </si>
  <si>
    <t>FN10A</t>
  </si>
  <si>
    <t>101-61S-FN10A</t>
  </si>
  <si>
    <t>Genmitsu 10pcs 2-Flute Ball Nose Spiral End Mill, 1/8'' Shank, 0.8mm-2.5mm Cutting Diameter, BN10A</t>
  </si>
  <si>
    <t>BN10A</t>
  </si>
  <si>
    <t>101-61S-BN10A</t>
  </si>
  <si>
    <t>Genmitsu 30pcs PCB Drill Bits Set, 0.1mm-3.0mm, 1/8" Shank, PD30A</t>
  </si>
  <si>
    <t>PD30A</t>
  </si>
  <si>
    <t>101-61S-PD30A</t>
  </si>
  <si>
    <t>Set has 3 packs. A, B and C</t>
  </si>
  <si>
    <t>CT03A</t>
  </si>
  <si>
    <t>101-61S-CT03A</t>
  </si>
  <si>
    <t>Genmitsu Single Flute Spiral Downcut Cutter 3-Pack 1/4'' Shank, SD03A</t>
  </si>
  <si>
    <t>SD03A</t>
  </si>
  <si>
    <t>101-61S-SD03A</t>
  </si>
  <si>
    <t>Spiral Downcut Flat end 12mm DOC</t>
  </si>
  <si>
    <t>Spiral Downcut Flat end 17mm DOC</t>
  </si>
  <si>
    <t>Spiral Downcut Flat end 22mm DOC</t>
  </si>
  <si>
    <t>Genmitsu Single Flute Spiral Upcut Cutter 5-Pack, 1/4'' Shank, SU05A</t>
  </si>
  <si>
    <t>101-61SSU05A</t>
  </si>
  <si>
    <t>Spiral Upcut Flat end 12mm DOC</t>
  </si>
  <si>
    <t>Spiral Upcut Flat end 15mm DOC</t>
  </si>
  <si>
    <t>Spiral Upcut Flat end 17mm DOC</t>
  </si>
  <si>
    <t>Spiral Upcut Flat end 22mm DOC</t>
  </si>
  <si>
    <t>Spiral Upcut Flat end 25mm DOC</t>
  </si>
  <si>
    <t>Genmitsu 3-Flute Square End Mill for Aluminum Applications 6-Pack, 1/4’’ Shank, SN06A</t>
  </si>
  <si>
    <t>SN06A</t>
  </si>
  <si>
    <t>101-61S-SN06A</t>
  </si>
  <si>
    <t>Genmitsu 3-Flute Square End Mill for Aluminum Applications 7-Pack, 4mm Shank, SN07A</t>
  </si>
  <si>
    <t>SN07A</t>
  </si>
  <si>
    <t>101-61S-SN07A</t>
  </si>
  <si>
    <t>Genmitsu 2-Flute Tapered Ball Nose Spiral End Mill 4-Pack Set, 1/4" Shank, TB04B</t>
  </si>
  <si>
    <t>TB04B</t>
  </si>
  <si>
    <t>101-61S-TB04B</t>
  </si>
  <si>
    <t>Clamping Length mm</t>
  </si>
  <si>
    <t>NEW ITEMS AS OF NOV 2020</t>
  </si>
  <si>
    <t xml:space="preserve">  Drill</t>
  </si>
  <si>
    <t>Fusion 360 Millng Bits and Drill</t>
  </si>
  <si>
    <t>4/3/1</t>
  </si>
  <si>
    <t>3.175/.75/.75</t>
  </si>
  <si>
    <t>.75/.75/.1</t>
  </si>
  <si>
    <t>PCB Drill</t>
  </si>
  <si>
    <t>.75/.75/.2</t>
  </si>
  <si>
    <t>3.5/2/1</t>
  </si>
  <si>
    <t>3.5/1/1</t>
  </si>
  <si>
    <t>.75/.75/.3</t>
  </si>
  <si>
    <t>3/2/1</t>
  </si>
  <si>
    <t>GET CHECKED - SOME MEASUREMENTS DODGY</t>
  </si>
  <si>
    <t>Genmitsu M42-8% Cobalt Roughing End Mill 3-Pack, 1/4’’ Shank, 4-Flute, Corncob, CT03A</t>
  </si>
  <si>
    <t>Roughing Corncob</t>
  </si>
  <si>
    <t>Spiral Square End for Soft Metals</t>
  </si>
  <si>
    <t>Spiral Tapered ball nose</t>
  </si>
  <si>
    <t xml:space="preserve"> </t>
  </si>
  <si>
    <t>Tip Angle</t>
  </si>
  <si>
    <t>.75/.75/.4</t>
  </si>
  <si>
    <t>.75/.75/.5</t>
  </si>
  <si>
    <t>Router Corncob 2 Flute</t>
  </si>
  <si>
    <t>Flat Nose 1 Flute</t>
  </si>
  <si>
    <t>Flat Nose 2 Flute</t>
  </si>
  <si>
    <t>Square 4 Flute</t>
  </si>
  <si>
    <t>Long neck Ball Nose 2 Flute</t>
  </si>
  <si>
    <t>Downcut Sq 2 Flute 8mm DOC</t>
  </si>
  <si>
    <t>Downcut Sq 2 Flute 10mm DOC</t>
  </si>
  <si>
    <t>Downcut Sq 2 Flute 12mm DOC</t>
  </si>
  <si>
    <t>Downcut Sq 2 Flute 15mm DOC</t>
  </si>
  <si>
    <t>Downcut Sq 2 Flute 17mm DOC</t>
  </si>
  <si>
    <t>Downcut Sq 2 Flute 22mm DOC</t>
  </si>
  <si>
    <t>Flat End 1 Flute 8mm DOC</t>
  </si>
  <si>
    <t>Flat End 1 Flute 12mm DOC</t>
  </si>
  <si>
    <t>Flat End 1 Flute 22mm DOC</t>
  </si>
  <si>
    <t>Compression 2 Flute 12mm DOC</t>
  </si>
  <si>
    <t>Compression 2 Flute 15mm DOC</t>
  </si>
  <si>
    <t>Compression 2 Flute 25mm DOC</t>
  </si>
  <si>
    <t>Compression 2 Flute 28mm DOC</t>
  </si>
  <si>
    <t>Compression 2 Flute 32mm DOC</t>
  </si>
  <si>
    <t>Router Bit 2 Flute</t>
  </si>
  <si>
    <t>Milling Cutter Straight, 2 Flute</t>
  </si>
  <si>
    <t>Milling Cutter Round Over 2 Flute</t>
  </si>
  <si>
    <t>V Grove Router bit 60Deg 16mm Dia</t>
  </si>
  <si>
    <t>V Grove Router bit 90Deg 22mm Dia</t>
  </si>
  <si>
    <t>V Grove Router bit 120Deg 22mm Dia</t>
  </si>
  <si>
    <t>V Grove Router bit 60Deg 32mm Dia</t>
  </si>
  <si>
    <t>V Grove Router bit 150Deg 32mm Dia</t>
  </si>
  <si>
    <t>Milling Cutter V Groove 6.5mm Dia 2 Flute</t>
  </si>
  <si>
    <t>V Spiral Burr 20Deg 3mm 1mm Tip</t>
  </si>
  <si>
    <t>V Spiral Burr 15Deg 3mm 1mm Tip</t>
  </si>
  <si>
    <t>V Spiral Burr 10Deg 3mm 1.5mm Tip</t>
  </si>
  <si>
    <t>Group Name</t>
  </si>
  <si>
    <t>V Engraving Bit 20 Deg 0.1mm Tip</t>
  </si>
  <si>
    <t>V Engraving Bit 15 Deg 0.1mm Tip</t>
  </si>
  <si>
    <t>V Engraving Bit 30 Deg 0.1mm Tip</t>
  </si>
  <si>
    <t>V Engraving Bit 30Deg 0.1mm Tip</t>
  </si>
  <si>
    <t>V Engraving Bit 30Deg 0.2mm Tip</t>
  </si>
  <si>
    <t>SainSmart [C15] Router 1.5-3.175mm</t>
  </si>
  <si>
    <t>SainSmart [C08] Router 0.8-3.0mm</t>
  </si>
  <si>
    <t>SainSmart [V20] V Engraving 20 Deg</t>
  </si>
  <si>
    <t>SainSmart [V15] V Engraving 15 Deg</t>
  </si>
  <si>
    <t>SainSmart [V30] V Engraving 30 Deg</t>
  </si>
  <si>
    <t>SainSmart [SS17] Flat Nose 1 Flute</t>
  </si>
  <si>
    <t>SainSmart [SF17] Flat Nose 2 Flute</t>
  </si>
  <si>
    <t>SainSmart [DM-1350] Diamond Dresser</t>
  </si>
  <si>
    <t>SainSmart [101-60-NBS-0x] Square End 4 Flute</t>
  </si>
  <si>
    <t>SainSmart [101-60-NBB-0x] Ball Nose 2 Flute</t>
  </si>
  <si>
    <t>SainSmart [101-60-NBLB-0x] Long Neck Ball Nose 2 Flute</t>
  </si>
  <si>
    <t>SainSmart [101-60-NBR-0x] Corner Radius 4 Flute</t>
  </si>
  <si>
    <t>SainSmart [SB17] Ball Nose 2 Flute</t>
  </si>
  <si>
    <t>SainSmart [RB03A] Surfacing</t>
  </si>
  <si>
    <t>SainSmart [FN10A] Flat Nose Spiral Set</t>
  </si>
  <si>
    <t>SainSmart [CT03A] Roughing Corncob End Mills</t>
  </si>
  <si>
    <t xml:space="preserve">SainSmart [SN06A] Spiral square End for Soft Metals 6.35mm Shank Set </t>
  </si>
  <si>
    <t>SainSmart [SN07A] Spiral square End for Soft Metals 4mm Shank Set</t>
  </si>
  <si>
    <t>SainSmart [TB04B] Tapered Ball Nose Set</t>
  </si>
  <si>
    <t>SainSmart [VG05A] V Groove Set</t>
  </si>
  <si>
    <t>SainSmart [SD06A] Spiral Down Cut Set</t>
  </si>
  <si>
    <t>SainSmart [EM10A] Micro Cutting Set</t>
  </si>
  <si>
    <t>SainSmart [TB04A] Tapered Ball Nose 2 Flute Set</t>
  </si>
  <si>
    <t>SainSmart [SC05A] Spiral Compression Set</t>
  </si>
  <si>
    <t>SainSmart [MC40A] Cutter Milling Carving Set</t>
  </si>
  <si>
    <t>SainSmart [RR20A] Carbide Burrs 3mm Set</t>
  </si>
  <si>
    <t>SainSmart [RB10A] Milling Cutter Set</t>
  </si>
  <si>
    <t>SainSmart [PD30A] PCB Dills 0.1-3.0mm Set</t>
  </si>
  <si>
    <t>SainSmart [SD03A] Spiral Downcut Corncob End Mill Set</t>
  </si>
  <si>
    <t>SainSmart [RR10A] Rotary Burr Set Titanium Coat Set</t>
  </si>
  <si>
    <t>Flat End Corncob  Burr</t>
  </si>
  <si>
    <t>V Corncob Burr 10Deg 3mm 1.5mm Tip</t>
  </si>
  <si>
    <t>V Corncob Burr 15Deg 3mm 1mm Tip</t>
  </si>
  <si>
    <t>V Corncob Burr 15Deg 3mm</t>
  </si>
  <si>
    <t>Ball Nose Corncob Burr</t>
  </si>
  <si>
    <t>V Corncob Burr 20Deg 3mm</t>
  </si>
  <si>
    <t>V Corncob Burr 20Deg 3mm 1mm Tip</t>
  </si>
  <si>
    <t>V Corncob Burr 30Deg 3mm</t>
  </si>
  <si>
    <t>Corncob Dovetail Burr 5Deg</t>
  </si>
  <si>
    <t>Genmitsu 1/8" Shank, 1/4" Head 10-PCS Nano Blue Coat Tungsten Carbide Steel Alloy Rotary Burrs Set, RR10B</t>
  </si>
  <si>
    <t>SainSmart [RR10B] Carbide Burrs 6.35mm Set</t>
  </si>
  <si>
    <t>Surfacing Bit 3 Flute 6.35mm Shank</t>
  </si>
  <si>
    <t>SainSmart [BN10A] Ball Nose Spiral Set</t>
  </si>
  <si>
    <t>CHANGE F360</t>
  </si>
  <si>
    <t>SU05A</t>
  </si>
  <si>
    <t>SainSmart [SU05A] Spiral Upcut Corncob End Mill Set</t>
  </si>
  <si>
    <t>Genmistu CNC Blue-Violet Light Fixed focus laser module kit, for 3018-PROVer, 3018-MX3</t>
  </si>
  <si>
    <t>101-63-FL55</t>
  </si>
  <si>
    <t>FL55</t>
  </si>
  <si>
    <t>DOES NOT FIT IN THE NORMAL MATRIX!!!!</t>
  </si>
  <si>
    <t>NOTE: The tool name in V-Carve is derived from a number of parameter values. In the tool library some of these have been edited to either differentiate between similar bits or provide more information than is present in the tool parameters.</t>
  </si>
  <si>
    <t>ER11-A</t>
  </si>
  <si>
    <t>Fusion 360 has the most comprehensive description of a bit I have found, any other software has their values based on these using simple formulas. There are some exceptions to the simple rules, any overrides will be either in red or italics</t>
  </si>
  <si>
    <t>The collet which came with your machine is almost certainly a 3mm or 1/8" (3.175mm) These collets will take a bit with a shaft diameter of 3 or 3.175mm If you are intending to use bits with a larger or smaller shaft diameter you will need a suitable collet.</t>
  </si>
  <si>
    <t>The bits are sold individually or in sets. As this is just defining the bits any multiple identical bits in the same set are only defined once.</t>
  </si>
  <si>
    <t>Fixed Focus Laser 5.5W 445nm</t>
  </si>
  <si>
    <t>Variable Focus Laser 5.5W</t>
  </si>
  <si>
    <t>Discontinued</t>
  </si>
  <si>
    <t>Variable Focus Laser 2.5W</t>
  </si>
  <si>
    <t>Shaft starts above the shoulder length of a bit and is used to describe any contours on the shaft before it reaches the Shaft Dia. Normally not needed and is only used for collision detection (I think)  Shaft segments start at the top Index 1 being the highest.</t>
  </si>
</sst>
</file>

<file path=xl/styles.xml><?xml version="1.0" encoding="utf-8"?>
<styleSheet xmlns="http://schemas.openxmlformats.org/spreadsheetml/2006/main">
  <fonts count="34">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font>
    <font>
      <sz val="12"/>
      <color theme="1"/>
      <name val="Calibri"/>
      <family val="2"/>
      <scheme val="minor"/>
    </font>
    <font>
      <b/>
      <u/>
      <sz val="11"/>
      <color theme="1"/>
      <name val="Calibri"/>
      <family val="2"/>
      <scheme val="minor"/>
    </font>
    <font>
      <i/>
      <sz val="11"/>
      <color theme="1"/>
      <name val="Calibri"/>
      <family val="2"/>
      <scheme val="minor"/>
    </font>
    <font>
      <b/>
      <i/>
      <sz val="11"/>
      <color theme="1"/>
      <name val="Calibri"/>
      <family val="2"/>
      <scheme val="minor"/>
    </font>
    <font>
      <b/>
      <sz val="16"/>
      <color theme="1"/>
      <name val="Arial Black"/>
      <family val="2"/>
    </font>
    <font>
      <b/>
      <sz val="12"/>
      <color theme="1"/>
      <name val="Calibri"/>
      <family val="2"/>
      <scheme val="minor"/>
    </font>
    <font>
      <b/>
      <i/>
      <u/>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theme="1"/>
      <name val="Calibri"/>
      <family val="2"/>
      <scheme val="minor"/>
    </font>
    <font>
      <b/>
      <sz val="16"/>
      <color theme="1"/>
      <name val="Calibri"/>
      <family val="2"/>
      <scheme val="minor"/>
    </font>
    <font>
      <sz val="10"/>
      <color theme="1"/>
      <name val="Calibri"/>
      <family val="2"/>
      <scheme val="minor"/>
    </font>
    <font>
      <i/>
      <sz val="11"/>
      <color rgb="FFFF0000"/>
      <name val="Calibri"/>
      <family val="2"/>
      <scheme val="minor"/>
    </font>
    <font>
      <b/>
      <i/>
      <sz val="14"/>
      <color theme="1"/>
      <name val="Arial Black"/>
      <family val="2"/>
    </font>
  </fonts>
  <fills count="44">
    <fill>
      <patternFill patternType="none"/>
    </fill>
    <fill>
      <patternFill patternType="gray125"/>
    </fill>
    <fill>
      <patternFill patternType="solid">
        <fgColor theme="5" tint="0.79998168889431442"/>
        <bgColor indexed="64"/>
      </patternFill>
    </fill>
    <fill>
      <patternFill patternType="solid">
        <fgColor rgb="FF00B05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BAF4C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dotted">
        <color auto="1"/>
      </right>
      <top style="thin">
        <color auto="1"/>
      </top>
      <bottom style="thin">
        <color auto="1"/>
      </bottom>
      <diagonal/>
    </border>
    <border>
      <left style="dotted">
        <color auto="1"/>
      </left>
      <right style="dotted">
        <color auto="1"/>
      </right>
      <top style="thin">
        <color auto="1"/>
      </top>
      <bottom style="thin">
        <color auto="1"/>
      </bottom>
      <diagonal/>
    </border>
    <border>
      <left style="dotted">
        <color auto="1"/>
      </left>
      <right style="medium">
        <color auto="1"/>
      </right>
      <top style="thin">
        <color auto="1"/>
      </top>
      <bottom style="thin">
        <color auto="1"/>
      </bottom>
      <diagonal/>
    </border>
    <border>
      <left style="medium">
        <color auto="1"/>
      </left>
      <right style="dotted">
        <color auto="1"/>
      </right>
      <top/>
      <bottom style="thin">
        <color auto="1"/>
      </bottom>
      <diagonal/>
    </border>
    <border>
      <left style="dotted">
        <color auto="1"/>
      </left>
      <right style="dotted">
        <color auto="1"/>
      </right>
      <top/>
      <bottom style="thin">
        <color auto="1"/>
      </bottom>
      <diagonal/>
    </border>
    <border>
      <left style="dotted">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medium">
        <color auto="1"/>
      </bottom>
      <diagonal/>
    </border>
    <border diagonalUp="1" diagonalDown="1">
      <left style="medium">
        <color auto="1"/>
      </left>
      <right/>
      <top style="thin">
        <color auto="1"/>
      </top>
      <bottom style="thin">
        <color auto="1"/>
      </bottom>
      <diagonal style="dashDot">
        <color auto="1"/>
      </diagonal>
    </border>
    <border diagonalUp="1" diagonalDown="1">
      <left/>
      <right/>
      <top style="thin">
        <color auto="1"/>
      </top>
      <bottom style="thin">
        <color auto="1"/>
      </bottom>
      <diagonal style="dashDot">
        <color auto="1"/>
      </diagonal>
    </border>
    <border diagonalUp="1" diagonalDown="1">
      <left/>
      <right style="medium">
        <color auto="1"/>
      </right>
      <top style="thin">
        <color auto="1"/>
      </top>
      <bottom style="thin">
        <color auto="1"/>
      </bottom>
      <diagonal style="dashDot">
        <color auto="1"/>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s>
  <cellStyleXfs count="42">
    <xf numFmtId="0" fontId="0" fillId="0" borderId="0"/>
    <xf numFmtId="0" fontId="14" fillId="0" borderId="0" applyNumberFormat="0" applyFill="0" applyBorder="0" applyAlignment="0" applyProtection="0"/>
    <xf numFmtId="0" fontId="15" fillId="0" borderId="38" applyNumberFormat="0" applyFill="0" applyAlignment="0" applyProtection="0"/>
    <xf numFmtId="0" fontId="16" fillId="0" borderId="39" applyNumberFormat="0" applyFill="0" applyAlignment="0" applyProtection="0"/>
    <xf numFmtId="0" fontId="17" fillId="0" borderId="40" applyNumberFormat="0" applyFill="0" applyAlignment="0" applyProtection="0"/>
    <xf numFmtId="0" fontId="17" fillId="0" borderId="0" applyNumberFormat="0" applyFill="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1" fillId="15" borderId="41" applyNumberFormat="0" applyAlignment="0" applyProtection="0"/>
    <xf numFmtId="0" fontId="22" fillId="16" borderId="42" applyNumberFormat="0" applyAlignment="0" applyProtection="0"/>
    <xf numFmtId="0" fontId="23" fillId="16" borderId="41" applyNumberFormat="0" applyAlignment="0" applyProtection="0"/>
    <xf numFmtId="0" fontId="24" fillId="0" borderId="43" applyNumberFormat="0" applyFill="0" applyAlignment="0" applyProtection="0"/>
    <xf numFmtId="0" fontId="25" fillId="17" borderId="44" applyNumberFormat="0" applyAlignment="0" applyProtection="0"/>
    <xf numFmtId="0" fontId="26" fillId="0" borderId="0" applyNumberFormat="0" applyFill="0" applyBorder="0" applyAlignment="0" applyProtection="0"/>
    <xf numFmtId="0" fontId="13" fillId="18" borderId="45" applyNumberFormat="0" applyFont="0" applyAlignment="0" applyProtection="0"/>
    <xf numFmtId="0" fontId="27" fillId="0" borderId="0" applyNumberFormat="0" applyFill="0" applyBorder="0" applyAlignment="0" applyProtection="0"/>
    <xf numFmtId="0" fontId="1" fillId="0" borderId="46" applyNumberFormat="0" applyFill="0" applyAlignment="0" applyProtection="0"/>
    <xf numFmtId="0" fontId="28"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3" fillId="32" borderId="0" applyNumberFormat="0" applyBorder="0" applyAlignment="0" applyProtection="0"/>
    <xf numFmtId="0" fontId="13" fillId="33" borderId="0" applyNumberFormat="0" applyBorder="0" applyAlignment="0" applyProtection="0"/>
    <xf numFmtId="0" fontId="28" fillId="34" borderId="0" applyNumberFormat="0" applyBorder="0" applyAlignment="0" applyProtection="0"/>
    <xf numFmtId="0" fontId="28" fillId="35" borderId="0" applyNumberFormat="0" applyBorder="0" applyAlignment="0" applyProtection="0"/>
    <xf numFmtId="0" fontId="13" fillId="36" borderId="0" applyNumberFormat="0" applyBorder="0" applyAlignment="0" applyProtection="0"/>
    <xf numFmtId="0" fontId="13" fillId="37" borderId="0" applyNumberFormat="0" applyBorder="0" applyAlignment="0" applyProtection="0"/>
    <xf numFmtId="0" fontId="28" fillId="38" borderId="0" applyNumberFormat="0" applyBorder="0" applyAlignment="0" applyProtection="0"/>
    <xf numFmtId="0" fontId="28" fillId="39" borderId="0" applyNumberFormat="0" applyBorder="0" applyAlignment="0" applyProtection="0"/>
    <xf numFmtId="0" fontId="13" fillId="40" borderId="0" applyNumberFormat="0" applyBorder="0" applyAlignment="0" applyProtection="0"/>
    <xf numFmtId="0" fontId="13" fillId="41" borderId="0" applyNumberFormat="0" applyBorder="0" applyAlignment="0" applyProtection="0"/>
    <xf numFmtId="0" fontId="28" fillId="42" borderId="0" applyNumberFormat="0" applyBorder="0" applyAlignment="0" applyProtection="0"/>
  </cellStyleXfs>
  <cellXfs count="156">
    <xf numFmtId="0" fontId="0" fillId="0" borderId="0" xfId="0"/>
    <xf numFmtId="0" fontId="0" fillId="0" borderId="0" xfId="0" applyAlignment="1">
      <alignment horizontal="center"/>
    </xf>
    <xf numFmtId="0" fontId="9" fillId="0" borderId="0" xfId="0" quotePrefix="1" applyNumberFormat="1" applyFont="1" applyAlignment="1">
      <alignment horizontal="center"/>
    </xf>
    <xf numFmtId="0" fontId="7" fillId="0" borderId="0" xfId="0" applyFont="1"/>
    <xf numFmtId="0" fontId="7" fillId="3" borderId="11" xfId="0" applyFont="1" applyFill="1" applyBorder="1" applyAlignment="1">
      <alignment horizontal="center" wrapText="1"/>
    </xf>
    <xf numFmtId="0" fontId="7" fillId="3" borderId="2" xfId="0" applyFont="1" applyFill="1" applyBorder="1" applyAlignment="1">
      <alignment horizontal="center" wrapText="1"/>
    </xf>
    <xf numFmtId="0" fontId="7" fillId="3" borderId="12" xfId="0" applyFont="1" applyFill="1" applyBorder="1" applyAlignment="1">
      <alignment horizontal="center" wrapText="1"/>
    </xf>
    <xf numFmtId="0" fontId="0" fillId="0" borderId="0" xfId="0" applyAlignment="1">
      <alignment horizontal="right"/>
    </xf>
    <xf numFmtId="0" fontId="7" fillId="7" borderId="2" xfId="0" applyFont="1" applyFill="1" applyBorder="1" applyAlignment="1">
      <alignment horizontal="center"/>
    </xf>
    <xf numFmtId="0" fontId="7" fillId="7" borderId="2" xfId="0" applyFont="1" applyFill="1" applyBorder="1" applyAlignment="1">
      <alignment horizontal="center" wrapText="1"/>
    </xf>
    <xf numFmtId="0" fontId="7" fillId="7" borderId="12" xfId="0" applyFont="1" applyFill="1" applyBorder="1" applyAlignment="1">
      <alignment horizontal="center" wrapText="1"/>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xf numFmtId="0" fontId="8" fillId="0" borderId="0" xfId="0" applyFont="1" applyAlignment="1"/>
    <xf numFmtId="0" fontId="0" fillId="5" borderId="23" xfId="0" applyFill="1" applyBorder="1" applyAlignment="1">
      <alignment horizontal="center" vertical="center"/>
    </xf>
    <xf numFmtId="0" fontId="0" fillId="5" borderId="2" xfId="0" applyFill="1" applyBorder="1" applyAlignment="1">
      <alignment horizontal="center" vertical="center"/>
    </xf>
    <xf numFmtId="0" fontId="10" fillId="10" borderId="20" xfId="0" applyFont="1" applyFill="1" applyBorder="1" applyAlignment="1">
      <alignment horizontal="center" vertical="top"/>
    </xf>
    <xf numFmtId="0" fontId="1" fillId="6" borderId="11" xfId="0" applyFont="1" applyFill="1" applyBorder="1" applyAlignment="1">
      <alignment horizontal="center" wrapText="1"/>
    </xf>
    <xf numFmtId="0" fontId="1" fillId="6" borderId="2" xfId="0" applyFont="1" applyFill="1" applyBorder="1" applyAlignment="1">
      <alignment horizontal="center" wrapText="1"/>
    </xf>
    <xf numFmtId="0" fontId="1" fillId="6" borderId="12" xfId="0" applyFont="1" applyFill="1" applyBorder="1" applyAlignment="1">
      <alignment horizontal="center" wrapText="1"/>
    </xf>
    <xf numFmtId="0" fontId="7" fillId="10" borderId="22" xfId="0" applyFont="1" applyFill="1" applyBorder="1"/>
    <xf numFmtId="0" fontId="0" fillId="10" borderId="0" xfId="0" applyFill="1" applyBorder="1"/>
    <xf numFmtId="0" fontId="0" fillId="10" borderId="27" xfId="0" applyFill="1" applyBorder="1"/>
    <xf numFmtId="0" fontId="7" fillId="10" borderId="29" xfId="0" applyFont="1" applyFill="1" applyBorder="1"/>
    <xf numFmtId="0" fontId="0" fillId="10" borderId="30" xfId="0" applyFill="1" applyBorder="1"/>
    <xf numFmtId="0" fontId="0" fillId="10" borderId="31" xfId="0" applyFill="1" applyBorder="1"/>
    <xf numFmtId="0" fontId="0" fillId="11" borderId="8" xfId="0" applyFill="1" applyBorder="1" applyAlignment="1">
      <alignment horizontal="left" wrapText="1"/>
    </xf>
    <xf numFmtId="0" fontId="0" fillId="11" borderId="9" xfId="0" applyFill="1" applyBorder="1" applyAlignment="1">
      <alignment horizontal="center" wrapText="1"/>
    </xf>
    <xf numFmtId="0" fontId="0" fillId="11" borderId="5" xfId="0" applyFill="1" applyBorder="1" applyAlignment="1">
      <alignment horizontal="left" wrapText="1"/>
    </xf>
    <xf numFmtId="0" fontId="0" fillId="11" borderId="6" xfId="0" applyFill="1" applyBorder="1" applyAlignment="1">
      <alignment horizontal="center" wrapText="1"/>
    </xf>
    <xf numFmtId="0" fontId="6" fillId="11" borderId="5" xfId="0" applyFont="1" applyFill="1" applyBorder="1" applyAlignment="1">
      <alignment horizontal="left" wrapText="1"/>
    </xf>
    <xf numFmtId="0" fontId="0" fillId="11" borderId="1" xfId="0" applyFill="1" applyBorder="1" applyAlignment="1">
      <alignment horizontal="center" vertical="center"/>
    </xf>
    <xf numFmtId="0" fontId="0" fillId="11" borderId="1" xfId="0" applyFill="1" applyBorder="1" applyAlignment="1">
      <alignment horizontal="center"/>
    </xf>
    <xf numFmtId="0" fontId="0" fillId="5" borderId="36" xfId="0" applyFill="1" applyBorder="1" applyAlignment="1">
      <alignment horizontal="center" vertical="center"/>
    </xf>
    <xf numFmtId="0" fontId="10" fillId="10" borderId="32" xfId="0" applyFont="1" applyFill="1" applyBorder="1" applyAlignment="1">
      <alignment horizontal="center" vertical="top"/>
    </xf>
    <xf numFmtId="0" fontId="1" fillId="6" borderId="3" xfId="0" applyFont="1" applyFill="1" applyBorder="1" applyAlignment="1">
      <alignment horizontal="center" wrapText="1"/>
    </xf>
    <xf numFmtId="0" fontId="1" fillId="6" borderId="4" xfId="0" applyFont="1" applyFill="1" applyBorder="1" applyAlignment="1">
      <alignment horizontal="center" wrapText="1"/>
    </xf>
    <xf numFmtId="0" fontId="0" fillId="11" borderId="1" xfId="0" applyNumberFormat="1" applyFill="1" applyBorder="1" applyAlignment="1">
      <alignment horizontal="center" vertical="center"/>
    </xf>
    <xf numFmtId="0" fontId="0" fillId="11" borderId="24" xfId="0" applyNumberFormat="1" applyFill="1" applyBorder="1" applyAlignment="1">
      <alignment horizontal="center" vertical="center"/>
    </xf>
    <xf numFmtId="0" fontId="0" fillId="11" borderId="25" xfId="0" applyNumberFormat="1" applyFill="1" applyBorder="1" applyAlignment="1">
      <alignment horizontal="center" vertical="center"/>
    </xf>
    <xf numFmtId="0" fontId="0" fillId="11" borderId="24" xfId="0" applyFill="1" applyBorder="1" applyAlignment="1">
      <alignment horizontal="left" vertical="center"/>
    </xf>
    <xf numFmtId="0" fontId="0" fillId="0" borderId="0" xfId="0" applyAlignment="1">
      <alignment horizontal="left"/>
    </xf>
    <xf numFmtId="0" fontId="7" fillId="3" borderId="11" xfId="0" applyFont="1" applyFill="1" applyBorder="1" applyAlignment="1">
      <alignment horizontal="left" wrapText="1"/>
    </xf>
    <xf numFmtId="0" fontId="7" fillId="3" borderId="2" xfId="0" applyFont="1" applyFill="1" applyBorder="1" applyAlignment="1">
      <alignment horizontal="left" wrapText="1"/>
    </xf>
    <xf numFmtId="0" fontId="0" fillId="11" borderId="1" xfId="0" applyFill="1" applyBorder="1" applyAlignment="1">
      <alignment horizontal="left" vertical="center"/>
    </xf>
    <xf numFmtId="0" fontId="0" fillId="0" borderId="0" xfId="0" applyNumberFormat="1" applyAlignment="1">
      <alignment horizontal="center"/>
    </xf>
    <xf numFmtId="0" fontId="7" fillId="3" borderId="2" xfId="0" applyNumberFormat="1" applyFont="1" applyFill="1" applyBorder="1" applyAlignment="1">
      <alignment horizontal="center" wrapText="1"/>
    </xf>
    <xf numFmtId="0" fontId="0" fillId="11" borderId="9" xfId="0" applyNumberFormat="1" applyFill="1" applyBorder="1" applyAlignment="1">
      <alignment horizontal="center" wrapText="1"/>
    </xf>
    <xf numFmtId="0" fontId="0" fillId="11" borderId="6" xfId="0" applyNumberFormat="1" applyFill="1" applyBorder="1" applyAlignment="1">
      <alignment horizontal="center" wrapText="1"/>
    </xf>
    <xf numFmtId="0" fontId="3" fillId="11" borderId="1" xfId="0" applyNumberFormat="1" applyFont="1" applyFill="1" applyBorder="1" applyAlignment="1">
      <alignment horizontal="center" vertical="center"/>
    </xf>
    <xf numFmtId="0" fontId="7" fillId="3" borderId="12" xfId="0" applyNumberFormat="1" applyFont="1" applyFill="1" applyBorder="1" applyAlignment="1">
      <alignment horizontal="center" wrapText="1"/>
    </xf>
    <xf numFmtId="0" fontId="0" fillId="11" borderId="10" xfId="0" applyNumberFormat="1" applyFill="1" applyBorder="1" applyAlignment="1">
      <alignment horizontal="center" wrapText="1"/>
    </xf>
    <xf numFmtId="0" fontId="0" fillId="11" borderId="7" xfId="0" applyNumberFormat="1" applyFill="1" applyBorder="1" applyAlignment="1">
      <alignment horizontal="center" wrapText="1"/>
    </xf>
    <xf numFmtId="0" fontId="7" fillId="7" borderId="2" xfId="0" applyNumberFormat="1" applyFont="1" applyFill="1" applyBorder="1" applyAlignment="1">
      <alignment horizontal="center" wrapText="1"/>
    </xf>
    <xf numFmtId="0" fontId="0" fillId="4" borderId="9" xfId="0" applyNumberFormat="1" applyFill="1" applyBorder="1" applyAlignment="1">
      <alignment horizontal="center" vertical="center"/>
    </xf>
    <xf numFmtId="0" fontId="0" fillId="4" borderId="6" xfId="0" applyNumberFormat="1" applyFill="1" applyBorder="1" applyAlignment="1">
      <alignment horizontal="center" vertical="center"/>
    </xf>
    <xf numFmtId="0" fontId="0" fillId="11" borderId="5" xfId="0" applyFill="1" applyBorder="1" applyAlignment="1">
      <alignment horizontal="left"/>
    </xf>
    <xf numFmtId="0" fontId="0" fillId="5" borderId="37" xfId="0" applyFill="1" applyBorder="1" applyAlignment="1">
      <alignment horizontal="center" vertical="center"/>
    </xf>
    <xf numFmtId="0" fontId="0" fillId="0" borderId="0" xfId="0" applyAlignment="1">
      <alignment horizontal="center"/>
    </xf>
    <xf numFmtId="0" fontId="0" fillId="5" borderId="23" xfId="0" applyFill="1" applyBorder="1" applyAlignment="1">
      <alignment horizontal="center" vertical="center" wrapText="1"/>
    </xf>
    <xf numFmtId="0" fontId="0" fillId="0" borderId="0" xfId="0"/>
    <xf numFmtId="0" fontId="7" fillId="7" borderId="11" xfId="0" applyFont="1" applyFill="1" applyBorder="1" applyAlignment="1">
      <alignment horizontal="center" wrapText="1"/>
    </xf>
    <xf numFmtId="0" fontId="0" fillId="5" borderId="13" xfId="0" applyFill="1" applyBorder="1" applyAlignment="1">
      <alignment horizontal="center" vertical="center"/>
    </xf>
    <xf numFmtId="0" fontId="0" fillId="11" borderId="47" xfId="0" applyFill="1" applyBorder="1" applyAlignment="1">
      <alignment horizontal="left" vertical="center"/>
    </xf>
    <xf numFmtId="0" fontId="0" fillId="11" borderId="48" xfId="0" applyFill="1" applyBorder="1" applyAlignment="1">
      <alignment horizontal="center" vertical="center"/>
    </xf>
    <xf numFmtId="0" fontId="0" fillId="11" borderId="48" xfId="0" applyFill="1" applyBorder="1" applyAlignment="1">
      <alignment horizontal="center"/>
    </xf>
    <xf numFmtId="0" fontId="0" fillId="11" borderId="48" xfId="0" applyFill="1" applyBorder="1" applyAlignment="1">
      <alignment horizontal="left" vertical="center"/>
    </xf>
    <xf numFmtId="0" fontId="0" fillId="11" borderId="48" xfId="0" applyNumberFormat="1" applyFill="1" applyBorder="1" applyAlignment="1">
      <alignment horizontal="center" vertical="center"/>
    </xf>
    <xf numFmtId="0" fontId="0" fillId="11" borderId="49" xfId="0" applyNumberFormat="1" applyFill="1" applyBorder="1" applyAlignment="1">
      <alignment horizontal="center" vertical="center"/>
    </xf>
    <xf numFmtId="0" fontId="0" fillId="11" borderId="47" xfId="0" applyNumberFormat="1" applyFill="1" applyBorder="1" applyAlignment="1">
      <alignment horizontal="center" vertical="center"/>
    </xf>
    <xf numFmtId="0" fontId="0" fillId="43" borderId="48" xfId="0" applyFill="1" applyBorder="1" applyAlignment="1">
      <alignment horizontal="center" wrapText="1"/>
    </xf>
    <xf numFmtId="0" fontId="0" fillId="43" borderId="49" xfId="0" applyFill="1" applyBorder="1" applyAlignment="1">
      <alignment horizontal="center" wrapText="1"/>
    </xf>
    <xf numFmtId="0" fontId="0" fillId="5" borderId="49" xfId="0" applyFill="1" applyBorder="1" applyAlignment="1">
      <alignment wrapText="1"/>
    </xf>
    <xf numFmtId="0" fontId="0" fillId="0" borderId="0" xfId="0" applyAlignment="1"/>
    <xf numFmtId="0" fontId="1" fillId="6" borderId="11" xfId="0" applyFont="1" applyFill="1" applyBorder="1" applyAlignment="1">
      <alignment horizontal="center"/>
    </xf>
    <xf numFmtId="0" fontId="0" fillId="5" borderId="47" xfId="0" applyFill="1" applyBorder="1" applyAlignment="1"/>
    <xf numFmtId="0" fontId="7" fillId="7" borderId="3" xfId="0" applyFont="1" applyFill="1" applyBorder="1" applyAlignment="1">
      <alignment horizontal="center" wrapText="1"/>
    </xf>
    <xf numFmtId="0" fontId="0" fillId="43" borderId="50" xfId="0" applyFill="1" applyBorder="1" applyAlignment="1">
      <alignment horizontal="left"/>
    </xf>
    <xf numFmtId="0" fontId="0" fillId="0" borderId="0" xfId="0" applyAlignment="1">
      <alignment horizontal="center"/>
    </xf>
    <xf numFmtId="0" fontId="5" fillId="0" borderId="0" xfId="0" applyFont="1"/>
    <xf numFmtId="0" fontId="1" fillId="6" borderId="37" xfId="0" applyFont="1" applyFill="1" applyBorder="1" applyAlignment="1">
      <alignment horizontal="center" wrapText="1"/>
    </xf>
    <xf numFmtId="0" fontId="0" fillId="10" borderId="33" xfId="0" applyFill="1" applyBorder="1"/>
    <xf numFmtId="0" fontId="7" fillId="7" borderId="11" xfId="0" applyFont="1" applyFill="1" applyBorder="1" applyAlignment="1">
      <alignment horizontal="left"/>
    </xf>
    <xf numFmtId="0" fontId="0" fillId="4" borderId="8" xfId="0" applyFill="1" applyBorder="1" applyAlignment="1">
      <alignment horizontal="left"/>
    </xf>
    <xf numFmtId="0" fontId="0" fillId="4" borderId="5" xfId="0" applyFill="1" applyBorder="1" applyAlignment="1">
      <alignment horizontal="left"/>
    </xf>
    <xf numFmtId="0" fontId="6" fillId="4" borderId="5" xfId="0" applyFont="1" applyFill="1" applyBorder="1" applyAlignment="1">
      <alignment horizontal="left"/>
    </xf>
    <xf numFmtId="0" fontId="7" fillId="7" borderId="2" xfId="0" applyFont="1" applyFill="1" applyBorder="1" applyAlignment="1">
      <alignment horizontal="left" wrapText="1"/>
    </xf>
    <xf numFmtId="0" fontId="0" fillId="43" borderId="48" xfId="0" applyFill="1" applyBorder="1" applyAlignment="1">
      <alignment horizontal="left" wrapText="1"/>
    </xf>
    <xf numFmtId="0" fontId="0" fillId="43" borderId="1" xfId="0" applyFill="1" applyBorder="1" applyAlignment="1">
      <alignment horizontal="left" wrapText="1"/>
    </xf>
    <xf numFmtId="0" fontId="30" fillId="0" borderId="0" xfId="0" applyFont="1"/>
    <xf numFmtId="0" fontId="0" fillId="0" borderId="0" xfId="0" applyAlignment="1">
      <alignment horizontal="center"/>
    </xf>
    <xf numFmtId="0" fontId="0" fillId="11" borderId="47" xfId="0" quotePrefix="1" applyNumberFormat="1" applyFill="1" applyBorder="1" applyAlignment="1">
      <alignment horizontal="center" vertical="center"/>
    </xf>
    <xf numFmtId="0" fontId="0" fillId="11" borderId="49" xfId="0" quotePrefix="1" applyNumberFormat="1" applyFill="1" applyBorder="1" applyAlignment="1">
      <alignment horizontal="center" vertical="center"/>
    </xf>
    <xf numFmtId="0" fontId="0" fillId="11" borderId="48" xfId="0" quotePrefix="1" applyNumberFormat="1" applyFill="1" applyBorder="1" applyAlignment="1">
      <alignment horizontal="center" vertical="center"/>
    </xf>
    <xf numFmtId="0" fontId="0" fillId="11" borderId="24" xfId="0" quotePrefix="1" applyNumberFormat="1" applyFill="1" applyBorder="1" applyAlignment="1">
      <alignment horizontal="center" vertical="center"/>
    </xf>
    <xf numFmtId="0" fontId="0" fillId="11" borderId="1" xfId="0" quotePrefix="1" applyNumberFormat="1" applyFill="1" applyBorder="1" applyAlignment="1">
      <alignment horizontal="center" vertical="center"/>
    </xf>
    <xf numFmtId="0" fontId="0" fillId="0" borderId="0" xfId="0" applyAlignment="1">
      <alignment horizontal="center"/>
    </xf>
    <xf numFmtId="0" fontId="26" fillId="11" borderId="1" xfId="0" applyFont="1" applyFill="1" applyBorder="1" applyAlignment="1">
      <alignment horizontal="center" vertical="center"/>
    </xf>
    <xf numFmtId="0" fontId="0" fillId="0" borderId="26" xfId="0" applyBorder="1"/>
    <xf numFmtId="0" fontId="6" fillId="43" borderId="48" xfId="0" applyFont="1" applyFill="1" applyBorder="1" applyAlignment="1">
      <alignment horizontal="center" wrapText="1"/>
    </xf>
    <xf numFmtId="0" fontId="5" fillId="10" borderId="0" xfId="0" applyFont="1" applyFill="1" applyAlignment="1">
      <alignment horizontal="center"/>
    </xf>
    <xf numFmtId="0" fontId="32" fillId="43" borderId="48" xfId="0" applyFont="1" applyFill="1" applyBorder="1" applyAlignment="1">
      <alignment horizontal="center" wrapText="1"/>
    </xf>
    <xf numFmtId="0" fontId="1" fillId="2" borderId="51" xfId="0" applyFont="1" applyFill="1" applyBorder="1" applyAlignment="1">
      <alignment vertical="center"/>
    </xf>
    <xf numFmtId="0" fontId="1" fillId="6" borderId="2" xfId="0" applyFont="1" applyFill="1" applyBorder="1" applyAlignment="1">
      <alignment wrapText="1"/>
    </xf>
    <xf numFmtId="0" fontId="0" fillId="5" borderId="12" xfId="0" applyFill="1" applyBorder="1" applyAlignment="1"/>
    <xf numFmtId="0" fontId="2" fillId="7" borderId="19" xfId="0" applyFont="1" applyFill="1" applyBorder="1" applyAlignment="1">
      <alignment horizontal="left"/>
    </xf>
    <xf numFmtId="0" fontId="2" fillId="7" borderId="34" xfId="0" applyFont="1" applyFill="1" applyBorder="1" applyAlignment="1">
      <alignment horizontal="left"/>
    </xf>
    <xf numFmtId="0" fontId="2" fillId="7" borderId="35" xfId="0" applyFont="1" applyFill="1" applyBorder="1" applyAlignment="1">
      <alignment horizontal="left"/>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9" fillId="0" borderId="0" xfId="0" applyFont="1" applyAlignment="1">
      <alignment horizontal="left"/>
    </xf>
    <xf numFmtId="0" fontId="0" fillId="43" borderId="17" xfId="0" applyFill="1" applyBorder="1" applyAlignment="1">
      <alignment horizontal="left" vertical="center" wrapText="1"/>
    </xf>
    <xf numFmtId="0" fontId="0" fillId="43" borderId="18" xfId="0" applyFill="1" applyBorder="1" applyAlignment="1">
      <alignment horizontal="left" vertical="center" wrapText="1"/>
    </xf>
    <xf numFmtId="0" fontId="31" fillId="5" borderId="20" xfId="0" applyFont="1" applyFill="1" applyBorder="1" applyAlignment="1">
      <alignment horizontal="left" vertical="top" wrapText="1"/>
    </xf>
    <xf numFmtId="0" fontId="31" fillId="5" borderId="21" xfId="0" applyFont="1" applyFill="1" applyBorder="1" applyAlignment="1">
      <alignment horizontal="left" vertical="top" wrapText="1"/>
    </xf>
    <xf numFmtId="0" fontId="29" fillId="5" borderId="23" xfId="0" applyFont="1" applyFill="1" applyBorder="1" applyAlignment="1">
      <alignment horizontal="center" vertical="center" wrapText="1"/>
    </xf>
    <xf numFmtId="0" fontId="29" fillId="5" borderId="13" xfId="0" applyFont="1" applyFill="1" applyBorder="1" applyAlignment="1">
      <alignment horizontal="center" vertical="center" wrapText="1"/>
    </xf>
    <xf numFmtId="0" fontId="2" fillId="3" borderId="19" xfId="0" applyFont="1" applyFill="1" applyBorder="1" applyAlignment="1">
      <alignment horizontal="left"/>
    </xf>
    <xf numFmtId="0" fontId="2" fillId="3" borderId="34" xfId="0" applyFont="1" applyFill="1" applyBorder="1" applyAlignment="1">
      <alignment horizontal="left"/>
    </xf>
    <xf numFmtId="0" fontId="2" fillId="3" borderId="35" xfId="0" applyFont="1" applyFill="1" applyBorder="1" applyAlignment="1">
      <alignment horizontal="left"/>
    </xf>
    <xf numFmtId="0" fontId="31" fillId="5" borderId="20" xfId="0" applyFont="1" applyFill="1" applyBorder="1" applyAlignment="1">
      <alignment horizontal="left" vertical="center" wrapText="1"/>
    </xf>
    <xf numFmtId="0" fontId="31" fillId="5" borderId="21" xfId="0" applyFont="1" applyFill="1" applyBorder="1" applyAlignment="1">
      <alignment horizontal="left" vertical="center" wrapText="1"/>
    </xf>
    <xf numFmtId="0" fontId="1" fillId="6" borderId="11" xfId="0" applyFont="1" applyFill="1" applyBorder="1" applyAlignment="1">
      <alignment horizontal="left" wrapText="1"/>
    </xf>
    <xf numFmtId="0" fontId="1" fillId="6" borderId="2" xfId="0" applyFont="1" applyFill="1" applyBorder="1" applyAlignment="1">
      <alignment horizontal="left" wrapText="1"/>
    </xf>
    <xf numFmtId="0" fontId="2" fillId="7" borderId="11" xfId="0" applyFont="1" applyFill="1" applyBorder="1" applyAlignment="1">
      <alignment horizontal="left"/>
    </xf>
    <xf numFmtId="0" fontId="2" fillId="7" borderId="2" xfId="0" applyFont="1" applyFill="1" applyBorder="1" applyAlignment="1">
      <alignment horizontal="left"/>
    </xf>
    <xf numFmtId="0" fontId="2" fillId="7" borderId="12" xfId="0" applyFont="1" applyFill="1" applyBorder="1" applyAlignment="1">
      <alignment horizontal="left"/>
    </xf>
    <xf numFmtId="0" fontId="31" fillId="5" borderId="17" xfId="0" applyFont="1" applyFill="1" applyBorder="1" applyAlignment="1">
      <alignment horizontal="left" vertical="top" wrapText="1"/>
    </xf>
    <xf numFmtId="0" fontId="31" fillId="5" borderId="18" xfId="0" applyFont="1" applyFill="1" applyBorder="1" applyAlignment="1">
      <alignment horizontal="left" vertical="top" wrapText="1"/>
    </xf>
    <xf numFmtId="0" fontId="6" fillId="11" borderId="20" xfId="0" applyFont="1" applyFill="1" applyBorder="1" applyAlignment="1">
      <alignment horizontal="center" vertical="top" wrapText="1"/>
    </xf>
    <xf numFmtId="0" fontId="6" fillId="11" borderId="32" xfId="0" applyFont="1" applyFill="1" applyBorder="1" applyAlignment="1">
      <alignment horizontal="center" vertical="top" wrapText="1"/>
    </xf>
    <xf numFmtId="0" fontId="6" fillId="11" borderId="33"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0" xfId="0" applyFont="1" applyFill="1" applyBorder="1" applyAlignment="1">
      <alignment horizontal="center" vertical="top" wrapText="1"/>
    </xf>
    <xf numFmtId="0" fontId="6" fillId="11" borderId="27" xfId="0" applyFont="1" applyFill="1" applyBorder="1" applyAlignment="1">
      <alignment horizontal="center" vertical="top" wrapText="1"/>
    </xf>
    <xf numFmtId="0" fontId="6" fillId="11" borderId="29" xfId="0" applyFont="1" applyFill="1" applyBorder="1" applyAlignment="1">
      <alignment horizontal="center" vertical="top" wrapText="1"/>
    </xf>
    <xf numFmtId="0" fontId="6" fillId="11" borderId="30" xfId="0" applyFont="1" applyFill="1" applyBorder="1" applyAlignment="1">
      <alignment horizontal="center" vertical="top" wrapText="1"/>
    </xf>
    <xf numFmtId="0" fontId="6" fillId="11" borderId="31" xfId="0" applyFont="1" applyFill="1" applyBorder="1" applyAlignment="1">
      <alignment horizontal="center" vertical="top" wrapText="1"/>
    </xf>
    <xf numFmtId="0" fontId="4" fillId="5" borderId="20" xfId="0" applyFont="1" applyFill="1" applyBorder="1" applyAlignment="1">
      <alignment horizontal="left" vertical="top" wrapText="1"/>
    </xf>
    <xf numFmtId="0" fontId="4" fillId="5" borderId="21" xfId="0" applyFont="1" applyFill="1" applyBorder="1" applyAlignment="1">
      <alignment horizontal="left" vertical="top" wrapText="1"/>
    </xf>
    <xf numFmtId="0" fontId="0" fillId="43" borderId="20" xfId="0" applyFill="1" applyBorder="1" applyAlignment="1">
      <alignment horizontal="left" vertical="center" wrapText="1"/>
    </xf>
    <xf numFmtId="0" fontId="0" fillId="43" borderId="21" xfId="0" applyFill="1" applyBorder="1" applyAlignment="1">
      <alignment horizontal="left" vertical="center" wrapText="1"/>
    </xf>
    <xf numFmtId="0" fontId="0" fillId="43" borderId="47" xfId="0" applyFill="1" applyBorder="1" applyAlignment="1">
      <alignment horizontal="left"/>
    </xf>
    <xf numFmtId="0" fontId="0" fillId="43" borderId="52" xfId="0" applyFill="1" applyBorder="1" applyAlignment="1">
      <alignment horizontal="left"/>
    </xf>
    <xf numFmtId="0" fontId="0" fillId="43" borderId="48" xfId="0" applyFill="1" applyBorder="1" applyAlignment="1">
      <alignment horizontal="left"/>
    </xf>
    <xf numFmtId="0" fontId="33" fillId="7" borderId="17" xfId="0" applyFont="1" applyFill="1" applyBorder="1" applyAlignment="1">
      <alignment horizontal="center" vertical="center" wrapText="1"/>
    </xf>
    <xf numFmtId="0" fontId="33" fillId="7" borderId="26" xfId="0" applyFont="1" applyFill="1" applyBorder="1" applyAlignment="1">
      <alignment horizontal="center" vertical="center" wrapText="1"/>
    </xf>
    <xf numFmtId="0" fontId="33" fillId="7" borderId="28" xfId="0" applyFont="1" applyFill="1" applyBorder="1" applyAlignment="1">
      <alignment horizontal="center" vertical="center" wrapText="1"/>
    </xf>
    <xf numFmtId="0" fontId="7" fillId="0" borderId="0" xfId="0" applyFont="1" applyAlignment="1">
      <alignment horizontal="left" vertical="top" wrapText="1"/>
    </xf>
    <xf numFmtId="0" fontId="1" fillId="0" borderId="0" xfId="0" applyFont="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FFFFCC"/>
      <color rgb="FFBAF4C4"/>
      <color rgb="FFFFFF4B"/>
      <color rgb="FF00FA71"/>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jpe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58</xdr:col>
      <xdr:colOff>0</xdr:colOff>
      <xdr:row>252</xdr:row>
      <xdr:rowOff>0</xdr:rowOff>
    </xdr:from>
    <xdr:to>
      <xdr:col>60</xdr:col>
      <xdr:colOff>580800</xdr:colOff>
      <xdr:row>260</xdr:row>
      <xdr:rowOff>104549</xdr:rowOff>
    </xdr:to>
    <xdr:pic>
      <xdr:nvPicPr>
        <xdr:cNvPr id="17" name="Picture 5" descr="https://cdn.shopify.com/s/files/1/1978/9859/products/101-60B-003_03_1024x1024.jpg?v=1596728401"/>
        <xdr:cNvPicPr>
          <a:picLocks noChangeAspect="1" noChangeArrowheads="1"/>
        </xdr:cNvPicPr>
      </xdr:nvPicPr>
      <xdr:blipFill>
        <a:blip xmlns:r="http://schemas.openxmlformats.org/officeDocument/2006/relationships" r:embed="rId1" cstate="print"/>
        <a:srcRect/>
        <a:stretch>
          <a:fillRect/>
        </a:stretch>
      </xdr:blipFill>
      <xdr:spPr bwMode="auto">
        <a:xfrm>
          <a:off x="17687925" y="12792075"/>
          <a:ext cx="1800000" cy="1800000"/>
        </a:xfrm>
        <a:prstGeom prst="rect">
          <a:avLst/>
        </a:prstGeom>
        <a:noFill/>
      </xdr:spPr>
    </xdr:pic>
    <xdr:clientData/>
  </xdr:twoCellAnchor>
  <xdr:twoCellAnchor editAs="oneCell">
    <xdr:from>
      <xdr:col>61</xdr:col>
      <xdr:colOff>0</xdr:colOff>
      <xdr:row>252</xdr:row>
      <xdr:rowOff>0</xdr:rowOff>
    </xdr:from>
    <xdr:to>
      <xdr:col>63</xdr:col>
      <xdr:colOff>580801</xdr:colOff>
      <xdr:row>260</xdr:row>
      <xdr:rowOff>104549</xdr:rowOff>
    </xdr:to>
    <xdr:pic>
      <xdr:nvPicPr>
        <xdr:cNvPr id="18" name="Picture 6" descr="https://cdn.shopify.com/s/files/1/1978/9859/products/101-60B-003_04_1024x1024.jpg?v=1596728401"/>
        <xdr:cNvPicPr>
          <a:picLocks noChangeAspect="1" noChangeArrowheads="1"/>
        </xdr:cNvPicPr>
      </xdr:nvPicPr>
      <xdr:blipFill>
        <a:blip xmlns:r="http://schemas.openxmlformats.org/officeDocument/2006/relationships" r:embed="rId2" cstate="print"/>
        <a:srcRect/>
        <a:stretch>
          <a:fillRect/>
        </a:stretch>
      </xdr:blipFill>
      <xdr:spPr bwMode="auto">
        <a:xfrm>
          <a:off x="19516725" y="12792075"/>
          <a:ext cx="1800000" cy="1800000"/>
        </a:xfrm>
        <a:prstGeom prst="rect">
          <a:avLst/>
        </a:prstGeom>
        <a:noFill/>
      </xdr:spPr>
    </xdr:pic>
    <xdr:clientData/>
  </xdr:twoCellAnchor>
  <xdr:twoCellAnchor editAs="oneCell">
    <xdr:from>
      <xdr:col>64</xdr:col>
      <xdr:colOff>0</xdr:colOff>
      <xdr:row>252</xdr:row>
      <xdr:rowOff>0</xdr:rowOff>
    </xdr:from>
    <xdr:to>
      <xdr:col>66</xdr:col>
      <xdr:colOff>580800</xdr:colOff>
      <xdr:row>260</xdr:row>
      <xdr:rowOff>104549</xdr:rowOff>
    </xdr:to>
    <xdr:pic>
      <xdr:nvPicPr>
        <xdr:cNvPr id="19" name="Picture 7" descr="https://cdn.shopify.com/s/files/1/1978/9859/products/101-60B-003_05_1024x1024.jpg?v=1596728401"/>
        <xdr:cNvPicPr>
          <a:picLocks noChangeAspect="1" noChangeArrowheads="1"/>
        </xdr:cNvPicPr>
      </xdr:nvPicPr>
      <xdr:blipFill>
        <a:blip xmlns:r="http://schemas.openxmlformats.org/officeDocument/2006/relationships" r:embed="rId3" cstate="print"/>
        <a:srcRect/>
        <a:stretch>
          <a:fillRect/>
        </a:stretch>
      </xdr:blipFill>
      <xdr:spPr bwMode="auto">
        <a:xfrm>
          <a:off x="21345525" y="12792075"/>
          <a:ext cx="1800000" cy="1800000"/>
        </a:xfrm>
        <a:prstGeom prst="rect">
          <a:avLst/>
        </a:prstGeom>
        <a:noFill/>
      </xdr:spPr>
    </xdr:pic>
    <xdr:clientData/>
  </xdr:twoCellAnchor>
  <xdr:twoCellAnchor editAs="oneCell">
    <xdr:from>
      <xdr:col>58</xdr:col>
      <xdr:colOff>0</xdr:colOff>
      <xdr:row>252</xdr:row>
      <xdr:rowOff>0</xdr:rowOff>
    </xdr:from>
    <xdr:to>
      <xdr:col>60</xdr:col>
      <xdr:colOff>580800</xdr:colOff>
      <xdr:row>260</xdr:row>
      <xdr:rowOff>104549</xdr:rowOff>
    </xdr:to>
    <xdr:pic>
      <xdr:nvPicPr>
        <xdr:cNvPr id="20" name="Picture 9" descr="https://cdn.shopify.com/s/files/1/1978/9859/products/101-60B-008_05_1024x1024.jpg?v=1596730121"/>
        <xdr:cNvPicPr>
          <a:picLocks noChangeAspect="1" noChangeArrowheads="1"/>
        </xdr:cNvPicPr>
      </xdr:nvPicPr>
      <xdr:blipFill>
        <a:blip xmlns:r="http://schemas.openxmlformats.org/officeDocument/2006/relationships" r:embed="rId4" cstate="print"/>
        <a:srcRect/>
        <a:stretch>
          <a:fillRect/>
        </a:stretch>
      </xdr:blipFill>
      <xdr:spPr bwMode="auto">
        <a:xfrm>
          <a:off x="17687925" y="20793075"/>
          <a:ext cx="1800000" cy="1800000"/>
        </a:xfrm>
        <a:prstGeom prst="rect">
          <a:avLst/>
        </a:prstGeom>
        <a:noFill/>
      </xdr:spPr>
    </xdr:pic>
    <xdr:clientData/>
  </xdr:twoCellAnchor>
  <xdr:twoCellAnchor editAs="oneCell">
    <xdr:from>
      <xdr:col>6</xdr:col>
      <xdr:colOff>0</xdr:colOff>
      <xdr:row>4</xdr:row>
      <xdr:rowOff>58092</xdr:rowOff>
    </xdr:from>
    <xdr:to>
      <xdr:col>7</xdr:col>
      <xdr:colOff>119688</xdr:colOff>
      <xdr:row>11</xdr:row>
      <xdr:rowOff>83682</xdr:rowOff>
    </xdr:to>
    <xdr:pic>
      <xdr:nvPicPr>
        <xdr:cNvPr id="43" name="Picture 18" descr="https://cdn.shopify.com/s/files/1/1978/9859/products/04_c528c768-8492-457b-ad45-b5ee95d7a923_1024x1024.JPG?v=1553767650"/>
        <xdr:cNvPicPr>
          <a:picLocks noChangeAspect="1" noChangeArrowheads="1"/>
        </xdr:cNvPicPr>
      </xdr:nvPicPr>
      <xdr:blipFill>
        <a:blip xmlns:r="http://schemas.openxmlformats.org/officeDocument/2006/relationships" r:embed="rId5" cstate="print"/>
        <a:srcRect/>
        <a:stretch>
          <a:fillRect/>
        </a:stretch>
      </xdr:blipFill>
      <xdr:spPr bwMode="auto">
        <a:xfrm>
          <a:off x="6918709" y="1418806"/>
          <a:ext cx="1440000" cy="1428173"/>
        </a:xfrm>
        <a:prstGeom prst="rect">
          <a:avLst/>
        </a:prstGeom>
        <a:noFill/>
      </xdr:spPr>
    </xdr:pic>
    <xdr:clientData/>
  </xdr:twoCellAnchor>
  <xdr:twoCellAnchor editAs="oneCell">
    <xdr:from>
      <xdr:col>4</xdr:col>
      <xdr:colOff>9525</xdr:colOff>
      <xdr:row>4</xdr:row>
      <xdr:rowOff>47625</xdr:rowOff>
    </xdr:from>
    <xdr:to>
      <xdr:col>5</xdr:col>
      <xdr:colOff>744675</xdr:colOff>
      <xdr:row>11</xdr:row>
      <xdr:rowOff>73215</xdr:rowOff>
    </xdr:to>
    <xdr:pic>
      <xdr:nvPicPr>
        <xdr:cNvPr id="44" name="Picture 17" descr="https://cdn.shopify.com/s/files/1/1978/9859/products/02_8eecdabe-0cb3-4379-bbb2-ccdcc42b0357_1024x1024.JPG?v=1553767631"/>
        <xdr:cNvPicPr>
          <a:picLocks noChangeAspect="1" noChangeArrowheads="1"/>
        </xdr:cNvPicPr>
      </xdr:nvPicPr>
      <xdr:blipFill>
        <a:blip xmlns:r="http://schemas.openxmlformats.org/officeDocument/2006/relationships" r:embed="rId6" cstate="print"/>
        <a:srcRect/>
        <a:stretch>
          <a:fillRect/>
        </a:stretch>
      </xdr:blipFill>
      <xdr:spPr bwMode="auto">
        <a:xfrm>
          <a:off x="5172075" y="1209675"/>
          <a:ext cx="1440000" cy="1440000"/>
        </a:xfrm>
        <a:prstGeom prst="rect">
          <a:avLst/>
        </a:prstGeom>
        <a:noFill/>
      </xdr:spPr>
    </xdr:pic>
    <xdr:clientData/>
  </xdr:twoCellAnchor>
  <xdr:twoCellAnchor editAs="oneCell">
    <xdr:from>
      <xdr:col>1</xdr:col>
      <xdr:colOff>161925</xdr:colOff>
      <xdr:row>22</xdr:row>
      <xdr:rowOff>76200</xdr:rowOff>
    </xdr:from>
    <xdr:to>
      <xdr:col>1</xdr:col>
      <xdr:colOff>1601925</xdr:colOff>
      <xdr:row>29</xdr:row>
      <xdr:rowOff>182700</xdr:rowOff>
    </xdr:to>
    <xdr:pic>
      <xdr:nvPicPr>
        <xdr:cNvPr id="1050" name="Picture 26" descr="https://cdn.shopify.com/s/files/1/1978/9859/products/04_d0c3062b-87b7-414b-9d9b-c4013c2250dd_1024x1024.jpg?v=1553831944"/>
        <xdr:cNvPicPr>
          <a:picLocks noChangeAspect="1" noChangeArrowheads="1"/>
        </xdr:cNvPicPr>
      </xdr:nvPicPr>
      <xdr:blipFill>
        <a:blip xmlns:r="http://schemas.openxmlformats.org/officeDocument/2006/relationships" r:embed="rId7" cstate="print"/>
        <a:srcRect/>
        <a:stretch>
          <a:fillRect/>
        </a:stretch>
      </xdr:blipFill>
      <xdr:spPr bwMode="auto">
        <a:xfrm>
          <a:off x="247650" y="4962525"/>
          <a:ext cx="1440000" cy="1440000"/>
        </a:xfrm>
        <a:prstGeom prst="rect">
          <a:avLst/>
        </a:prstGeom>
        <a:noFill/>
      </xdr:spPr>
    </xdr:pic>
    <xdr:clientData/>
  </xdr:twoCellAnchor>
  <xdr:twoCellAnchor editAs="oneCell">
    <xdr:from>
      <xdr:col>1</xdr:col>
      <xdr:colOff>152400</xdr:colOff>
      <xdr:row>35</xdr:row>
      <xdr:rowOff>76200</xdr:rowOff>
    </xdr:from>
    <xdr:to>
      <xdr:col>1</xdr:col>
      <xdr:colOff>1592400</xdr:colOff>
      <xdr:row>42</xdr:row>
      <xdr:rowOff>182700</xdr:rowOff>
    </xdr:to>
    <xdr:pic>
      <xdr:nvPicPr>
        <xdr:cNvPr id="1058" name="Picture 34" descr="https://cdn.shopify.com/s/files/1/1978/9859/products/04_f90df5c0-330b-44a9-b5fe-2f683f4eb37e_1024x1024.jpg?v=1553831236"/>
        <xdr:cNvPicPr>
          <a:picLocks noChangeAspect="1" noChangeArrowheads="1"/>
        </xdr:cNvPicPr>
      </xdr:nvPicPr>
      <xdr:blipFill>
        <a:blip xmlns:r="http://schemas.openxmlformats.org/officeDocument/2006/relationships" r:embed="rId8" cstate="print"/>
        <a:srcRect/>
        <a:stretch>
          <a:fillRect/>
        </a:stretch>
      </xdr:blipFill>
      <xdr:spPr bwMode="auto">
        <a:xfrm>
          <a:off x="238125" y="8105775"/>
          <a:ext cx="1440000" cy="1440000"/>
        </a:xfrm>
        <a:prstGeom prst="rect">
          <a:avLst/>
        </a:prstGeom>
        <a:noFill/>
      </xdr:spPr>
    </xdr:pic>
    <xdr:clientData/>
  </xdr:twoCellAnchor>
  <xdr:twoCellAnchor editAs="oneCell">
    <xdr:from>
      <xdr:col>1</xdr:col>
      <xdr:colOff>66675</xdr:colOff>
      <xdr:row>48</xdr:row>
      <xdr:rowOff>38100</xdr:rowOff>
    </xdr:from>
    <xdr:to>
      <xdr:col>1</xdr:col>
      <xdr:colOff>1506675</xdr:colOff>
      <xdr:row>55</xdr:row>
      <xdr:rowOff>144601</xdr:rowOff>
    </xdr:to>
    <xdr:pic>
      <xdr:nvPicPr>
        <xdr:cNvPr id="1061" name="Picture 37" descr="https://cdn.shopify.com/s/files/1/1978/9859/products/03_8c06b2f5-ae61-4122-822f-47a450a4571d_1024x1024.jpg?v=1553838250"/>
        <xdr:cNvPicPr>
          <a:picLocks noChangeAspect="1" noChangeArrowheads="1"/>
        </xdr:cNvPicPr>
      </xdr:nvPicPr>
      <xdr:blipFill>
        <a:blip xmlns:r="http://schemas.openxmlformats.org/officeDocument/2006/relationships" r:embed="rId9" cstate="print"/>
        <a:srcRect/>
        <a:stretch>
          <a:fillRect/>
        </a:stretch>
      </xdr:blipFill>
      <xdr:spPr bwMode="auto">
        <a:xfrm>
          <a:off x="152400" y="11210925"/>
          <a:ext cx="1440000" cy="1440000"/>
        </a:xfrm>
        <a:prstGeom prst="rect">
          <a:avLst/>
        </a:prstGeom>
        <a:noFill/>
      </xdr:spPr>
    </xdr:pic>
    <xdr:clientData/>
  </xdr:twoCellAnchor>
  <xdr:twoCellAnchor editAs="oneCell">
    <xdr:from>
      <xdr:col>1</xdr:col>
      <xdr:colOff>66675</xdr:colOff>
      <xdr:row>61</xdr:row>
      <xdr:rowOff>47625</xdr:rowOff>
    </xdr:from>
    <xdr:to>
      <xdr:col>1</xdr:col>
      <xdr:colOff>1506675</xdr:colOff>
      <xdr:row>68</xdr:row>
      <xdr:rowOff>154124</xdr:rowOff>
    </xdr:to>
    <xdr:pic>
      <xdr:nvPicPr>
        <xdr:cNvPr id="1062" name="Picture 38" descr="https://cdn.shopify.com/s/files/1/1978/9859/products/02_5b75174a-b1c1-400a-ac43-ad50aad29b4d_1024x1024.JPG?v=1560418137"/>
        <xdr:cNvPicPr>
          <a:picLocks noChangeAspect="1" noChangeArrowheads="1"/>
        </xdr:cNvPicPr>
      </xdr:nvPicPr>
      <xdr:blipFill>
        <a:blip xmlns:r="http://schemas.openxmlformats.org/officeDocument/2006/relationships" r:embed="rId10" cstate="print"/>
        <a:srcRect/>
        <a:stretch>
          <a:fillRect/>
        </a:stretch>
      </xdr:blipFill>
      <xdr:spPr bwMode="auto">
        <a:xfrm>
          <a:off x="152400" y="14363700"/>
          <a:ext cx="1440000" cy="1440000"/>
        </a:xfrm>
        <a:prstGeom prst="rect">
          <a:avLst/>
        </a:prstGeom>
        <a:noFill/>
      </xdr:spPr>
    </xdr:pic>
    <xdr:clientData/>
  </xdr:twoCellAnchor>
  <xdr:twoCellAnchor editAs="oneCell">
    <xdr:from>
      <xdr:col>1</xdr:col>
      <xdr:colOff>85725</xdr:colOff>
      <xdr:row>74</xdr:row>
      <xdr:rowOff>28575</xdr:rowOff>
    </xdr:from>
    <xdr:to>
      <xdr:col>1</xdr:col>
      <xdr:colOff>1525725</xdr:colOff>
      <xdr:row>81</xdr:row>
      <xdr:rowOff>135075</xdr:rowOff>
    </xdr:to>
    <xdr:pic>
      <xdr:nvPicPr>
        <xdr:cNvPr id="1064" name="Picture 40" descr="https://cdn.shopify.com/s/files/1/1978/9859/products/SainSmart_Genmitsu_CNC_Router_Drills_1.5-3.175mm_Set_2_1024x1024.JPG?v=1560418137"/>
        <xdr:cNvPicPr>
          <a:picLocks noChangeAspect="1" noChangeArrowheads="1"/>
        </xdr:cNvPicPr>
      </xdr:nvPicPr>
      <xdr:blipFill>
        <a:blip xmlns:r="http://schemas.openxmlformats.org/officeDocument/2006/relationships" r:embed="rId11" cstate="print"/>
        <a:srcRect/>
        <a:stretch>
          <a:fillRect/>
        </a:stretch>
      </xdr:blipFill>
      <xdr:spPr bwMode="auto">
        <a:xfrm>
          <a:off x="171450" y="17487900"/>
          <a:ext cx="1440000" cy="1440000"/>
        </a:xfrm>
        <a:prstGeom prst="rect">
          <a:avLst/>
        </a:prstGeom>
        <a:noFill/>
      </xdr:spPr>
    </xdr:pic>
    <xdr:clientData/>
  </xdr:twoCellAnchor>
  <xdr:twoCellAnchor editAs="oneCell">
    <xdr:from>
      <xdr:col>1</xdr:col>
      <xdr:colOff>76200</xdr:colOff>
      <xdr:row>87</xdr:row>
      <xdr:rowOff>28575</xdr:rowOff>
    </xdr:from>
    <xdr:to>
      <xdr:col>1</xdr:col>
      <xdr:colOff>1516200</xdr:colOff>
      <xdr:row>94</xdr:row>
      <xdr:rowOff>135075</xdr:rowOff>
    </xdr:to>
    <xdr:pic>
      <xdr:nvPicPr>
        <xdr:cNvPr id="1066" name="Picture 42" descr="https://cdn.shopify.com/s/files/1/1978/9859/products/04_23b64947-960a-4f33-91aa-879ea802fa12_1024x1024.jpg?v=1553825577"/>
        <xdr:cNvPicPr>
          <a:picLocks noChangeAspect="1" noChangeArrowheads="1"/>
        </xdr:cNvPicPr>
      </xdr:nvPicPr>
      <xdr:blipFill>
        <a:blip xmlns:r="http://schemas.openxmlformats.org/officeDocument/2006/relationships" r:embed="rId12" cstate="print"/>
        <a:srcRect/>
        <a:stretch>
          <a:fillRect/>
        </a:stretch>
      </xdr:blipFill>
      <xdr:spPr bwMode="auto">
        <a:xfrm>
          <a:off x="161925" y="20631150"/>
          <a:ext cx="1440000" cy="1440000"/>
        </a:xfrm>
        <a:prstGeom prst="rect">
          <a:avLst/>
        </a:prstGeom>
        <a:noFill/>
      </xdr:spPr>
    </xdr:pic>
    <xdr:clientData/>
  </xdr:twoCellAnchor>
  <xdr:twoCellAnchor editAs="oneCell">
    <xdr:from>
      <xdr:col>1</xdr:col>
      <xdr:colOff>85725</xdr:colOff>
      <xdr:row>100</xdr:row>
      <xdr:rowOff>47625</xdr:rowOff>
    </xdr:from>
    <xdr:to>
      <xdr:col>1</xdr:col>
      <xdr:colOff>1525725</xdr:colOff>
      <xdr:row>107</xdr:row>
      <xdr:rowOff>154125</xdr:rowOff>
    </xdr:to>
    <xdr:pic>
      <xdr:nvPicPr>
        <xdr:cNvPr id="1068" name="Picture 44" descr="https://cdn.shopify.com/s/files/1/1978/9859/products/04_3979e1d4-dc36-4368-a73a-a8ef625f6f62_1024x1024.jpg?v=1553829261"/>
        <xdr:cNvPicPr>
          <a:picLocks noChangeAspect="1" noChangeArrowheads="1"/>
        </xdr:cNvPicPr>
      </xdr:nvPicPr>
      <xdr:blipFill>
        <a:blip xmlns:r="http://schemas.openxmlformats.org/officeDocument/2006/relationships" r:embed="rId13" cstate="print"/>
        <a:srcRect/>
        <a:stretch>
          <a:fillRect/>
        </a:stretch>
      </xdr:blipFill>
      <xdr:spPr bwMode="auto">
        <a:xfrm>
          <a:off x="171450" y="23793450"/>
          <a:ext cx="1440000" cy="1440000"/>
        </a:xfrm>
        <a:prstGeom prst="rect">
          <a:avLst/>
        </a:prstGeom>
        <a:noFill/>
      </xdr:spPr>
    </xdr:pic>
    <xdr:clientData/>
  </xdr:twoCellAnchor>
  <xdr:twoCellAnchor editAs="oneCell">
    <xdr:from>
      <xdr:col>1</xdr:col>
      <xdr:colOff>85725</xdr:colOff>
      <xdr:row>113</xdr:row>
      <xdr:rowOff>38100</xdr:rowOff>
    </xdr:from>
    <xdr:to>
      <xdr:col>1</xdr:col>
      <xdr:colOff>1525725</xdr:colOff>
      <xdr:row>120</xdr:row>
      <xdr:rowOff>144600</xdr:rowOff>
    </xdr:to>
    <xdr:pic>
      <xdr:nvPicPr>
        <xdr:cNvPr id="1069" name="Picture 45" descr="https://cdn.shopify.com/s/files/1/1978/9859/products/03_57b61ea8-57bb-4c3b-b183-606baa71a9c9_1024x1024.jpg?v=1553827153"/>
        <xdr:cNvPicPr>
          <a:picLocks noChangeAspect="1" noChangeArrowheads="1"/>
        </xdr:cNvPicPr>
      </xdr:nvPicPr>
      <xdr:blipFill>
        <a:blip xmlns:r="http://schemas.openxmlformats.org/officeDocument/2006/relationships" r:embed="rId14" cstate="print"/>
        <a:srcRect/>
        <a:stretch>
          <a:fillRect/>
        </a:stretch>
      </xdr:blipFill>
      <xdr:spPr bwMode="auto">
        <a:xfrm>
          <a:off x="171450" y="26927175"/>
          <a:ext cx="1440000" cy="1440000"/>
        </a:xfrm>
        <a:prstGeom prst="rect">
          <a:avLst/>
        </a:prstGeom>
        <a:noFill/>
      </xdr:spPr>
    </xdr:pic>
    <xdr:clientData/>
  </xdr:twoCellAnchor>
  <xdr:twoCellAnchor editAs="oneCell">
    <xdr:from>
      <xdr:col>1</xdr:col>
      <xdr:colOff>38100</xdr:colOff>
      <xdr:row>126</xdr:row>
      <xdr:rowOff>38100</xdr:rowOff>
    </xdr:from>
    <xdr:to>
      <xdr:col>1</xdr:col>
      <xdr:colOff>1478100</xdr:colOff>
      <xdr:row>133</xdr:row>
      <xdr:rowOff>144600</xdr:rowOff>
    </xdr:to>
    <xdr:pic>
      <xdr:nvPicPr>
        <xdr:cNvPr id="1078" name="Picture 54" descr="https://cdn.shopify.com/s/files/1/1978/9859/products/02_073cfab2-fa9f-4a6c-bc74-ffde3d9be867_1024x1024.jpg?v=1572408002"/>
        <xdr:cNvPicPr>
          <a:picLocks noChangeAspect="1" noChangeArrowheads="1"/>
        </xdr:cNvPicPr>
      </xdr:nvPicPr>
      <xdr:blipFill>
        <a:blip xmlns:r="http://schemas.openxmlformats.org/officeDocument/2006/relationships" r:embed="rId15" cstate="print"/>
        <a:srcRect/>
        <a:stretch>
          <a:fillRect/>
        </a:stretch>
      </xdr:blipFill>
      <xdr:spPr bwMode="auto">
        <a:xfrm>
          <a:off x="123825" y="30203775"/>
          <a:ext cx="1440000" cy="1440000"/>
        </a:xfrm>
        <a:prstGeom prst="rect">
          <a:avLst/>
        </a:prstGeom>
        <a:noFill/>
      </xdr:spPr>
    </xdr:pic>
    <xdr:clientData/>
  </xdr:twoCellAnchor>
  <xdr:twoCellAnchor editAs="oneCell">
    <xdr:from>
      <xdr:col>1</xdr:col>
      <xdr:colOff>1619250</xdr:colOff>
      <xdr:row>139</xdr:row>
      <xdr:rowOff>28575</xdr:rowOff>
    </xdr:from>
    <xdr:to>
      <xdr:col>2</xdr:col>
      <xdr:colOff>268425</xdr:colOff>
      <xdr:row>146</xdr:row>
      <xdr:rowOff>135076</xdr:rowOff>
    </xdr:to>
    <xdr:pic>
      <xdr:nvPicPr>
        <xdr:cNvPr id="1082" name="Picture 58" descr="https://cdn.shopify.com/s/files/1/1978/9859/products/02_2dd78acd-34e9-4145-9dd5-e0bc932a5016_1024x1024.jpg?v=1571641899"/>
        <xdr:cNvPicPr>
          <a:picLocks noChangeAspect="1" noChangeArrowheads="1"/>
        </xdr:cNvPicPr>
      </xdr:nvPicPr>
      <xdr:blipFill>
        <a:blip xmlns:r="http://schemas.openxmlformats.org/officeDocument/2006/relationships" r:embed="rId16" cstate="print"/>
        <a:srcRect/>
        <a:stretch>
          <a:fillRect/>
        </a:stretch>
      </xdr:blipFill>
      <xdr:spPr bwMode="auto">
        <a:xfrm>
          <a:off x="1704975" y="33337500"/>
          <a:ext cx="1440000" cy="1440000"/>
        </a:xfrm>
        <a:prstGeom prst="rect">
          <a:avLst/>
        </a:prstGeom>
        <a:noFill/>
      </xdr:spPr>
    </xdr:pic>
    <xdr:clientData/>
  </xdr:twoCellAnchor>
  <xdr:twoCellAnchor editAs="oneCell">
    <xdr:from>
      <xdr:col>2</xdr:col>
      <xdr:colOff>714375</xdr:colOff>
      <xdr:row>139</xdr:row>
      <xdr:rowOff>38100</xdr:rowOff>
    </xdr:from>
    <xdr:to>
      <xdr:col>5</xdr:col>
      <xdr:colOff>401775</xdr:colOff>
      <xdr:row>146</xdr:row>
      <xdr:rowOff>144601</xdr:rowOff>
    </xdr:to>
    <xdr:pic>
      <xdr:nvPicPr>
        <xdr:cNvPr id="1086" name="Picture 62" descr="https://cdn.shopify.com/s/files/1/1978/9859/products/101-60-NBS-09B_1024x1024.jpg?v=1577190257"/>
        <xdr:cNvPicPr>
          <a:picLocks noChangeAspect="1" noChangeArrowheads="1"/>
        </xdr:cNvPicPr>
      </xdr:nvPicPr>
      <xdr:blipFill>
        <a:blip xmlns:r="http://schemas.openxmlformats.org/officeDocument/2006/relationships" r:embed="rId17" cstate="print"/>
        <a:srcRect/>
        <a:stretch>
          <a:fillRect/>
        </a:stretch>
      </xdr:blipFill>
      <xdr:spPr bwMode="auto">
        <a:xfrm>
          <a:off x="4733925" y="33347025"/>
          <a:ext cx="1440000" cy="1440000"/>
        </a:xfrm>
        <a:prstGeom prst="rect">
          <a:avLst/>
        </a:prstGeom>
        <a:noFill/>
      </xdr:spPr>
    </xdr:pic>
    <xdr:clientData/>
  </xdr:twoCellAnchor>
  <xdr:twoCellAnchor editAs="oneCell">
    <xdr:from>
      <xdr:col>1</xdr:col>
      <xdr:colOff>104775</xdr:colOff>
      <xdr:row>139</xdr:row>
      <xdr:rowOff>38100</xdr:rowOff>
    </xdr:from>
    <xdr:to>
      <xdr:col>1</xdr:col>
      <xdr:colOff>1544775</xdr:colOff>
      <xdr:row>146</xdr:row>
      <xdr:rowOff>144601</xdr:rowOff>
    </xdr:to>
    <xdr:pic>
      <xdr:nvPicPr>
        <xdr:cNvPr id="1087" name="Picture 63" descr="https://cdn.shopify.com/s/files/1/1978/9859/products/101-60-NBS-02_31500ea8-e4f3-4681-96c9-664da0ab0b39_1024x1024.jpg?v=1577189737"/>
        <xdr:cNvPicPr>
          <a:picLocks noChangeAspect="1" noChangeArrowheads="1"/>
        </xdr:cNvPicPr>
      </xdr:nvPicPr>
      <xdr:blipFill>
        <a:blip xmlns:r="http://schemas.openxmlformats.org/officeDocument/2006/relationships" r:embed="rId18" cstate="print"/>
        <a:srcRect/>
        <a:stretch>
          <a:fillRect/>
        </a:stretch>
      </xdr:blipFill>
      <xdr:spPr bwMode="auto">
        <a:xfrm>
          <a:off x="190500" y="33347025"/>
          <a:ext cx="1440000" cy="1440000"/>
        </a:xfrm>
        <a:prstGeom prst="rect">
          <a:avLst/>
        </a:prstGeom>
        <a:noFill/>
      </xdr:spPr>
    </xdr:pic>
    <xdr:clientData/>
  </xdr:twoCellAnchor>
  <xdr:twoCellAnchor editAs="oneCell">
    <xdr:from>
      <xdr:col>1</xdr:col>
      <xdr:colOff>3143250</xdr:colOff>
      <xdr:row>139</xdr:row>
      <xdr:rowOff>28575</xdr:rowOff>
    </xdr:from>
    <xdr:to>
      <xdr:col>4</xdr:col>
      <xdr:colOff>525600</xdr:colOff>
      <xdr:row>146</xdr:row>
      <xdr:rowOff>135076</xdr:rowOff>
    </xdr:to>
    <xdr:pic>
      <xdr:nvPicPr>
        <xdr:cNvPr id="1088" name="Picture 64" descr="https://cdn.shopify.com/s/files/1/1978/9859/products/101-60-NBS-09_850ad465-5a8d-41c4-a772-abbcc77f3e1e_1024x1024.jpg?v=1577190257"/>
        <xdr:cNvPicPr>
          <a:picLocks noChangeAspect="1" noChangeArrowheads="1"/>
        </xdr:cNvPicPr>
      </xdr:nvPicPr>
      <xdr:blipFill>
        <a:blip xmlns:r="http://schemas.openxmlformats.org/officeDocument/2006/relationships" r:embed="rId19" cstate="print"/>
        <a:srcRect/>
        <a:stretch>
          <a:fillRect/>
        </a:stretch>
      </xdr:blipFill>
      <xdr:spPr bwMode="auto">
        <a:xfrm>
          <a:off x="3228975" y="33337500"/>
          <a:ext cx="1440000" cy="1440000"/>
        </a:xfrm>
        <a:prstGeom prst="rect">
          <a:avLst/>
        </a:prstGeom>
        <a:noFill/>
      </xdr:spPr>
    </xdr:pic>
    <xdr:clientData/>
  </xdr:twoCellAnchor>
  <xdr:twoCellAnchor editAs="oneCell">
    <xdr:from>
      <xdr:col>1</xdr:col>
      <xdr:colOff>66675</xdr:colOff>
      <xdr:row>152</xdr:row>
      <xdr:rowOff>66675</xdr:rowOff>
    </xdr:from>
    <xdr:to>
      <xdr:col>1</xdr:col>
      <xdr:colOff>1506675</xdr:colOff>
      <xdr:row>159</xdr:row>
      <xdr:rowOff>173174</xdr:rowOff>
    </xdr:to>
    <xdr:pic>
      <xdr:nvPicPr>
        <xdr:cNvPr id="1091" name="Picture 67" descr="https://cdn.shopify.com/s/files/1/1978/9859/products/101-60-NBB-02_2d091776-540e-4ecd-bb15-4b2514d8f2cf_1024x1024.jpg?v=1577190546"/>
        <xdr:cNvPicPr>
          <a:picLocks noChangeAspect="1" noChangeArrowheads="1"/>
        </xdr:cNvPicPr>
      </xdr:nvPicPr>
      <xdr:blipFill>
        <a:blip xmlns:r="http://schemas.openxmlformats.org/officeDocument/2006/relationships" r:embed="rId20" cstate="print"/>
        <a:srcRect/>
        <a:stretch>
          <a:fillRect/>
        </a:stretch>
      </xdr:blipFill>
      <xdr:spPr bwMode="auto">
        <a:xfrm>
          <a:off x="152400" y="36518850"/>
          <a:ext cx="1440000" cy="1440000"/>
        </a:xfrm>
        <a:prstGeom prst="rect">
          <a:avLst/>
        </a:prstGeom>
        <a:noFill/>
      </xdr:spPr>
    </xdr:pic>
    <xdr:clientData/>
  </xdr:twoCellAnchor>
  <xdr:twoCellAnchor editAs="oneCell">
    <xdr:from>
      <xdr:col>1</xdr:col>
      <xdr:colOff>1600200</xdr:colOff>
      <xdr:row>152</xdr:row>
      <xdr:rowOff>66675</xdr:rowOff>
    </xdr:from>
    <xdr:to>
      <xdr:col>2</xdr:col>
      <xdr:colOff>249375</xdr:colOff>
      <xdr:row>159</xdr:row>
      <xdr:rowOff>173174</xdr:rowOff>
    </xdr:to>
    <xdr:pic>
      <xdr:nvPicPr>
        <xdr:cNvPr id="1092" name="Picture 68" descr="https://cdn.shopify.com/s/files/1/1978/9859/products/02_37e57271-caee-4ebd-8a23-a7f7e0087d72_1024x1024.jpg?v=1571642581"/>
        <xdr:cNvPicPr>
          <a:picLocks noChangeAspect="1" noChangeArrowheads="1"/>
        </xdr:cNvPicPr>
      </xdr:nvPicPr>
      <xdr:blipFill>
        <a:blip xmlns:r="http://schemas.openxmlformats.org/officeDocument/2006/relationships" r:embed="rId21" cstate="print"/>
        <a:srcRect/>
        <a:stretch>
          <a:fillRect/>
        </a:stretch>
      </xdr:blipFill>
      <xdr:spPr bwMode="auto">
        <a:xfrm>
          <a:off x="1685925" y="36518850"/>
          <a:ext cx="1440000" cy="1440000"/>
        </a:xfrm>
        <a:prstGeom prst="rect">
          <a:avLst/>
        </a:prstGeom>
        <a:noFill/>
      </xdr:spPr>
    </xdr:pic>
    <xdr:clientData/>
  </xdr:twoCellAnchor>
  <xdr:twoCellAnchor editAs="oneCell">
    <xdr:from>
      <xdr:col>1</xdr:col>
      <xdr:colOff>1562100</xdr:colOff>
      <xdr:row>165</xdr:row>
      <xdr:rowOff>38100</xdr:rowOff>
    </xdr:from>
    <xdr:to>
      <xdr:col>2</xdr:col>
      <xdr:colOff>211275</xdr:colOff>
      <xdr:row>172</xdr:row>
      <xdr:rowOff>144600</xdr:rowOff>
    </xdr:to>
    <xdr:pic>
      <xdr:nvPicPr>
        <xdr:cNvPr id="1163" name="Picture 139" descr="https://cdn.shopify.com/s/files/1/1978/9859/products/02_0d8621ba-cdbf-4b91-85a8-512a5e08d86f_1024x1024.jpg?v=1573452215"/>
        <xdr:cNvPicPr>
          <a:picLocks noChangeAspect="1" noChangeArrowheads="1"/>
        </xdr:cNvPicPr>
      </xdr:nvPicPr>
      <xdr:blipFill>
        <a:blip xmlns:r="http://schemas.openxmlformats.org/officeDocument/2006/relationships" r:embed="rId22" cstate="print"/>
        <a:srcRect/>
        <a:stretch>
          <a:fillRect/>
        </a:stretch>
      </xdr:blipFill>
      <xdr:spPr bwMode="auto">
        <a:xfrm>
          <a:off x="1647825" y="39633525"/>
          <a:ext cx="1440000" cy="1440000"/>
        </a:xfrm>
        <a:prstGeom prst="rect">
          <a:avLst/>
        </a:prstGeom>
        <a:noFill/>
      </xdr:spPr>
    </xdr:pic>
    <xdr:clientData/>
  </xdr:twoCellAnchor>
  <xdr:twoCellAnchor editAs="oneCell">
    <xdr:from>
      <xdr:col>1</xdr:col>
      <xdr:colOff>85725</xdr:colOff>
      <xdr:row>178</xdr:row>
      <xdr:rowOff>47625</xdr:rowOff>
    </xdr:from>
    <xdr:to>
      <xdr:col>1</xdr:col>
      <xdr:colOff>1525725</xdr:colOff>
      <xdr:row>185</xdr:row>
      <xdr:rowOff>154125</xdr:rowOff>
    </xdr:to>
    <xdr:pic>
      <xdr:nvPicPr>
        <xdr:cNvPr id="1177" name="Picture 153" descr="https://cdn.shopify.com/s/files/1/1978/9859/products/101-60-NBR-01_1024x1024.jpg?v=1571641089"/>
        <xdr:cNvPicPr>
          <a:picLocks noChangeAspect="1" noChangeArrowheads="1"/>
        </xdr:cNvPicPr>
      </xdr:nvPicPr>
      <xdr:blipFill>
        <a:blip xmlns:r="http://schemas.openxmlformats.org/officeDocument/2006/relationships" r:embed="rId23" cstate="print"/>
        <a:srcRect/>
        <a:stretch>
          <a:fillRect/>
        </a:stretch>
      </xdr:blipFill>
      <xdr:spPr bwMode="auto">
        <a:xfrm>
          <a:off x="171450" y="42786300"/>
          <a:ext cx="1440000" cy="1440000"/>
        </a:xfrm>
        <a:prstGeom prst="rect">
          <a:avLst/>
        </a:prstGeom>
        <a:noFill/>
      </xdr:spPr>
    </xdr:pic>
    <xdr:clientData/>
  </xdr:twoCellAnchor>
  <xdr:twoCellAnchor editAs="oneCell">
    <xdr:from>
      <xdr:col>1</xdr:col>
      <xdr:colOff>1609725</xdr:colOff>
      <xdr:row>178</xdr:row>
      <xdr:rowOff>47625</xdr:rowOff>
    </xdr:from>
    <xdr:to>
      <xdr:col>2</xdr:col>
      <xdr:colOff>258900</xdr:colOff>
      <xdr:row>185</xdr:row>
      <xdr:rowOff>154125</xdr:rowOff>
    </xdr:to>
    <xdr:pic>
      <xdr:nvPicPr>
        <xdr:cNvPr id="1178" name="Picture 154" descr="https://cdn.shopify.com/s/files/1/1978/9859/products/02_7b2893fd-2e9e-4297-9c71-6c27355d73e7_1024x1024.jpg?v=1571641089"/>
        <xdr:cNvPicPr>
          <a:picLocks noChangeAspect="1" noChangeArrowheads="1"/>
        </xdr:cNvPicPr>
      </xdr:nvPicPr>
      <xdr:blipFill>
        <a:blip xmlns:r="http://schemas.openxmlformats.org/officeDocument/2006/relationships" r:embed="rId24" cstate="print"/>
        <a:srcRect/>
        <a:stretch>
          <a:fillRect/>
        </a:stretch>
      </xdr:blipFill>
      <xdr:spPr bwMode="auto">
        <a:xfrm>
          <a:off x="1695450" y="42786300"/>
          <a:ext cx="1440000" cy="1440000"/>
        </a:xfrm>
        <a:prstGeom prst="rect">
          <a:avLst/>
        </a:prstGeom>
        <a:noFill/>
      </xdr:spPr>
    </xdr:pic>
    <xdr:clientData/>
  </xdr:twoCellAnchor>
  <xdr:twoCellAnchor editAs="oneCell">
    <xdr:from>
      <xdr:col>1</xdr:col>
      <xdr:colOff>3133725</xdr:colOff>
      <xdr:row>178</xdr:row>
      <xdr:rowOff>85725</xdr:rowOff>
    </xdr:from>
    <xdr:to>
      <xdr:col>4</xdr:col>
      <xdr:colOff>525600</xdr:colOff>
      <xdr:row>186</xdr:row>
      <xdr:rowOff>1725</xdr:rowOff>
    </xdr:to>
    <xdr:pic>
      <xdr:nvPicPr>
        <xdr:cNvPr id="1179" name="Picture 155" descr="https://cdn.shopify.com/s/files/1/1978/9859/products/101-60-NBR-05_943a1595-dcaf-4f14-93b9-a3f048798594_1024x1024.jpg?v=1577191744"/>
        <xdr:cNvPicPr>
          <a:picLocks noChangeAspect="1" noChangeArrowheads="1"/>
        </xdr:cNvPicPr>
      </xdr:nvPicPr>
      <xdr:blipFill>
        <a:blip xmlns:r="http://schemas.openxmlformats.org/officeDocument/2006/relationships" r:embed="rId25" cstate="print"/>
        <a:srcRect/>
        <a:stretch>
          <a:fillRect/>
        </a:stretch>
      </xdr:blipFill>
      <xdr:spPr bwMode="auto">
        <a:xfrm>
          <a:off x="3219450" y="42824400"/>
          <a:ext cx="1440000" cy="1440000"/>
        </a:xfrm>
        <a:prstGeom prst="rect">
          <a:avLst/>
        </a:prstGeom>
        <a:noFill/>
      </xdr:spPr>
    </xdr:pic>
    <xdr:clientData/>
  </xdr:twoCellAnchor>
  <xdr:twoCellAnchor editAs="oneCell">
    <xdr:from>
      <xdr:col>2</xdr:col>
      <xdr:colOff>752475</xdr:colOff>
      <xdr:row>178</xdr:row>
      <xdr:rowOff>38100</xdr:rowOff>
    </xdr:from>
    <xdr:to>
      <xdr:col>5</xdr:col>
      <xdr:colOff>401775</xdr:colOff>
      <xdr:row>185</xdr:row>
      <xdr:rowOff>144600</xdr:rowOff>
    </xdr:to>
    <xdr:pic>
      <xdr:nvPicPr>
        <xdr:cNvPr id="1180" name="Picture 156" descr="https://cdn.shopify.com/s/files/1/1978/9859/products/101-60-NBR-05B_1024x1024.jpg?v=1577191744"/>
        <xdr:cNvPicPr>
          <a:picLocks noChangeAspect="1" noChangeArrowheads="1"/>
        </xdr:cNvPicPr>
      </xdr:nvPicPr>
      <xdr:blipFill>
        <a:blip xmlns:r="http://schemas.openxmlformats.org/officeDocument/2006/relationships" r:embed="rId26" cstate="print"/>
        <a:srcRect/>
        <a:stretch>
          <a:fillRect/>
        </a:stretch>
      </xdr:blipFill>
      <xdr:spPr bwMode="auto">
        <a:xfrm>
          <a:off x="4772025" y="42776775"/>
          <a:ext cx="1440000" cy="1440000"/>
        </a:xfrm>
        <a:prstGeom prst="rect">
          <a:avLst/>
        </a:prstGeom>
        <a:noFill/>
      </xdr:spPr>
    </xdr:pic>
    <xdr:clientData/>
  </xdr:twoCellAnchor>
  <xdr:twoCellAnchor editAs="oneCell">
    <xdr:from>
      <xdr:col>1</xdr:col>
      <xdr:colOff>3095625</xdr:colOff>
      <xdr:row>165</xdr:row>
      <xdr:rowOff>47625</xdr:rowOff>
    </xdr:from>
    <xdr:to>
      <xdr:col>4</xdr:col>
      <xdr:colOff>525600</xdr:colOff>
      <xdr:row>172</xdr:row>
      <xdr:rowOff>154125</xdr:rowOff>
    </xdr:to>
    <xdr:pic>
      <xdr:nvPicPr>
        <xdr:cNvPr id="1181" name="Picture 157" descr="https://cdn.shopify.com/s/files/1/1978/9859/products/101-60-NBLB-05_f543d6fc-5d0b-42f0-a79b-d8f59bd421dc_1024x1024.jpg?v=1577191364"/>
        <xdr:cNvPicPr>
          <a:picLocks noChangeAspect="1" noChangeArrowheads="1"/>
        </xdr:cNvPicPr>
      </xdr:nvPicPr>
      <xdr:blipFill>
        <a:blip xmlns:r="http://schemas.openxmlformats.org/officeDocument/2006/relationships" r:embed="rId27" cstate="print"/>
        <a:srcRect/>
        <a:stretch>
          <a:fillRect/>
        </a:stretch>
      </xdr:blipFill>
      <xdr:spPr bwMode="auto">
        <a:xfrm>
          <a:off x="3181350" y="39643050"/>
          <a:ext cx="1440000" cy="1440000"/>
        </a:xfrm>
        <a:prstGeom prst="rect">
          <a:avLst/>
        </a:prstGeom>
        <a:noFill/>
      </xdr:spPr>
    </xdr:pic>
    <xdr:clientData/>
  </xdr:twoCellAnchor>
  <xdr:twoCellAnchor editAs="oneCell">
    <xdr:from>
      <xdr:col>2</xdr:col>
      <xdr:colOff>695325</xdr:colOff>
      <xdr:row>165</xdr:row>
      <xdr:rowOff>47625</xdr:rowOff>
    </xdr:from>
    <xdr:to>
      <xdr:col>5</xdr:col>
      <xdr:colOff>401775</xdr:colOff>
      <xdr:row>172</xdr:row>
      <xdr:rowOff>154125</xdr:rowOff>
    </xdr:to>
    <xdr:pic>
      <xdr:nvPicPr>
        <xdr:cNvPr id="1182" name="Picture 158" descr="https://cdn.shopify.com/s/files/1/1978/9859/products/101-60-NBLB-05B_1024x1024.jpg?v=1577191364"/>
        <xdr:cNvPicPr>
          <a:picLocks noChangeAspect="1" noChangeArrowheads="1"/>
        </xdr:cNvPicPr>
      </xdr:nvPicPr>
      <xdr:blipFill>
        <a:blip xmlns:r="http://schemas.openxmlformats.org/officeDocument/2006/relationships" r:embed="rId28" cstate="print"/>
        <a:srcRect/>
        <a:stretch>
          <a:fillRect/>
        </a:stretch>
      </xdr:blipFill>
      <xdr:spPr bwMode="auto">
        <a:xfrm>
          <a:off x="4714875" y="39643050"/>
          <a:ext cx="1440000" cy="1440000"/>
        </a:xfrm>
        <a:prstGeom prst="rect">
          <a:avLst/>
        </a:prstGeom>
        <a:noFill/>
      </xdr:spPr>
    </xdr:pic>
    <xdr:clientData/>
  </xdr:twoCellAnchor>
  <xdr:twoCellAnchor editAs="oneCell">
    <xdr:from>
      <xdr:col>1</xdr:col>
      <xdr:colOff>47625</xdr:colOff>
      <xdr:row>165</xdr:row>
      <xdr:rowOff>38100</xdr:rowOff>
    </xdr:from>
    <xdr:to>
      <xdr:col>1</xdr:col>
      <xdr:colOff>1487625</xdr:colOff>
      <xdr:row>172</xdr:row>
      <xdr:rowOff>144600</xdr:rowOff>
    </xdr:to>
    <xdr:pic>
      <xdr:nvPicPr>
        <xdr:cNvPr id="1183" name="Picture 159" descr="https://cdn.shopify.com/s/files/1/1978/9859/products/101-60-NBLB-01_1024x1024.jpg?v=1572407277"/>
        <xdr:cNvPicPr>
          <a:picLocks noChangeAspect="1" noChangeArrowheads="1"/>
        </xdr:cNvPicPr>
      </xdr:nvPicPr>
      <xdr:blipFill>
        <a:blip xmlns:r="http://schemas.openxmlformats.org/officeDocument/2006/relationships" r:embed="rId29" cstate="print"/>
        <a:srcRect/>
        <a:stretch>
          <a:fillRect/>
        </a:stretch>
      </xdr:blipFill>
      <xdr:spPr bwMode="auto">
        <a:xfrm>
          <a:off x="133350" y="39633525"/>
          <a:ext cx="1440000" cy="1440000"/>
        </a:xfrm>
        <a:prstGeom prst="rect">
          <a:avLst/>
        </a:prstGeom>
        <a:noFill/>
      </xdr:spPr>
    </xdr:pic>
    <xdr:clientData/>
  </xdr:twoCellAnchor>
  <xdr:twoCellAnchor editAs="oneCell">
    <xdr:from>
      <xdr:col>1</xdr:col>
      <xdr:colOff>38100</xdr:colOff>
      <xdr:row>295</xdr:row>
      <xdr:rowOff>38100</xdr:rowOff>
    </xdr:from>
    <xdr:to>
      <xdr:col>1</xdr:col>
      <xdr:colOff>1478100</xdr:colOff>
      <xdr:row>302</xdr:row>
      <xdr:rowOff>144600</xdr:rowOff>
    </xdr:to>
    <xdr:pic>
      <xdr:nvPicPr>
        <xdr:cNvPr id="1186" name="Picture 162" descr="https://cdn.shopify.com/s/files/1/1978/9859/products/101-60B-002_02_1024x1024.jpg?v=1596852598"/>
        <xdr:cNvPicPr>
          <a:picLocks noChangeAspect="1" noChangeArrowheads="1"/>
        </xdr:cNvPicPr>
      </xdr:nvPicPr>
      <xdr:blipFill>
        <a:blip xmlns:r="http://schemas.openxmlformats.org/officeDocument/2006/relationships" r:embed="rId30" cstate="print"/>
        <a:srcRect/>
        <a:stretch>
          <a:fillRect/>
        </a:stretch>
      </xdr:blipFill>
      <xdr:spPr bwMode="auto">
        <a:xfrm>
          <a:off x="123825" y="45920025"/>
          <a:ext cx="1440000" cy="1440000"/>
        </a:xfrm>
        <a:prstGeom prst="rect">
          <a:avLst/>
        </a:prstGeom>
        <a:noFill/>
      </xdr:spPr>
    </xdr:pic>
    <xdr:clientData/>
  </xdr:twoCellAnchor>
  <xdr:twoCellAnchor editAs="oneCell">
    <xdr:from>
      <xdr:col>1</xdr:col>
      <xdr:colOff>19050</xdr:colOff>
      <xdr:row>318</xdr:row>
      <xdr:rowOff>38100</xdr:rowOff>
    </xdr:from>
    <xdr:to>
      <xdr:col>1</xdr:col>
      <xdr:colOff>1459050</xdr:colOff>
      <xdr:row>325</xdr:row>
      <xdr:rowOff>144600</xdr:rowOff>
    </xdr:to>
    <xdr:pic>
      <xdr:nvPicPr>
        <xdr:cNvPr id="1189" name="Picture 165" descr="https://cdn.shopify.com/s/files/1/1978/9859/products/101-60B-007_04_1024x1024.jpg?v=1596729941"/>
        <xdr:cNvPicPr>
          <a:picLocks noChangeAspect="1" noChangeArrowheads="1"/>
        </xdr:cNvPicPr>
      </xdr:nvPicPr>
      <xdr:blipFill>
        <a:blip xmlns:r="http://schemas.openxmlformats.org/officeDocument/2006/relationships" r:embed="rId31" cstate="print"/>
        <a:srcRect/>
        <a:stretch>
          <a:fillRect/>
        </a:stretch>
      </xdr:blipFill>
      <xdr:spPr bwMode="auto">
        <a:xfrm>
          <a:off x="104775" y="50968275"/>
          <a:ext cx="1440000" cy="1440000"/>
        </a:xfrm>
        <a:prstGeom prst="rect">
          <a:avLst/>
        </a:prstGeom>
        <a:noFill/>
      </xdr:spPr>
    </xdr:pic>
    <xdr:clientData/>
  </xdr:twoCellAnchor>
  <xdr:twoCellAnchor editAs="oneCell">
    <xdr:from>
      <xdr:col>1</xdr:col>
      <xdr:colOff>76200</xdr:colOff>
      <xdr:row>344</xdr:row>
      <xdr:rowOff>47625</xdr:rowOff>
    </xdr:from>
    <xdr:to>
      <xdr:col>1</xdr:col>
      <xdr:colOff>1516200</xdr:colOff>
      <xdr:row>351</xdr:row>
      <xdr:rowOff>154125</xdr:rowOff>
    </xdr:to>
    <xdr:pic>
      <xdr:nvPicPr>
        <xdr:cNvPr id="1191" name="Picture 167" descr="https://cdn.shopify.com/s/files/1/1978/9859/products/101-60B-009_02_1024x1024.jpg?v=1596730621"/>
        <xdr:cNvPicPr>
          <a:picLocks noChangeAspect="1" noChangeArrowheads="1"/>
        </xdr:cNvPicPr>
      </xdr:nvPicPr>
      <xdr:blipFill>
        <a:blip xmlns:r="http://schemas.openxmlformats.org/officeDocument/2006/relationships" r:embed="rId32" cstate="print"/>
        <a:srcRect/>
        <a:stretch>
          <a:fillRect/>
        </a:stretch>
      </xdr:blipFill>
      <xdr:spPr bwMode="auto">
        <a:xfrm>
          <a:off x="161925" y="54121050"/>
          <a:ext cx="1440000" cy="1440000"/>
        </a:xfrm>
        <a:prstGeom prst="rect">
          <a:avLst/>
        </a:prstGeom>
        <a:noFill/>
      </xdr:spPr>
    </xdr:pic>
    <xdr:clientData/>
  </xdr:twoCellAnchor>
  <xdr:twoCellAnchor editAs="oneCell">
    <xdr:from>
      <xdr:col>1</xdr:col>
      <xdr:colOff>47625</xdr:colOff>
      <xdr:row>331</xdr:row>
      <xdr:rowOff>47625</xdr:rowOff>
    </xdr:from>
    <xdr:to>
      <xdr:col>1</xdr:col>
      <xdr:colOff>1487625</xdr:colOff>
      <xdr:row>339</xdr:row>
      <xdr:rowOff>154125</xdr:rowOff>
    </xdr:to>
    <xdr:pic>
      <xdr:nvPicPr>
        <xdr:cNvPr id="1193" name="Picture 169" descr="https://cdn.shopify.com/s/files/1/1978/9859/products/101-60B-008_04_1024x1024.jpg?v=1598933328"/>
        <xdr:cNvPicPr>
          <a:picLocks noChangeAspect="1" noChangeArrowheads="1"/>
        </xdr:cNvPicPr>
      </xdr:nvPicPr>
      <xdr:blipFill>
        <a:blip xmlns:r="http://schemas.openxmlformats.org/officeDocument/2006/relationships" r:embed="rId33" cstate="print"/>
        <a:srcRect/>
        <a:stretch>
          <a:fillRect/>
        </a:stretch>
      </xdr:blipFill>
      <xdr:spPr bwMode="auto">
        <a:xfrm>
          <a:off x="133350" y="57454800"/>
          <a:ext cx="1440000" cy="1440000"/>
        </a:xfrm>
        <a:prstGeom prst="rect">
          <a:avLst/>
        </a:prstGeom>
        <a:noFill/>
      </xdr:spPr>
    </xdr:pic>
    <xdr:clientData/>
  </xdr:twoCellAnchor>
  <xdr:twoCellAnchor editAs="oneCell">
    <xdr:from>
      <xdr:col>1</xdr:col>
      <xdr:colOff>1552575</xdr:colOff>
      <xdr:row>331</xdr:row>
      <xdr:rowOff>57150</xdr:rowOff>
    </xdr:from>
    <xdr:to>
      <xdr:col>2</xdr:col>
      <xdr:colOff>201750</xdr:colOff>
      <xdr:row>339</xdr:row>
      <xdr:rowOff>163650</xdr:rowOff>
    </xdr:to>
    <xdr:pic>
      <xdr:nvPicPr>
        <xdr:cNvPr id="1194" name="Picture 170" descr="https://cdn.shopify.com/s/files/1/1978/9859/products/1_50990655-ebed-4d42-bdd5-57d28c342a6b_1024x1024.jpg?v=1598933328"/>
        <xdr:cNvPicPr>
          <a:picLocks noChangeAspect="1" noChangeArrowheads="1"/>
        </xdr:cNvPicPr>
      </xdr:nvPicPr>
      <xdr:blipFill>
        <a:blip xmlns:r="http://schemas.openxmlformats.org/officeDocument/2006/relationships" r:embed="rId34" cstate="print"/>
        <a:srcRect/>
        <a:stretch>
          <a:fillRect/>
        </a:stretch>
      </xdr:blipFill>
      <xdr:spPr bwMode="auto">
        <a:xfrm>
          <a:off x="1638300" y="57464325"/>
          <a:ext cx="1440000" cy="1440000"/>
        </a:xfrm>
        <a:prstGeom prst="rect">
          <a:avLst/>
        </a:prstGeom>
        <a:noFill/>
      </xdr:spPr>
    </xdr:pic>
    <xdr:clientData/>
  </xdr:twoCellAnchor>
  <xdr:twoCellAnchor editAs="oneCell">
    <xdr:from>
      <xdr:col>1</xdr:col>
      <xdr:colOff>57150</xdr:colOff>
      <xdr:row>191</xdr:row>
      <xdr:rowOff>38100</xdr:rowOff>
    </xdr:from>
    <xdr:to>
      <xdr:col>1</xdr:col>
      <xdr:colOff>1497150</xdr:colOff>
      <xdr:row>198</xdr:row>
      <xdr:rowOff>144600</xdr:rowOff>
    </xdr:to>
    <xdr:pic>
      <xdr:nvPicPr>
        <xdr:cNvPr id="1195" name="Picture 171" descr="https://cdn.shopify.com/s/files/1/1978/9859/products/101-60B-010_02_1024x1024.jpg?v=1596853286"/>
        <xdr:cNvPicPr>
          <a:picLocks noChangeAspect="1" noChangeArrowheads="1"/>
        </xdr:cNvPicPr>
      </xdr:nvPicPr>
      <xdr:blipFill>
        <a:blip xmlns:r="http://schemas.openxmlformats.org/officeDocument/2006/relationships" r:embed="rId35" cstate="print"/>
        <a:srcRect/>
        <a:stretch>
          <a:fillRect/>
        </a:stretch>
      </xdr:blipFill>
      <xdr:spPr bwMode="auto">
        <a:xfrm>
          <a:off x="142875" y="60779025"/>
          <a:ext cx="1440000" cy="1440000"/>
        </a:xfrm>
        <a:prstGeom prst="rect">
          <a:avLst/>
        </a:prstGeom>
        <a:noFill/>
      </xdr:spPr>
    </xdr:pic>
    <xdr:clientData/>
  </xdr:twoCellAnchor>
  <xdr:twoCellAnchor editAs="oneCell">
    <xdr:from>
      <xdr:col>1</xdr:col>
      <xdr:colOff>1562100</xdr:colOff>
      <xdr:row>191</xdr:row>
      <xdr:rowOff>38100</xdr:rowOff>
    </xdr:from>
    <xdr:to>
      <xdr:col>2</xdr:col>
      <xdr:colOff>211275</xdr:colOff>
      <xdr:row>198</xdr:row>
      <xdr:rowOff>144600</xdr:rowOff>
    </xdr:to>
    <xdr:pic>
      <xdr:nvPicPr>
        <xdr:cNvPr id="1196" name="Picture 172" descr="https://cdn.shopify.com/s/files/1/1978/9859/products/101-60B-010_03_1024x1024.jpg?v=1596853286"/>
        <xdr:cNvPicPr>
          <a:picLocks noChangeAspect="1" noChangeArrowheads="1"/>
        </xdr:cNvPicPr>
      </xdr:nvPicPr>
      <xdr:blipFill>
        <a:blip xmlns:r="http://schemas.openxmlformats.org/officeDocument/2006/relationships" r:embed="rId36" cstate="print"/>
        <a:srcRect/>
        <a:stretch>
          <a:fillRect/>
        </a:stretch>
      </xdr:blipFill>
      <xdr:spPr bwMode="auto">
        <a:xfrm>
          <a:off x="1647825" y="60779025"/>
          <a:ext cx="1440000" cy="1440000"/>
        </a:xfrm>
        <a:prstGeom prst="rect">
          <a:avLst/>
        </a:prstGeom>
        <a:noFill/>
      </xdr:spPr>
    </xdr:pic>
    <xdr:clientData/>
  </xdr:twoCellAnchor>
  <xdr:twoCellAnchor editAs="oneCell">
    <xdr:from>
      <xdr:col>1</xdr:col>
      <xdr:colOff>104775</xdr:colOff>
      <xdr:row>204</xdr:row>
      <xdr:rowOff>38100</xdr:rowOff>
    </xdr:from>
    <xdr:to>
      <xdr:col>1</xdr:col>
      <xdr:colOff>1544775</xdr:colOff>
      <xdr:row>211</xdr:row>
      <xdr:rowOff>144600</xdr:rowOff>
    </xdr:to>
    <xdr:pic>
      <xdr:nvPicPr>
        <xdr:cNvPr id="1197" name="Picture 173" descr="https://cdn.shopify.com/s/files/1/1978/9859/products/101-60B-006_02_1024x1024.jpg?v=1596729823"/>
        <xdr:cNvPicPr>
          <a:picLocks noChangeAspect="1" noChangeArrowheads="1"/>
        </xdr:cNvPicPr>
      </xdr:nvPicPr>
      <xdr:blipFill>
        <a:blip xmlns:r="http://schemas.openxmlformats.org/officeDocument/2006/relationships" r:embed="rId37" cstate="print"/>
        <a:srcRect/>
        <a:stretch>
          <a:fillRect/>
        </a:stretch>
      </xdr:blipFill>
      <xdr:spPr bwMode="auto">
        <a:xfrm>
          <a:off x="190500" y="64112775"/>
          <a:ext cx="1440000" cy="1440000"/>
        </a:xfrm>
        <a:prstGeom prst="rect">
          <a:avLst/>
        </a:prstGeom>
        <a:noFill/>
      </xdr:spPr>
    </xdr:pic>
    <xdr:clientData/>
  </xdr:twoCellAnchor>
  <xdr:twoCellAnchor editAs="oneCell">
    <xdr:from>
      <xdr:col>1</xdr:col>
      <xdr:colOff>47625</xdr:colOff>
      <xdr:row>217</xdr:row>
      <xdr:rowOff>66675</xdr:rowOff>
    </xdr:from>
    <xdr:to>
      <xdr:col>1</xdr:col>
      <xdr:colOff>1487625</xdr:colOff>
      <xdr:row>224</xdr:row>
      <xdr:rowOff>173175</xdr:rowOff>
    </xdr:to>
    <xdr:pic>
      <xdr:nvPicPr>
        <xdr:cNvPr id="1198" name="Picture 174" descr="https://cdn.shopify.com/s/files/1/1978/9859/products/101-60B-003_02_1024x1024.jpg?v=1596728401"/>
        <xdr:cNvPicPr>
          <a:picLocks noChangeAspect="1" noChangeArrowheads="1"/>
        </xdr:cNvPicPr>
      </xdr:nvPicPr>
      <xdr:blipFill>
        <a:blip xmlns:r="http://schemas.openxmlformats.org/officeDocument/2006/relationships" r:embed="rId38" cstate="print"/>
        <a:srcRect/>
        <a:stretch>
          <a:fillRect/>
        </a:stretch>
      </xdr:blipFill>
      <xdr:spPr bwMode="auto">
        <a:xfrm>
          <a:off x="133350" y="67284600"/>
          <a:ext cx="1440000" cy="1440000"/>
        </a:xfrm>
        <a:prstGeom prst="rect">
          <a:avLst/>
        </a:prstGeom>
        <a:noFill/>
      </xdr:spPr>
    </xdr:pic>
    <xdr:clientData/>
  </xdr:twoCellAnchor>
  <xdr:twoCellAnchor editAs="oneCell">
    <xdr:from>
      <xdr:col>1</xdr:col>
      <xdr:colOff>1562100</xdr:colOff>
      <xdr:row>217</xdr:row>
      <xdr:rowOff>47625</xdr:rowOff>
    </xdr:from>
    <xdr:to>
      <xdr:col>2</xdr:col>
      <xdr:colOff>211275</xdr:colOff>
      <xdr:row>224</xdr:row>
      <xdr:rowOff>154125</xdr:rowOff>
    </xdr:to>
    <xdr:pic>
      <xdr:nvPicPr>
        <xdr:cNvPr id="1199" name="Picture 175" descr="https://cdn.shopify.com/s/files/1/1978/9859/products/101-60B-003_03_1024x1024.jpg?v=1596728401"/>
        <xdr:cNvPicPr>
          <a:picLocks noChangeAspect="1" noChangeArrowheads="1"/>
        </xdr:cNvPicPr>
      </xdr:nvPicPr>
      <xdr:blipFill>
        <a:blip xmlns:r="http://schemas.openxmlformats.org/officeDocument/2006/relationships" r:embed="rId39" cstate="print"/>
        <a:srcRect/>
        <a:stretch>
          <a:fillRect/>
        </a:stretch>
      </xdr:blipFill>
      <xdr:spPr bwMode="auto">
        <a:xfrm>
          <a:off x="1647825" y="67265550"/>
          <a:ext cx="1440000" cy="1440000"/>
        </a:xfrm>
        <a:prstGeom prst="rect">
          <a:avLst/>
        </a:prstGeom>
        <a:noFill/>
      </xdr:spPr>
    </xdr:pic>
    <xdr:clientData/>
  </xdr:twoCellAnchor>
  <xdr:twoCellAnchor editAs="oneCell">
    <xdr:from>
      <xdr:col>1</xdr:col>
      <xdr:colOff>3067050</xdr:colOff>
      <xdr:row>217</xdr:row>
      <xdr:rowOff>28575</xdr:rowOff>
    </xdr:from>
    <xdr:to>
      <xdr:col>4</xdr:col>
      <xdr:colOff>525600</xdr:colOff>
      <xdr:row>224</xdr:row>
      <xdr:rowOff>135075</xdr:rowOff>
    </xdr:to>
    <xdr:pic>
      <xdr:nvPicPr>
        <xdr:cNvPr id="1200" name="Picture 176" descr="https://cdn.shopify.com/s/files/1/1978/9859/products/101-60B-003_04_1024x1024.jpg?v=1596728401"/>
        <xdr:cNvPicPr>
          <a:picLocks noChangeAspect="1" noChangeArrowheads="1"/>
        </xdr:cNvPicPr>
      </xdr:nvPicPr>
      <xdr:blipFill>
        <a:blip xmlns:r="http://schemas.openxmlformats.org/officeDocument/2006/relationships" r:embed="rId40" cstate="print"/>
        <a:srcRect/>
        <a:stretch>
          <a:fillRect/>
        </a:stretch>
      </xdr:blipFill>
      <xdr:spPr bwMode="auto">
        <a:xfrm>
          <a:off x="3152775" y="67246500"/>
          <a:ext cx="1440000" cy="1440000"/>
        </a:xfrm>
        <a:prstGeom prst="rect">
          <a:avLst/>
        </a:prstGeom>
        <a:noFill/>
      </xdr:spPr>
    </xdr:pic>
    <xdr:clientData/>
  </xdr:twoCellAnchor>
  <xdr:twoCellAnchor editAs="oneCell">
    <xdr:from>
      <xdr:col>2</xdr:col>
      <xdr:colOff>638175</xdr:colOff>
      <xdr:row>217</xdr:row>
      <xdr:rowOff>47625</xdr:rowOff>
    </xdr:from>
    <xdr:to>
      <xdr:col>5</xdr:col>
      <xdr:colOff>401775</xdr:colOff>
      <xdr:row>224</xdr:row>
      <xdr:rowOff>154125</xdr:rowOff>
    </xdr:to>
    <xdr:pic>
      <xdr:nvPicPr>
        <xdr:cNvPr id="1201" name="Picture 177" descr="https://cdn.shopify.com/s/files/1/1978/9859/products/101-60B-003_05_1024x1024.jpg?v=1596728401"/>
        <xdr:cNvPicPr>
          <a:picLocks noChangeAspect="1" noChangeArrowheads="1"/>
        </xdr:cNvPicPr>
      </xdr:nvPicPr>
      <xdr:blipFill>
        <a:blip xmlns:r="http://schemas.openxmlformats.org/officeDocument/2006/relationships" r:embed="rId41" cstate="print"/>
        <a:srcRect/>
        <a:stretch>
          <a:fillRect/>
        </a:stretch>
      </xdr:blipFill>
      <xdr:spPr bwMode="auto">
        <a:xfrm>
          <a:off x="4657725" y="67265550"/>
          <a:ext cx="1440000" cy="1440000"/>
        </a:xfrm>
        <a:prstGeom prst="rect">
          <a:avLst/>
        </a:prstGeom>
        <a:noFill/>
      </xdr:spPr>
    </xdr:pic>
    <xdr:clientData/>
  </xdr:twoCellAnchor>
  <xdr:twoCellAnchor editAs="oneCell">
    <xdr:from>
      <xdr:col>1</xdr:col>
      <xdr:colOff>57150</xdr:colOff>
      <xdr:row>230</xdr:row>
      <xdr:rowOff>47625</xdr:rowOff>
    </xdr:from>
    <xdr:to>
      <xdr:col>1</xdr:col>
      <xdr:colOff>1497150</xdr:colOff>
      <xdr:row>237</xdr:row>
      <xdr:rowOff>154126</xdr:rowOff>
    </xdr:to>
    <xdr:pic>
      <xdr:nvPicPr>
        <xdr:cNvPr id="1203" name="Picture 179" descr="https://cdn.shopify.com/s/files/1/1978/9859/products/101-60B-004_02_1024x1024.jpg?v=1596728690"/>
        <xdr:cNvPicPr>
          <a:picLocks noChangeAspect="1" noChangeArrowheads="1"/>
        </xdr:cNvPicPr>
      </xdr:nvPicPr>
      <xdr:blipFill>
        <a:blip xmlns:r="http://schemas.openxmlformats.org/officeDocument/2006/relationships" r:embed="rId42" cstate="print"/>
        <a:srcRect/>
        <a:stretch>
          <a:fillRect/>
        </a:stretch>
      </xdr:blipFill>
      <xdr:spPr bwMode="auto">
        <a:xfrm>
          <a:off x="142875" y="70408800"/>
          <a:ext cx="1440000" cy="1440000"/>
        </a:xfrm>
        <a:prstGeom prst="rect">
          <a:avLst/>
        </a:prstGeom>
        <a:noFill/>
      </xdr:spPr>
    </xdr:pic>
    <xdr:clientData/>
  </xdr:twoCellAnchor>
  <xdr:twoCellAnchor editAs="oneCell">
    <xdr:from>
      <xdr:col>1</xdr:col>
      <xdr:colOff>1581150</xdr:colOff>
      <xdr:row>230</xdr:row>
      <xdr:rowOff>28575</xdr:rowOff>
    </xdr:from>
    <xdr:to>
      <xdr:col>2</xdr:col>
      <xdr:colOff>230325</xdr:colOff>
      <xdr:row>237</xdr:row>
      <xdr:rowOff>135076</xdr:rowOff>
    </xdr:to>
    <xdr:pic>
      <xdr:nvPicPr>
        <xdr:cNvPr id="1204" name="Picture 180" descr="https://cdn.shopify.com/s/files/1/1978/9859/products/101-60B-004_03_1024x1024.jpg?v=1596728690"/>
        <xdr:cNvPicPr>
          <a:picLocks noChangeAspect="1" noChangeArrowheads="1"/>
        </xdr:cNvPicPr>
      </xdr:nvPicPr>
      <xdr:blipFill>
        <a:blip xmlns:r="http://schemas.openxmlformats.org/officeDocument/2006/relationships" r:embed="rId39" cstate="print"/>
        <a:srcRect/>
        <a:stretch>
          <a:fillRect/>
        </a:stretch>
      </xdr:blipFill>
      <xdr:spPr bwMode="auto">
        <a:xfrm>
          <a:off x="1666875" y="70389750"/>
          <a:ext cx="1440000" cy="1440000"/>
        </a:xfrm>
        <a:prstGeom prst="rect">
          <a:avLst/>
        </a:prstGeom>
        <a:noFill/>
      </xdr:spPr>
    </xdr:pic>
    <xdr:clientData/>
  </xdr:twoCellAnchor>
  <xdr:twoCellAnchor editAs="oneCell">
    <xdr:from>
      <xdr:col>1</xdr:col>
      <xdr:colOff>76200</xdr:colOff>
      <xdr:row>243</xdr:row>
      <xdr:rowOff>57150</xdr:rowOff>
    </xdr:from>
    <xdr:to>
      <xdr:col>1</xdr:col>
      <xdr:colOff>1516200</xdr:colOff>
      <xdr:row>250</xdr:row>
      <xdr:rowOff>163649</xdr:rowOff>
    </xdr:to>
    <xdr:pic>
      <xdr:nvPicPr>
        <xdr:cNvPr id="1207" name="Picture 183" descr="https://cdn.shopify.com/s/files/1/1978/9859/products/101-60B-005_02_1024x1024.jpg?v=1596728884"/>
        <xdr:cNvPicPr>
          <a:picLocks noChangeAspect="1" noChangeArrowheads="1"/>
        </xdr:cNvPicPr>
      </xdr:nvPicPr>
      <xdr:blipFill>
        <a:blip xmlns:r="http://schemas.openxmlformats.org/officeDocument/2006/relationships" r:embed="rId43" cstate="print"/>
        <a:srcRect/>
        <a:stretch>
          <a:fillRect/>
        </a:stretch>
      </xdr:blipFill>
      <xdr:spPr bwMode="auto">
        <a:xfrm>
          <a:off x="161925" y="73561575"/>
          <a:ext cx="1440000" cy="1440000"/>
        </a:xfrm>
        <a:prstGeom prst="rect">
          <a:avLst/>
        </a:prstGeom>
        <a:noFill/>
      </xdr:spPr>
    </xdr:pic>
    <xdr:clientData/>
  </xdr:twoCellAnchor>
  <xdr:twoCellAnchor editAs="oneCell">
    <xdr:from>
      <xdr:col>1</xdr:col>
      <xdr:colOff>38100</xdr:colOff>
      <xdr:row>256</xdr:row>
      <xdr:rowOff>28575</xdr:rowOff>
    </xdr:from>
    <xdr:to>
      <xdr:col>1</xdr:col>
      <xdr:colOff>1478100</xdr:colOff>
      <xdr:row>263</xdr:row>
      <xdr:rowOff>135075</xdr:rowOff>
    </xdr:to>
    <xdr:pic>
      <xdr:nvPicPr>
        <xdr:cNvPr id="1225" name="Picture 201" descr="https://cdn.shopify.com/s/files/1/1978/9859/products/101-60B-001_06_1024x1024.jpg?v=1596852246"/>
        <xdr:cNvPicPr>
          <a:picLocks noChangeAspect="1" noChangeArrowheads="1"/>
        </xdr:cNvPicPr>
      </xdr:nvPicPr>
      <xdr:blipFill>
        <a:blip xmlns:r="http://schemas.openxmlformats.org/officeDocument/2006/relationships" r:embed="rId44" cstate="print"/>
        <a:srcRect/>
        <a:stretch>
          <a:fillRect/>
        </a:stretch>
      </xdr:blipFill>
      <xdr:spPr bwMode="auto">
        <a:xfrm>
          <a:off x="123825" y="71913750"/>
          <a:ext cx="1440000" cy="1440000"/>
        </a:xfrm>
        <a:prstGeom prst="rect">
          <a:avLst/>
        </a:prstGeom>
        <a:noFill/>
      </xdr:spPr>
    </xdr:pic>
    <xdr:clientData/>
  </xdr:twoCellAnchor>
  <xdr:twoCellAnchor editAs="oneCell">
    <xdr:from>
      <xdr:col>1</xdr:col>
      <xdr:colOff>57150</xdr:colOff>
      <xdr:row>269</xdr:row>
      <xdr:rowOff>66675</xdr:rowOff>
    </xdr:from>
    <xdr:to>
      <xdr:col>1</xdr:col>
      <xdr:colOff>1497150</xdr:colOff>
      <xdr:row>276</xdr:row>
      <xdr:rowOff>173175</xdr:rowOff>
    </xdr:to>
    <xdr:pic>
      <xdr:nvPicPr>
        <xdr:cNvPr id="1228" name="Picture 204" descr="https://cdn.shopify.com/s/files/1/1978/9859/products/101-60B-001_03_1024x1024.jpg?v=1596852245"/>
        <xdr:cNvPicPr>
          <a:picLocks noChangeAspect="1" noChangeArrowheads="1"/>
        </xdr:cNvPicPr>
      </xdr:nvPicPr>
      <xdr:blipFill>
        <a:blip xmlns:r="http://schemas.openxmlformats.org/officeDocument/2006/relationships" r:embed="rId45" cstate="print"/>
        <a:srcRect/>
        <a:stretch>
          <a:fillRect/>
        </a:stretch>
      </xdr:blipFill>
      <xdr:spPr bwMode="auto">
        <a:xfrm>
          <a:off x="142875" y="74971275"/>
          <a:ext cx="1440000" cy="1440000"/>
        </a:xfrm>
        <a:prstGeom prst="rect">
          <a:avLst/>
        </a:prstGeom>
        <a:noFill/>
      </xdr:spPr>
    </xdr:pic>
    <xdr:clientData/>
  </xdr:twoCellAnchor>
  <xdr:twoCellAnchor editAs="oneCell">
    <xdr:from>
      <xdr:col>1</xdr:col>
      <xdr:colOff>19050</xdr:colOff>
      <xdr:row>282</xdr:row>
      <xdr:rowOff>28575</xdr:rowOff>
    </xdr:from>
    <xdr:to>
      <xdr:col>1</xdr:col>
      <xdr:colOff>1459050</xdr:colOff>
      <xdr:row>289</xdr:row>
      <xdr:rowOff>135075</xdr:rowOff>
    </xdr:to>
    <xdr:pic>
      <xdr:nvPicPr>
        <xdr:cNvPr id="106" name="Picture 204" descr="https://cdn.shopify.com/s/files/1/1978/9859/products/101-60B-001_03_1024x1024.jpg?v=1596852245"/>
        <xdr:cNvPicPr>
          <a:picLocks noChangeAspect="1" noChangeArrowheads="1"/>
        </xdr:cNvPicPr>
      </xdr:nvPicPr>
      <xdr:blipFill>
        <a:blip xmlns:r="http://schemas.openxmlformats.org/officeDocument/2006/relationships" r:embed="rId45" cstate="print"/>
        <a:srcRect/>
        <a:stretch>
          <a:fillRect/>
        </a:stretch>
      </xdr:blipFill>
      <xdr:spPr bwMode="auto">
        <a:xfrm>
          <a:off x="104775" y="77885925"/>
          <a:ext cx="1440000" cy="1440000"/>
        </a:xfrm>
        <a:prstGeom prst="rect">
          <a:avLst/>
        </a:prstGeom>
        <a:noFill/>
      </xdr:spPr>
    </xdr:pic>
    <xdr:clientData/>
  </xdr:twoCellAnchor>
  <xdr:twoCellAnchor editAs="oneCell">
    <xdr:from>
      <xdr:col>1</xdr:col>
      <xdr:colOff>38100</xdr:colOff>
      <xdr:row>358</xdr:row>
      <xdr:rowOff>66675</xdr:rowOff>
    </xdr:from>
    <xdr:to>
      <xdr:col>1</xdr:col>
      <xdr:colOff>1478100</xdr:colOff>
      <xdr:row>365</xdr:row>
      <xdr:rowOff>173175</xdr:rowOff>
    </xdr:to>
    <xdr:pic>
      <xdr:nvPicPr>
        <xdr:cNvPr id="1383" name="Picture 359" descr="https://cdn.shopify.com/s/files/1/1978/9859/products/101-61S-RB03A_01_1024x1024.jpg?v=1604913124"/>
        <xdr:cNvPicPr>
          <a:picLocks noChangeAspect="1" noChangeArrowheads="1"/>
        </xdr:cNvPicPr>
      </xdr:nvPicPr>
      <xdr:blipFill>
        <a:blip xmlns:r="http://schemas.openxmlformats.org/officeDocument/2006/relationships" r:embed="rId46" cstate="print"/>
        <a:srcRect/>
        <a:stretch>
          <a:fillRect/>
        </a:stretch>
      </xdr:blipFill>
      <xdr:spPr bwMode="auto">
        <a:xfrm>
          <a:off x="123825" y="92354400"/>
          <a:ext cx="1440000" cy="1440000"/>
        </a:xfrm>
        <a:prstGeom prst="rect">
          <a:avLst/>
        </a:prstGeom>
        <a:noFill/>
      </xdr:spPr>
    </xdr:pic>
    <xdr:clientData/>
  </xdr:twoCellAnchor>
  <xdr:twoCellAnchor editAs="oneCell">
    <xdr:from>
      <xdr:col>1</xdr:col>
      <xdr:colOff>57150</xdr:colOff>
      <xdr:row>372</xdr:row>
      <xdr:rowOff>47625</xdr:rowOff>
    </xdr:from>
    <xdr:to>
      <xdr:col>1</xdr:col>
      <xdr:colOff>1497150</xdr:colOff>
      <xdr:row>379</xdr:row>
      <xdr:rowOff>154125</xdr:rowOff>
    </xdr:to>
    <xdr:pic>
      <xdr:nvPicPr>
        <xdr:cNvPr id="1384" name="Picture 360" descr="https://cdn.shopify.com/s/files/1/1978/9859/products/101-61S-FN10A_01_1024x1024.jpg?v=1604912980"/>
        <xdr:cNvPicPr>
          <a:picLocks noChangeAspect="1" noChangeArrowheads="1"/>
        </xdr:cNvPicPr>
      </xdr:nvPicPr>
      <xdr:blipFill>
        <a:blip xmlns:r="http://schemas.openxmlformats.org/officeDocument/2006/relationships" r:embed="rId47" cstate="print"/>
        <a:srcRect/>
        <a:stretch>
          <a:fillRect/>
        </a:stretch>
      </xdr:blipFill>
      <xdr:spPr bwMode="auto">
        <a:xfrm>
          <a:off x="142875" y="95659575"/>
          <a:ext cx="1440000" cy="1440000"/>
        </a:xfrm>
        <a:prstGeom prst="rect">
          <a:avLst/>
        </a:prstGeom>
        <a:noFill/>
      </xdr:spPr>
    </xdr:pic>
    <xdr:clientData/>
  </xdr:twoCellAnchor>
  <xdr:twoCellAnchor editAs="oneCell">
    <xdr:from>
      <xdr:col>1</xdr:col>
      <xdr:colOff>95250</xdr:colOff>
      <xdr:row>385</xdr:row>
      <xdr:rowOff>38100</xdr:rowOff>
    </xdr:from>
    <xdr:to>
      <xdr:col>1</xdr:col>
      <xdr:colOff>1535250</xdr:colOff>
      <xdr:row>392</xdr:row>
      <xdr:rowOff>144600</xdr:rowOff>
    </xdr:to>
    <xdr:pic>
      <xdr:nvPicPr>
        <xdr:cNvPr id="1386" name="Picture 362" descr="https://cdn.shopify.com/s/files/1/1978/9859/products/101-61S-BN10A_01_1024x1024.jpg?v=1604912657"/>
        <xdr:cNvPicPr>
          <a:picLocks noChangeAspect="1" noChangeArrowheads="1"/>
        </xdr:cNvPicPr>
      </xdr:nvPicPr>
      <xdr:blipFill>
        <a:blip xmlns:r="http://schemas.openxmlformats.org/officeDocument/2006/relationships" r:embed="rId48" cstate="print"/>
        <a:srcRect/>
        <a:stretch>
          <a:fillRect/>
        </a:stretch>
      </xdr:blipFill>
      <xdr:spPr bwMode="auto">
        <a:xfrm>
          <a:off x="180975" y="98783775"/>
          <a:ext cx="1440000" cy="1440000"/>
        </a:xfrm>
        <a:prstGeom prst="rect">
          <a:avLst/>
        </a:prstGeom>
        <a:noFill/>
      </xdr:spPr>
    </xdr:pic>
    <xdr:clientData/>
  </xdr:twoCellAnchor>
  <xdr:twoCellAnchor editAs="oneCell">
    <xdr:from>
      <xdr:col>1</xdr:col>
      <xdr:colOff>114300</xdr:colOff>
      <xdr:row>398</xdr:row>
      <xdr:rowOff>47625</xdr:rowOff>
    </xdr:from>
    <xdr:to>
      <xdr:col>1</xdr:col>
      <xdr:colOff>1554300</xdr:colOff>
      <xdr:row>405</xdr:row>
      <xdr:rowOff>154125</xdr:rowOff>
    </xdr:to>
    <xdr:pic>
      <xdr:nvPicPr>
        <xdr:cNvPr id="1388" name="Picture 364" descr="https://cdn.shopify.com/s/files/1/1978/9859/products/101-61S-PD30A_01_1024x1024.jpg?v=1604912429"/>
        <xdr:cNvPicPr>
          <a:picLocks noChangeAspect="1" noChangeArrowheads="1"/>
        </xdr:cNvPicPr>
      </xdr:nvPicPr>
      <xdr:blipFill>
        <a:blip xmlns:r="http://schemas.openxmlformats.org/officeDocument/2006/relationships" r:embed="rId49" cstate="print"/>
        <a:srcRect/>
        <a:stretch>
          <a:fillRect/>
        </a:stretch>
      </xdr:blipFill>
      <xdr:spPr bwMode="auto">
        <a:xfrm>
          <a:off x="200025" y="101927025"/>
          <a:ext cx="1440000" cy="1440000"/>
        </a:xfrm>
        <a:prstGeom prst="rect">
          <a:avLst/>
        </a:prstGeom>
        <a:noFill/>
      </xdr:spPr>
    </xdr:pic>
    <xdr:clientData/>
  </xdr:twoCellAnchor>
  <xdr:twoCellAnchor editAs="oneCell">
    <xdr:from>
      <xdr:col>1</xdr:col>
      <xdr:colOff>66675</xdr:colOff>
      <xdr:row>444</xdr:row>
      <xdr:rowOff>28575</xdr:rowOff>
    </xdr:from>
    <xdr:to>
      <xdr:col>1</xdr:col>
      <xdr:colOff>1506675</xdr:colOff>
      <xdr:row>451</xdr:row>
      <xdr:rowOff>135075</xdr:rowOff>
    </xdr:to>
    <xdr:pic>
      <xdr:nvPicPr>
        <xdr:cNvPr id="64" name="Picture 63" descr="SD03A.jpg"/>
        <xdr:cNvPicPr>
          <a:picLocks noChangeAspect="1"/>
        </xdr:cNvPicPr>
      </xdr:nvPicPr>
      <xdr:blipFill>
        <a:blip xmlns:r="http://schemas.openxmlformats.org/officeDocument/2006/relationships" r:embed="rId50" cstate="print"/>
        <a:stretch>
          <a:fillRect/>
        </a:stretch>
      </xdr:blipFill>
      <xdr:spPr>
        <a:xfrm>
          <a:off x="152400" y="105717975"/>
          <a:ext cx="1440000" cy="1440000"/>
        </a:xfrm>
        <a:prstGeom prst="rect">
          <a:avLst/>
        </a:prstGeom>
      </xdr:spPr>
    </xdr:pic>
    <xdr:clientData/>
  </xdr:twoCellAnchor>
  <xdr:twoCellAnchor editAs="oneCell">
    <xdr:from>
      <xdr:col>1</xdr:col>
      <xdr:colOff>38100</xdr:colOff>
      <xdr:row>457</xdr:row>
      <xdr:rowOff>47625</xdr:rowOff>
    </xdr:from>
    <xdr:to>
      <xdr:col>1</xdr:col>
      <xdr:colOff>1478100</xdr:colOff>
      <xdr:row>464</xdr:row>
      <xdr:rowOff>154125</xdr:rowOff>
    </xdr:to>
    <xdr:pic>
      <xdr:nvPicPr>
        <xdr:cNvPr id="65" name="Picture 64" descr="SD05A.jpg"/>
        <xdr:cNvPicPr>
          <a:picLocks noChangeAspect="1"/>
        </xdr:cNvPicPr>
      </xdr:nvPicPr>
      <xdr:blipFill>
        <a:blip xmlns:r="http://schemas.openxmlformats.org/officeDocument/2006/relationships" r:embed="rId51" cstate="print"/>
        <a:stretch>
          <a:fillRect/>
        </a:stretch>
      </xdr:blipFill>
      <xdr:spPr>
        <a:xfrm>
          <a:off x="123825" y="108870750"/>
          <a:ext cx="1440000" cy="1440000"/>
        </a:xfrm>
        <a:prstGeom prst="rect">
          <a:avLst/>
        </a:prstGeom>
      </xdr:spPr>
    </xdr:pic>
    <xdr:clientData/>
  </xdr:twoCellAnchor>
  <xdr:twoCellAnchor editAs="oneCell">
    <xdr:from>
      <xdr:col>1</xdr:col>
      <xdr:colOff>19050</xdr:colOff>
      <xdr:row>431</xdr:row>
      <xdr:rowOff>47625</xdr:rowOff>
    </xdr:from>
    <xdr:to>
      <xdr:col>1</xdr:col>
      <xdr:colOff>1459050</xdr:colOff>
      <xdr:row>438</xdr:row>
      <xdr:rowOff>154125</xdr:rowOff>
    </xdr:to>
    <xdr:pic>
      <xdr:nvPicPr>
        <xdr:cNvPr id="66" name="Picture 65" descr="CT03A.jpg"/>
        <xdr:cNvPicPr>
          <a:picLocks noChangeAspect="1"/>
        </xdr:cNvPicPr>
      </xdr:nvPicPr>
      <xdr:blipFill>
        <a:blip xmlns:r="http://schemas.openxmlformats.org/officeDocument/2006/relationships" r:embed="rId52" cstate="print"/>
        <a:stretch>
          <a:fillRect/>
        </a:stretch>
      </xdr:blipFill>
      <xdr:spPr>
        <a:xfrm>
          <a:off x="104775" y="102603300"/>
          <a:ext cx="1440000" cy="1440000"/>
        </a:xfrm>
        <a:prstGeom prst="rect">
          <a:avLst/>
        </a:prstGeom>
      </xdr:spPr>
    </xdr:pic>
    <xdr:clientData/>
  </xdr:twoCellAnchor>
  <xdr:twoCellAnchor editAs="oneCell">
    <xdr:from>
      <xdr:col>1</xdr:col>
      <xdr:colOff>38100</xdr:colOff>
      <xdr:row>470</xdr:row>
      <xdr:rowOff>38100</xdr:rowOff>
    </xdr:from>
    <xdr:to>
      <xdr:col>1</xdr:col>
      <xdr:colOff>1478100</xdr:colOff>
      <xdr:row>477</xdr:row>
      <xdr:rowOff>144600</xdr:rowOff>
    </xdr:to>
    <xdr:pic>
      <xdr:nvPicPr>
        <xdr:cNvPr id="67" name="Picture 66" descr="SN06A.jpg"/>
        <xdr:cNvPicPr>
          <a:picLocks noChangeAspect="1"/>
        </xdr:cNvPicPr>
      </xdr:nvPicPr>
      <xdr:blipFill>
        <a:blip xmlns:r="http://schemas.openxmlformats.org/officeDocument/2006/relationships" r:embed="rId53" cstate="print"/>
        <a:stretch>
          <a:fillRect/>
        </a:stretch>
      </xdr:blipFill>
      <xdr:spPr>
        <a:xfrm>
          <a:off x="123825" y="111994950"/>
          <a:ext cx="1440000" cy="1440000"/>
        </a:xfrm>
        <a:prstGeom prst="rect">
          <a:avLst/>
        </a:prstGeom>
      </xdr:spPr>
    </xdr:pic>
    <xdr:clientData/>
  </xdr:twoCellAnchor>
  <xdr:twoCellAnchor editAs="oneCell">
    <xdr:from>
      <xdr:col>1</xdr:col>
      <xdr:colOff>38100</xdr:colOff>
      <xdr:row>483</xdr:row>
      <xdr:rowOff>28575</xdr:rowOff>
    </xdr:from>
    <xdr:to>
      <xdr:col>1</xdr:col>
      <xdr:colOff>1478100</xdr:colOff>
      <xdr:row>490</xdr:row>
      <xdr:rowOff>135075</xdr:rowOff>
    </xdr:to>
    <xdr:pic>
      <xdr:nvPicPr>
        <xdr:cNvPr id="68" name="Picture 67" descr="SN07A.jpg"/>
        <xdr:cNvPicPr>
          <a:picLocks noChangeAspect="1"/>
        </xdr:cNvPicPr>
      </xdr:nvPicPr>
      <xdr:blipFill>
        <a:blip xmlns:r="http://schemas.openxmlformats.org/officeDocument/2006/relationships" r:embed="rId54" cstate="print"/>
        <a:stretch>
          <a:fillRect/>
        </a:stretch>
      </xdr:blipFill>
      <xdr:spPr>
        <a:xfrm>
          <a:off x="123825" y="115119150"/>
          <a:ext cx="1440000" cy="1440000"/>
        </a:xfrm>
        <a:prstGeom prst="rect">
          <a:avLst/>
        </a:prstGeom>
      </xdr:spPr>
    </xdr:pic>
    <xdr:clientData/>
  </xdr:twoCellAnchor>
  <xdr:twoCellAnchor editAs="oneCell">
    <xdr:from>
      <xdr:col>1</xdr:col>
      <xdr:colOff>57150</xdr:colOff>
      <xdr:row>496</xdr:row>
      <xdr:rowOff>47625</xdr:rowOff>
    </xdr:from>
    <xdr:to>
      <xdr:col>1</xdr:col>
      <xdr:colOff>1497150</xdr:colOff>
      <xdr:row>503</xdr:row>
      <xdr:rowOff>154125</xdr:rowOff>
    </xdr:to>
    <xdr:pic>
      <xdr:nvPicPr>
        <xdr:cNvPr id="69" name="Picture 68" descr="TB04B-a.jpg"/>
        <xdr:cNvPicPr>
          <a:picLocks noChangeAspect="1"/>
        </xdr:cNvPicPr>
      </xdr:nvPicPr>
      <xdr:blipFill>
        <a:blip xmlns:r="http://schemas.openxmlformats.org/officeDocument/2006/relationships" r:embed="rId55" cstate="print"/>
        <a:stretch>
          <a:fillRect/>
        </a:stretch>
      </xdr:blipFill>
      <xdr:spPr>
        <a:xfrm>
          <a:off x="142875" y="118271925"/>
          <a:ext cx="1440000" cy="1440000"/>
        </a:xfrm>
        <a:prstGeom prst="rect">
          <a:avLst/>
        </a:prstGeom>
      </xdr:spPr>
    </xdr:pic>
    <xdr:clientData/>
  </xdr:twoCellAnchor>
  <xdr:twoCellAnchor editAs="oneCell">
    <xdr:from>
      <xdr:col>1</xdr:col>
      <xdr:colOff>1600200</xdr:colOff>
      <xdr:row>496</xdr:row>
      <xdr:rowOff>28575</xdr:rowOff>
    </xdr:from>
    <xdr:to>
      <xdr:col>2</xdr:col>
      <xdr:colOff>249375</xdr:colOff>
      <xdr:row>503</xdr:row>
      <xdr:rowOff>135075</xdr:rowOff>
    </xdr:to>
    <xdr:pic>
      <xdr:nvPicPr>
        <xdr:cNvPr id="70" name="Picture 69" descr="TB04B-b.jpg"/>
        <xdr:cNvPicPr>
          <a:picLocks noChangeAspect="1"/>
        </xdr:cNvPicPr>
      </xdr:nvPicPr>
      <xdr:blipFill>
        <a:blip xmlns:r="http://schemas.openxmlformats.org/officeDocument/2006/relationships" r:embed="rId56" cstate="print"/>
        <a:stretch>
          <a:fillRect/>
        </a:stretch>
      </xdr:blipFill>
      <xdr:spPr>
        <a:xfrm>
          <a:off x="1685925" y="118252875"/>
          <a:ext cx="1440000" cy="1440000"/>
        </a:xfrm>
        <a:prstGeom prst="rect">
          <a:avLst/>
        </a:prstGeom>
      </xdr:spPr>
    </xdr:pic>
    <xdr:clientData/>
  </xdr:twoCellAnchor>
  <xdr:twoCellAnchor editAs="oneCell">
    <xdr:from>
      <xdr:col>1</xdr:col>
      <xdr:colOff>19050</xdr:colOff>
      <xdr:row>509</xdr:row>
      <xdr:rowOff>38100</xdr:rowOff>
    </xdr:from>
    <xdr:to>
      <xdr:col>1</xdr:col>
      <xdr:colOff>1459050</xdr:colOff>
      <xdr:row>516</xdr:row>
      <xdr:rowOff>144600</xdr:rowOff>
    </xdr:to>
    <xdr:pic>
      <xdr:nvPicPr>
        <xdr:cNvPr id="72" name="Picture 71" descr="FL55.jpg"/>
        <xdr:cNvPicPr>
          <a:picLocks noChangeAspect="1"/>
        </xdr:cNvPicPr>
      </xdr:nvPicPr>
      <xdr:blipFill>
        <a:blip xmlns:r="http://schemas.openxmlformats.org/officeDocument/2006/relationships" r:embed="rId57" cstate="print"/>
        <a:stretch>
          <a:fillRect/>
        </a:stretch>
      </xdr:blipFill>
      <xdr:spPr>
        <a:xfrm>
          <a:off x="104775" y="121396125"/>
          <a:ext cx="1440000" cy="144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B1:CT530"/>
  <sheetViews>
    <sheetView tabSelected="1" topLeftCell="I1" zoomScaleNormal="100" workbookViewId="0">
      <selection activeCell="P320" sqref="P320"/>
    </sheetView>
  </sheetViews>
  <sheetFormatPr defaultRowHeight="15"/>
  <cols>
    <col min="1" max="1" width="1.28515625" customWidth="1"/>
    <col min="2" max="2" width="41.85546875" customWidth="1"/>
    <col min="3" max="3" width="8.7109375" customWidth="1"/>
    <col min="4" max="4" width="5" bestFit="1" customWidth="1"/>
    <col min="5" max="5" width="10.5703125" bestFit="1" customWidth="1"/>
    <col min="6" max="6" width="14" customWidth="1"/>
    <col min="7" max="7" width="19.85546875" bestFit="1" customWidth="1"/>
    <col min="8" max="8" width="16.140625" style="65" bestFit="1" customWidth="1"/>
    <col min="9" max="9" width="38.85546875" style="78" bestFit="1" customWidth="1"/>
    <col min="10" max="10" width="12.7109375" bestFit="1" customWidth="1"/>
    <col min="11" max="11" width="21.140625" style="46" customWidth="1"/>
    <col min="12" max="12" width="9.7109375" style="1" customWidth="1"/>
    <col min="13" max="13" width="8.5703125" style="1" customWidth="1"/>
    <col min="14" max="14" width="10.28515625" style="46" customWidth="1"/>
    <col min="15" max="15" width="6.28515625" style="1" customWidth="1"/>
    <col min="16" max="16" width="6.5703125" style="1" customWidth="1"/>
    <col min="17" max="17" width="7.28515625" style="1" customWidth="1"/>
    <col min="18" max="18" width="8" style="1" customWidth="1"/>
    <col min="19" max="19" width="9.42578125" style="1" customWidth="1"/>
    <col min="20" max="20" width="7" style="1" customWidth="1"/>
    <col min="21" max="21" width="7.140625" style="1" customWidth="1"/>
    <col min="22" max="22" width="8.28515625" style="50" customWidth="1"/>
    <col min="23" max="23" width="7.42578125" style="1" customWidth="1"/>
    <col min="24" max="24" width="4.7109375" style="1" customWidth="1"/>
    <col min="25" max="25" width="6.42578125" style="83" customWidth="1"/>
    <col min="26" max="26" width="7.7109375" style="1" customWidth="1"/>
    <col min="27" max="27" width="9.140625" style="1" customWidth="1"/>
    <col min="28" max="28" width="9.7109375" style="50" customWidth="1"/>
    <col min="29" max="29" width="8" style="1" customWidth="1"/>
    <col min="30" max="30" width="12.85546875" style="1" customWidth="1"/>
    <col min="31" max="31" width="14.28515625" style="1" customWidth="1"/>
    <col min="32" max="32" width="34.140625" style="95" customWidth="1"/>
    <col min="33" max="33" width="70.7109375" style="63" customWidth="1"/>
    <col min="34" max="34" width="17.28515625" style="46" customWidth="1"/>
    <col min="35" max="35" width="8.85546875" style="1" customWidth="1"/>
    <col min="36" max="36" width="6.42578125" style="1" customWidth="1"/>
    <col min="37" max="37" width="7.140625" style="1" customWidth="1"/>
    <col min="38" max="38" width="8.85546875" style="50" customWidth="1"/>
    <col min="39" max="39" width="8.85546875" style="1" customWidth="1"/>
    <col min="40" max="40" width="9.140625" style="1" customWidth="1"/>
    <col min="41" max="41" width="6.85546875" style="1" customWidth="1"/>
    <col min="42" max="42" width="6.140625" style="1" customWidth="1"/>
    <col min="43" max="43" width="6.5703125" style="1" customWidth="1"/>
    <col min="44" max="44" width="7" style="1" customWidth="1"/>
    <col min="45" max="53" width="9.140625" customWidth="1"/>
    <col min="79" max="91" width="9.140625" customWidth="1"/>
    <col min="92" max="92" width="16.140625" bestFit="1" customWidth="1"/>
    <col min="93" max="93" width="9.140625" customWidth="1"/>
    <col min="94" max="94" width="27" bestFit="1" customWidth="1"/>
    <col min="95" max="95" width="9.140625" customWidth="1"/>
    <col min="96" max="96" width="12.7109375" bestFit="1" customWidth="1"/>
    <col min="97" max="97" width="9.140625" customWidth="1"/>
    <col min="98" max="98" width="14.5703125" bestFit="1" customWidth="1"/>
    <col min="99" max="99" width="11.7109375" bestFit="1" customWidth="1"/>
    <col min="100" max="100" width="10.140625" bestFit="1" customWidth="1"/>
    <col min="101" max="101" width="10.5703125" bestFit="1" customWidth="1"/>
    <col min="104" max="104" width="5" bestFit="1" customWidth="1"/>
    <col min="105" max="105" width="6.85546875" bestFit="1" customWidth="1"/>
    <col min="106" max="106" width="6.140625" bestFit="1" customWidth="1"/>
    <col min="107" max="107" width="12.5703125" bestFit="1" customWidth="1"/>
    <col min="109" max="109" width="11.28515625" bestFit="1" customWidth="1"/>
    <col min="113" max="113" width="17.28515625" bestFit="1" customWidth="1"/>
  </cols>
  <sheetData>
    <row r="1" spans="2:98" ht="5.25" customHeight="1" thickBot="1"/>
    <row r="2" spans="2:98" ht="25.5" thickBot="1">
      <c r="B2" s="18" t="s">
        <v>95</v>
      </c>
      <c r="E2" s="116" t="s">
        <v>252</v>
      </c>
      <c r="F2" s="116"/>
      <c r="G2" s="18" t="s">
        <v>153</v>
      </c>
      <c r="I2" s="2"/>
      <c r="J2" s="2"/>
      <c r="K2" s="123" t="s">
        <v>293</v>
      </c>
      <c r="L2" s="124"/>
      <c r="M2" s="124"/>
      <c r="N2" s="124"/>
      <c r="O2" s="124"/>
      <c r="P2" s="124"/>
      <c r="Q2" s="124"/>
      <c r="R2" s="124"/>
      <c r="S2" s="124"/>
      <c r="T2" s="124"/>
      <c r="U2" s="124"/>
      <c r="V2" s="124"/>
      <c r="W2" s="124"/>
      <c r="X2" s="124"/>
      <c r="Y2" s="124"/>
      <c r="Z2" s="124"/>
      <c r="AA2" s="124"/>
      <c r="AB2" s="124"/>
      <c r="AC2" s="124"/>
      <c r="AD2" s="124"/>
      <c r="AE2" s="125"/>
      <c r="AH2" s="130" t="s">
        <v>94</v>
      </c>
      <c r="AI2" s="131"/>
      <c r="AJ2" s="131"/>
      <c r="AK2" s="131"/>
      <c r="AL2" s="131"/>
      <c r="AM2" s="131"/>
      <c r="AN2" s="131"/>
      <c r="AO2" s="131"/>
      <c r="AP2" s="131"/>
      <c r="AQ2" s="131"/>
      <c r="AR2" s="132"/>
    </row>
    <row r="3" spans="2:98" ht="60.75" customHeight="1" thickBot="1">
      <c r="B3" s="107" t="s">
        <v>77</v>
      </c>
      <c r="C3" s="107" t="s">
        <v>400</v>
      </c>
      <c r="D3" s="65"/>
      <c r="E3" s="65"/>
      <c r="F3" s="65"/>
      <c r="I3" s="2"/>
      <c r="K3" s="47" t="s">
        <v>78</v>
      </c>
      <c r="L3" s="5" t="s">
        <v>53</v>
      </c>
      <c r="M3" s="5" t="s">
        <v>63</v>
      </c>
      <c r="N3" s="5" t="s">
        <v>35</v>
      </c>
      <c r="O3" s="5" t="s">
        <v>34</v>
      </c>
      <c r="P3" s="5" t="s">
        <v>39</v>
      </c>
      <c r="Q3" s="5" t="s">
        <v>54</v>
      </c>
      <c r="R3" s="5" t="s">
        <v>55</v>
      </c>
      <c r="S3" s="5" t="s">
        <v>56</v>
      </c>
      <c r="T3" s="5" t="s">
        <v>57</v>
      </c>
      <c r="U3" s="5" t="s">
        <v>58</v>
      </c>
      <c r="V3" s="51" t="s">
        <v>159</v>
      </c>
      <c r="W3" s="5" t="s">
        <v>59</v>
      </c>
      <c r="X3" s="5" t="s">
        <v>41</v>
      </c>
      <c r="Y3" s="5" t="s">
        <v>309</v>
      </c>
      <c r="Z3" s="5" t="s">
        <v>60</v>
      </c>
      <c r="AA3" s="5" t="s">
        <v>61</v>
      </c>
      <c r="AB3" s="55" t="s">
        <v>62</v>
      </c>
      <c r="AC3" s="4" t="s">
        <v>206</v>
      </c>
      <c r="AD3" s="5" t="s">
        <v>207</v>
      </c>
      <c r="AE3" s="6" t="s">
        <v>208</v>
      </c>
      <c r="AG3" s="151" t="s">
        <v>399</v>
      </c>
      <c r="AH3" s="87" t="s">
        <v>5</v>
      </c>
      <c r="AI3" s="8" t="s">
        <v>64</v>
      </c>
      <c r="AJ3" s="8" t="s">
        <v>6</v>
      </c>
      <c r="AK3" s="9" t="s">
        <v>65</v>
      </c>
      <c r="AL3" s="58" t="s">
        <v>66</v>
      </c>
      <c r="AM3" s="9" t="s">
        <v>83</v>
      </c>
      <c r="AN3" s="9" t="s">
        <v>84</v>
      </c>
      <c r="AO3" s="9" t="s">
        <v>89</v>
      </c>
      <c r="AP3" s="9" t="s">
        <v>91</v>
      </c>
      <c r="AQ3" s="9" t="s">
        <v>90</v>
      </c>
      <c r="AR3" s="10" t="s">
        <v>92</v>
      </c>
      <c r="CN3" s="16" t="s">
        <v>105</v>
      </c>
      <c r="CP3" s="16" t="s">
        <v>106</v>
      </c>
      <c r="CR3" s="16" t="s">
        <v>112</v>
      </c>
      <c r="CT3" s="16" t="s">
        <v>211</v>
      </c>
    </row>
    <row r="4" spans="2:98" ht="15" customHeight="1" thickBot="1">
      <c r="B4" s="128" t="s">
        <v>97</v>
      </c>
      <c r="C4" s="129"/>
      <c r="D4" s="129"/>
      <c r="E4" s="129"/>
      <c r="F4" s="129"/>
      <c r="G4" s="108" t="s">
        <v>290</v>
      </c>
      <c r="H4" s="109">
        <v>18</v>
      </c>
      <c r="I4" s="2"/>
      <c r="K4" s="31" t="s">
        <v>31</v>
      </c>
      <c r="L4" s="32" t="s">
        <v>26</v>
      </c>
      <c r="M4" s="32" t="s">
        <v>26</v>
      </c>
      <c r="N4" s="32" t="s">
        <v>26</v>
      </c>
      <c r="O4" s="32" t="s">
        <v>26</v>
      </c>
      <c r="P4" s="32" t="s">
        <v>26</v>
      </c>
      <c r="Q4" s="32" t="s">
        <v>26</v>
      </c>
      <c r="R4" s="32" t="s">
        <v>26</v>
      </c>
      <c r="S4" s="32" t="s">
        <v>26</v>
      </c>
      <c r="T4" s="32" t="s">
        <v>26</v>
      </c>
      <c r="U4" s="32"/>
      <c r="V4" s="52"/>
      <c r="W4" s="32"/>
      <c r="X4" s="32"/>
      <c r="Y4" s="32"/>
      <c r="Z4" s="32"/>
      <c r="AA4" s="32"/>
      <c r="AB4" s="56"/>
      <c r="AC4" s="135" t="s">
        <v>408</v>
      </c>
      <c r="AD4" s="136"/>
      <c r="AE4" s="137"/>
      <c r="AG4" s="152"/>
      <c r="AH4" s="88" t="s">
        <v>17</v>
      </c>
      <c r="AI4" s="11" t="s">
        <v>26</v>
      </c>
      <c r="AJ4" s="11" t="s">
        <v>26</v>
      </c>
      <c r="AK4" s="11"/>
      <c r="AL4" s="59"/>
      <c r="AM4" s="11"/>
      <c r="AN4" s="11"/>
      <c r="AO4" s="11"/>
      <c r="AP4" s="11"/>
      <c r="AQ4" s="11"/>
      <c r="AR4" s="12"/>
      <c r="CN4" s="15"/>
      <c r="CP4" s="15" t="s">
        <v>45</v>
      </c>
      <c r="CR4" s="15" t="s">
        <v>113</v>
      </c>
      <c r="CT4" s="15" t="s">
        <v>25</v>
      </c>
    </row>
    <row r="5" spans="2:98" ht="15" customHeight="1">
      <c r="B5" s="65" t="s">
        <v>248</v>
      </c>
      <c r="C5" t="s">
        <v>96</v>
      </c>
      <c r="I5" s="2"/>
      <c r="K5" s="33" t="s">
        <v>70</v>
      </c>
      <c r="L5" s="34" t="s">
        <v>26</v>
      </c>
      <c r="M5" s="34" t="s">
        <v>26</v>
      </c>
      <c r="N5" s="34" t="s">
        <v>26</v>
      </c>
      <c r="O5" s="34" t="s">
        <v>26</v>
      </c>
      <c r="P5" s="34" t="s">
        <v>26</v>
      </c>
      <c r="Q5" s="34" t="s">
        <v>26</v>
      </c>
      <c r="R5" s="34" t="s">
        <v>26</v>
      </c>
      <c r="S5" s="34" t="s">
        <v>26</v>
      </c>
      <c r="T5" s="34" t="s">
        <v>26</v>
      </c>
      <c r="U5" s="34" t="s">
        <v>26</v>
      </c>
      <c r="V5" s="53"/>
      <c r="W5" s="34"/>
      <c r="X5" s="34"/>
      <c r="Y5" s="34"/>
      <c r="Z5" s="34"/>
      <c r="AA5" s="34"/>
      <c r="AB5" s="57"/>
      <c r="AC5" s="138"/>
      <c r="AD5" s="139"/>
      <c r="AE5" s="140"/>
      <c r="AG5" s="152"/>
      <c r="AH5" s="89" t="s">
        <v>44</v>
      </c>
      <c r="AI5" s="13" t="s">
        <v>26</v>
      </c>
      <c r="AJ5" s="13" t="s">
        <v>26</v>
      </c>
      <c r="AK5" s="13"/>
      <c r="AL5" s="60"/>
      <c r="AM5" s="13"/>
      <c r="AN5" s="13"/>
      <c r="AO5" s="13"/>
      <c r="AP5" s="13"/>
      <c r="AQ5" s="13"/>
      <c r="AR5" s="14"/>
      <c r="CN5" s="15" t="s">
        <v>250</v>
      </c>
      <c r="CP5" s="15" t="s">
        <v>36</v>
      </c>
      <c r="CR5" s="15" t="s">
        <v>42</v>
      </c>
      <c r="CT5" s="15" t="s">
        <v>209</v>
      </c>
    </row>
    <row r="6" spans="2:98" ht="18" customHeight="1">
      <c r="C6" s="7" t="s">
        <v>237</v>
      </c>
      <c r="I6" s="2"/>
      <c r="K6" s="33" t="s">
        <v>71</v>
      </c>
      <c r="L6" s="34" t="s">
        <v>26</v>
      </c>
      <c r="M6" s="34" t="s">
        <v>26</v>
      </c>
      <c r="N6" s="34" t="s">
        <v>26</v>
      </c>
      <c r="O6" s="34" t="s">
        <v>26</v>
      </c>
      <c r="P6" s="34" t="s">
        <v>26</v>
      </c>
      <c r="Q6" s="34" t="s">
        <v>26</v>
      </c>
      <c r="R6" s="34" t="s">
        <v>26</v>
      </c>
      <c r="S6" s="34" t="s">
        <v>26</v>
      </c>
      <c r="T6" s="34" t="s">
        <v>26</v>
      </c>
      <c r="U6" s="34"/>
      <c r="V6" s="53" t="s">
        <v>26</v>
      </c>
      <c r="W6" s="34"/>
      <c r="X6" s="34" t="s">
        <v>26</v>
      </c>
      <c r="Y6" s="34"/>
      <c r="Z6" s="34"/>
      <c r="AA6" s="34"/>
      <c r="AB6" s="57"/>
      <c r="AC6" s="138"/>
      <c r="AD6" s="139"/>
      <c r="AE6" s="140"/>
      <c r="AG6" s="152"/>
      <c r="AH6" s="89" t="s">
        <v>81</v>
      </c>
      <c r="AI6" s="13" t="s">
        <v>26</v>
      </c>
      <c r="AJ6" s="13" t="s">
        <v>26</v>
      </c>
      <c r="AK6" s="13" t="s">
        <v>26</v>
      </c>
      <c r="AL6" s="60"/>
      <c r="AM6" s="13"/>
      <c r="AN6" s="13"/>
      <c r="AO6" s="13"/>
      <c r="AP6" s="13"/>
      <c r="AQ6" s="13"/>
      <c r="AR6" s="14"/>
      <c r="CN6" s="15" t="s">
        <v>251</v>
      </c>
      <c r="CP6" s="15" t="s">
        <v>117</v>
      </c>
      <c r="CR6" s="15" t="s">
        <v>114</v>
      </c>
      <c r="CT6" s="15" t="s">
        <v>210</v>
      </c>
    </row>
    <row r="7" spans="2:98" ht="15" customHeight="1">
      <c r="C7" s="7" t="s">
        <v>98</v>
      </c>
      <c r="I7" s="2"/>
      <c r="K7" s="33" t="s">
        <v>72</v>
      </c>
      <c r="L7" s="34" t="s">
        <v>26</v>
      </c>
      <c r="M7" s="34" t="s">
        <v>26</v>
      </c>
      <c r="N7" s="34" t="s">
        <v>26</v>
      </c>
      <c r="O7" s="34" t="s">
        <v>26</v>
      </c>
      <c r="P7" s="34" t="s">
        <v>26</v>
      </c>
      <c r="Q7" s="34" t="s">
        <v>26</v>
      </c>
      <c r="R7" s="34" t="s">
        <v>26</v>
      </c>
      <c r="S7" s="34" t="s">
        <v>26</v>
      </c>
      <c r="T7" s="34" t="s">
        <v>26</v>
      </c>
      <c r="U7" s="34" t="s">
        <v>26</v>
      </c>
      <c r="V7" s="53" t="s">
        <v>26</v>
      </c>
      <c r="W7" s="34"/>
      <c r="X7" s="34"/>
      <c r="Y7" s="34"/>
      <c r="Z7" s="34"/>
      <c r="AA7" s="34"/>
      <c r="AB7" s="57"/>
      <c r="AC7" s="138"/>
      <c r="AD7" s="139"/>
      <c r="AE7" s="140"/>
      <c r="AG7" s="152"/>
      <c r="AH7" s="89" t="s">
        <v>87</v>
      </c>
      <c r="AI7" s="13" t="s">
        <v>26</v>
      </c>
      <c r="AJ7" s="13" t="s">
        <v>26</v>
      </c>
      <c r="AK7" s="13"/>
      <c r="AL7" s="60" t="s">
        <v>26</v>
      </c>
      <c r="AM7" s="13"/>
      <c r="AN7" s="13"/>
      <c r="AO7" s="13"/>
      <c r="AP7" s="13"/>
      <c r="AQ7" s="13"/>
      <c r="AR7" s="14"/>
      <c r="CN7" s="15"/>
      <c r="CP7" s="15" t="s">
        <v>40</v>
      </c>
      <c r="CR7" s="15" t="s">
        <v>132</v>
      </c>
      <c r="CT7" s="15"/>
    </row>
    <row r="8" spans="2:98" ht="17.25" customHeight="1">
      <c r="C8" s="7" t="s">
        <v>99</v>
      </c>
      <c r="I8" s="2"/>
      <c r="K8" s="33" t="s">
        <v>30</v>
      </c>
      <c r="L8" s="34" t="s">
        <v>26</v>
      </c>
      <c r="M8" s="34" t="s">
        <v>26</v>
      </c>
      <c r="N8" s="34" t="s">
        <v>26</v>
      </c>
      <c r="O8" s="34" t="s">
        <v>26</v>
      </c>
      <c r="P8" s="34" t="s">
        <v>26</v>
      </c>
      <c r="Q8" s="34" t="s">
        <v>26</v>
      </c>
      <c r="R8" s="34" t="s">
        <v>26</v>
      </c>
      <c r="S8" s="34" t="s">
        <v>26</v>
      </c>
      <c r="T8" s="34" t="s">
        <v>26</v>
      </c>
      <c r="U8" s="34" t="s">
        <v>26</v>
      </c>
      <c r="V8" s="53" t="s">
        <v>26</v>
      </c>
      <c r="W8" s="34"/>
      <c r="X8" s="34"/>
      <c r="Y8" s="34"/>
      <c r="Z8" s="34"/>
      <c r="AA8" s="34"/>
      <c r="AB8" s="57"/>
      <c r="AC8" s="138"/>
      <c r="AD8" s="139"/>
      <c r="AE8" s="140"/>
      <c r="AG8" s="152"/>
      <c r="AH8" s="89" t="s">
        <v>82</v>
      </c>
      <c r="AI8" s="13" t="s">
        <v>26</v>
      </c>
      <c r="AJ8" s="13" t="s">
        <v>26</v>
      </c>
      <c r="AK8" s="13"/>
      <c r="AL8" s="60"/>
      <c r="AM8" s="13" t="s">
        <v>26</v>
      </c>
      <c r="AN8" s="13" t="s">
        <v>26</v>
      </c>
      <c r="AO8" s="13"/>
      <c r="AP8" s="13"/>
      <c r="AQ8" s="13"/>
      <c r="AR8" s="14"/>
      <c r="CN8" s="15"/>
      <c r="CP8" s="15" t="s">
        <v>24</v>
      </c>
      <c r="CR8" s="15"/>
      <c r="CT8" s="15"/>
    </row>
    <row r="9" spans="2:98" ht="15" customHeight="1">
      <c r="C9" s="7" t="s">
        <v>100</v>
      </c>
      <c r="I9" s="2"/>
      <c r="K9" s="33" t="s">
        <v>28</v>
      </c>
      <c r="L9" s="34" t="s">
        <v>26</v>
      </c>
      <c r="M9" s="34" t="s">
        <v>26</v>
      </c>
      <c r="N9" s="34" t="s">
        <v>26</v>
      </c>
      <c r="O9" s="34" t="s">
        <v>26</v>
      </c>
      <c r="P9" s="34" t="s">
        <v>26</v>
      </c>
      <c r="Q9" s="34" t="s">
        <v>26</v>
      </c>
      <c r="R9" s="34" t="s">
        <v>26</v>
      </c>
      <c r="S9" s="34" t="s">
        <v>26</v>
      </c>
      <c r="T9" s="34" t="s">
        <v>26</v>
      </c>
      <c r="U9" s="34"/>
      <c r="V9" s="53"/>
      <c r="W9" s="34"/>
      <c r="X9" s="34"/>
      <c r="Y9" s="34"/>
      <c r="Z9" s="34"/>
      <c r="AA9" s="34"/>
      <c r="AB9" s="57"/>
      <c r="AC9" s="138"/>
      <c r="AD9" s="139"/>
      <c r="AE9" s="140"/>
      <c r="AG9" s="152"/>
      <c r="AH9" s="89" t="s">
        <v>85</v>
      </c>
      <c r="AI9" s="13" t="s">
        <v>26</v>
      </c>
      <c r="AJ9" s="13" t="s">
        <v>26</v>
      </c>
      <c r="AK9" s="13" t="s">
        <v>26</v>
      </c>
      <c r="AL9" s="60"/>
      <c r="AM9" s="13" t="s">
        <v>26</v>
      </c>
      <c r="AN9" s="13"/>
      <c r="AO9" s="13"/>
      <c r="AP9" s="13"/>
      <c r="AQ9" s="13"/>
      <c r="AR9" s="14"/>
      <c r="CN9" s="15"/>
      <c r="CP9" s="15"/>
      <c r="CR9" s="15"/>
      <c r="CT9" s="15"/>
    </row>
    <row r="10" spans="2:98" ht="15" customHeight="1">
      <c r="C10" s="7" t="s">
        <v>101</v>
      </c>
      <c r="I10" s="2"/>
      <c r="K10" s="33" t="s">
        <v>73</v>
      </c>
      <c r="L10" s="34" t="s">
        <v>26</v>
      </c>
      <c r="M10" s="34" t="s">
        <v>26</v>
      </c>
      <c r="N10" s="34" t="s">
        <v>26</v>
      </c>
      <c r="O10" s="34" t="s">
        <v>26</v>
      </c>
      <c r="P10" s="34" t="s">
        <v>26</v>
      </c>
      <c r="Q10" s="34" t="s">
        <v>26</v>
      </c>
      <c r="R10" s="34" t="s">
        <v>26</v>
      </c>
      <c r="S10" s="34" t="s">
        <v>26</v>
      </c>
      <c r="T10" s="34" t="s">
        <v>26</v>
      </c>
      <c r="U10" s="34"/>
      <c r="V10" s="53"/>
      <c r="W10" s="34"/>
      <c r="X10" s="34"/>
      <c r="Y10" s="34"/>
      <c r="Z10" s="34"/>
      <c r="AA10" s="34"/>
      <c r="AB10" s="57"/>
      <c r="AC10" s="138"/>
      <c r="AD10" s="139"/>
      <c r="AE10" s="140"/>
      <c r="AG10" s="152"/>
      <c r="AH10" s="89" t="s">
        <v>86</v>
      </c>
      <c r="AI10" s="13" t="s">
        <v>26</v>
      </c>
      <c r="AJ10" s="13" t="s">
        <v>26</v>
      </c>
      <c r="AK10" s="13"/>
      <c r="AL10" s="60" t="s">
        <v>26</v>
      </c>
      <c r="AM10" s="13"/>
      <c r="AN10" s="13"/>
      <c r="AO10" s="13"/>
      <c r="AP10" s="13"/>
      <c r="AQ10" s="13"/>
      <c r="AR10" s="14"/>
      <c r="CN10" s="15"/>
      <c r="CP10" s="15" t="s">
        <v>195</v>
      </c>
      <c r="CR10" s="15"/>
      <c r="CT10" s="15"/>
    </row>
    <row r="11" spans="2:98" ht="15" customHeight="1">
      <c r="C11" s="7" t="s">
        <v>102</v>
      </c>
      <c r="I11" s="2"/>
      <c r="K11" s="33" t="s">
        <v>74</v>
      </c>
      <c r="L11" s="34" t="s">
        <v>26</v>
      </c>
      <c r="M11" s="34" t="s">
        <v>26</v>
      </c>
      <c r="N11" s="34" t="s">
        <v>26</v>
      </c>
      <c r="O11" s="34" t="s">
        <v>26</v>
      </c>
      <c r="P11" s="34" t="s">
        <v>26</v>
      </c>
      <c r="Q11" s="34" t="s">
        <v>26</v>
      </c>
      <c r="R11" s="34" t="s">
        <v>26</v>
      </c>
      <c r="S11" s="34" t="s">
        <v>26</v>
      </c>
      <c r="T11" s="34" t="s">
        <v>26</v>
      </c>
      <c r="U11" s="34" t="s">
        <v>26</v>
      </c>
      <c r="V11" s="53"/>
      <c r="W11" s="34" t="s">
        <v>26</v>
      </c>
      <c r="X11" s="34"/>
      <c r="Y11" s="34"/>
      <c r="Z11" s="34"/>
      <c r="AA11" s="34"/>
      <c r="AB11" s="57"/>
      <c r="AC11" s="138"/>
      <c r="AD11" s="139"/>
      <c r="AE11" s="140"/>
      <c r="AG11" s="152"/>
      <c r="AH11" s="89" t="s">
        <v>88</v>
      </c>
      <c r="AI11" s="13" t="s">
        <v>26</v>
      </c>
      <c r="AJ11" s="13" t="s">
        <v>26</v>
      </c>
      <c r="AK11" s="13"/>
      <c r="AL11" s="60" t="s">
        <v>26</v>
      </c>
      <c r="AM11" s="13"/>
      <c r="AN11" s="13"/>
      <c r="AO11" s="13" t="s">
        <v>26</v>
      </c>
      <c r="AP11" s="13" t="s">
        <v>26</v>
      </c>
      <c r="AQ11" s="13" t="s">
        <v>26</v>
      </c>
      <c r="AR11" s="14" t="s">
        <v>26</v>
      </c>
      <c r="CN11" s="15"/>
      <c r="CP11" s="15"/>
      <c r="CR11" s="15"/>
      <c r="CT11" s="15"/>
    </row>
    <row r="12" spans="2:98" ht="15" customHeight="1">
      <c r="C12" s="7" t="s">
        <v>103</v>
      </c>
      <c r="I12" s="2"/>
      <c r="K12" s="33" t="s">
        <v>75</v>
      </c>
      <c r="L12" s="34" t="s">
        <v>26</v>
      </c>
      <c r="M12" s="34" t="s">
        <v>26</v>
      </c>
      <c r="N12" s="34" t="s">
        <v>26</v>
      </c>
      <c r="O12" s="34" t="s">
        <v>26</v>
      </c>
      <c r="P12" s="34" t="s">
        <v>26</v>
      </c>
      <c r="Q12" s="34" t="s">
        <v>26</v>
      </c>
      <c r="R12" s="34" t="s">
        <v>26</v>
      </c>
      <c r="S12" s="34" t="s">
        <v>26</v>
      </c>
      <c r="T12" s="34" t="s">
        <v>26</v>
      </c>
      <c r="U12" s="34" t="s">
        <v>26</v>
      </c>
      <c r="V12" s="53"/>
      <c r="W12" s="34"/>
      <c r="X12" s="34"/>
      <c r="Y12" s="34"/>
      <c r="Z12" s="34"/>
      <c r="AA12" s="34"/>
      <c r="AB12" s="57"/>
      <c r="AC12" s="138"/>
      <c r="AD12" s="139"/>
      <c r="AE12" s="140"/>
      <c r="AG12" s="152"/>
      <c r="AH12" s="90" t="s">
        <v>67</v>
      </c>
      <c r="AI12" s="13"/>
      <c r="AJ12" s="13"/>
      <c r="AK12" s="13"/>
      <c r="AL12" s="60"/>
      <c r="AM12" s="13"/>
      <c r="AN12" s="13"/>
      <c r="AO12" s="13"/>
      <c r="AP12" s="13"/>
      <c r="AQ12" s="13"/>
      <c r="AR12" s="14"/>
      <c r="CN12" s="15"/>
      <c r="CP12" s="15"/>
      <c r="CR12" s="15"/>
      <c r="CT12" s="15"/>
    </row>
    <row r="13" spans="2:98" ht="15" customHeight="1">
      <c r="B13" s="65" t="s">
        <v>27</v>
      </c>
      <c r="I13" s="2"/>
      <c r="K13" s="33" t="s">
        <v>162</v>
      </c>
      <c r="L13" s="34" t="s">
        <v>26</v>
      </c>
      <c r="M13" s="34" t="s">
        <v>26</v>
      </c>
      <c r="N13" s="34" t="s">
        <v>26</v>
      </c>
      <c r="O13" s="34" t="s">
        <v>26</v>
      </c>
      <c r="P13" s="34" t="s">
        <v>26</v>
      </c>
      <c r="Q13" s="34" t="s">
        <v>26</v>
      </c>
      <c r="R13" s="34" t="s">
        <v>26</v>
      </c>
      <c r="S13" s="34" t="s">
        <v>26</v>
      </c>
      <c r="T13" s="34" t="s">
        <v>26</v>
      </c>
      <c r="U13" s="34" t="s">
        <v>26</v>
      </c>
      <c r="V13" s="53" t="s">
        <v>26</v>
      </c>
      <c r="W13" s="34"/>
      <c r="X13" s="34"/>
      <c r="Y13" s="34"/>
      <c r="Z13" s="34"/>
      <c r="AA13" s="34"/>
      <c r="AB13" s="57"/>
      <c r="AC13" s="138"/>
      <c r="AD13" s="139"/>
      <c r="AE13" s="140"/>
      <c r="AG13" s="152"/>
      <c r="AH13" s="89" t="s">
        <v>93</v>
      </c>
      <c r="AI13" s="13" t="s">
        <v>26</v>
      </c>
      <c r="AJ13" s="13"/>
      <c r="AK13" s="13"/>
      <c r="AL13" s="60" t="s">
        <v>26</v>
      </c>
      <c r="AM13" s="13"/>
      <c r="AN13" s="13"/>
      <c r="AO13" s="13"/>
      <c r="AP13" s="13"/>
      <c r="AQ13" s="13"/>
      <c r="AR13" s="14"/>
      <c r="CN13" s="15"/>
      <c r="CP13" s="15"/>
      <c r="CR13" s="15"/>
      <c r="CT13" s="15"/>
    </row>
    <row r="14" spans="2:98" ht="15" customHeight="1">
      <c r="B14" s="154" t="s">
        <v>402</v>
      </c>
      <c r="C14" s="154"/>
      <c r="D14" s="154"/>
      <c r="E14" s="154"/>
      <c r="F14" s="154"/>
      <c r="G14" s="154"/>
      <c r="H14" s="154"/>
      <c r="I14" s="154"/>
      <c r="K14" s="61" t="s">
        <v>163</v>
      </c>
      <c r="L14" s="34" t="s">
        <v>26</v>
      </c>
      <c r="M14" s="34" t="s">
        <v>26</v>
      </c>
      <c r="N14" s="34" t="s">
        <v>26</v>
      </c>
      <c r="O14" s="34" t="s">
        <v>26</v>
      </c>
      <c r="P14" s="34" t="s">
        <v>26</v>
      </c>
      <c r="Q14" s="34" t="s">
        <v>26</v>
      </c>
      <c r="R14" s="34" t="s">
        <v>26</v>
      </c>
      <c r="S14" s="34" t="s">
        <v>26</v>
      </c>
      <c r="T14" s="34" t="s">
        <v>26</v>
      </c>
      <c r="U14" s="34" t="s">
        <v>26</v>
      </c>
      <c r="V14" s="53" t="s">
        <v>26</v>
      </c>
      <c r="W14" s="34"/>
      <c r="X14" s="34"/>
      <c r="Y14" s="34"/>
      <c r="Z14" s="34"/>
      <c r="AA14" s="34"/>
      <c r="AB14" s="57"/>
      <c r="AC14" s="138"/>
      <c r="AD14" s="139"/>
      <c r="AE14" s="140"/>
      <c r="AG14" s="152"/>
      <c r="AH14" s="113"/>
      <c r="AI14" s="114"/>
      <c r="AJ14" s="114"/>
      <c r="AK14" s="114"/>
      <c r="AL14" s="114"/>
      <c r="AM14" s="114"/>
      <c r="AN14" s="114"/>
      <c r="AO14" s="114"/>
      <c r="AP14" s="114"/>
      <c r="AQ14" s="114"/>
      <c r="AR14" s="115"/>
      <c r="CN14" s="15"/>
      <c r="CP14" s="15"/>
      <c r="CR14" s="15"/>
      <c r="CT14" s="15"/>
    </row>
    <row r="15" spans="2:98" ht="15" customHeight="1">
      <c r="B15" s="154"/>
      <c r="C15" s="154"/>
      <c r="D15" s="154"/>
      <c r="E15" s="154"/>
      <c r="F15" s="154"/>
      <c r="G15" s="154"/>
      <c r="H15" s="154"/>
      <c r="I15" s="154"/>
      <c r="K15" s="33" t="s">
        <v>76</v>
      </c>
      <c r="L15" s="34" t="s">
        <v>26</v>
      </c>
      <c r="M15" s="34" t="s">
        <v>26</v>
      </c>
      <c r="N15" s="34" t="s">
        <v>26</v>
      </c>
      <c r="O15" s="34" t="s">
        <v>26</v>
      </c>
      <c r="P15" s="34" t="s">
        <v>26</v>
      </c>
      <c r="Q15" s="34" t="s">
        <v>26</v>
      </c>
      <c r="R15" s="34" t="s">
        <v>26</v>
      </c>
      <c r="S15" s="34" t="s">
        <v>26</v>
      </c>
      <c r="T15" s="34" t="s">
        <v>26</v>
      </c>
      <c r="U15" s="34"/>
      <c r="V15" s="53"/>
      <c r="W15" s="34"/>
      <c r="X15" s="34"/>
      <c r="Y15" s="34"/>
      <c r="Z15" s="34" t="s">
        <v>26</v>
      </c>
      <c r="AA15" s="34" t="s">
        <v>26</v>
      </c>
      <c r="AB15" s="57" t="s">
        <v>26</v>
      </c>
      <c r="AC15" s="138"/>
      <c r="AD15" s="139"/>
      <c r="AE15" s="140"/>
      <c r="AG15" s="152"/>
      <c r="AH15" s="113"/>
      <c r="AI15" s="114"/>
      <c r="AJ15" s="114"/>
      <c r="AK15" s="114"/>
      <c r="AL15" s="114"/>
      <c r="AM15" s="114"/>
      <c r="AN15" s="114"/>
      <c r="AO15" s="114"/>
      <c r="AP15" s="114"/>
      <c r="AQ15" s="114"/>
      <c r="AR15" s="115"/>
      <c r="CN15" s="15"/>
      <c r="CP15" s="15"/>
      <c r="CR15" s="15"/>
      <c r="CT15" s="15"/>
    </row>
    <row r="16" spans="2:98" ht="15.75" customHeight="1">
      <c r="B16" s="154" t="s">
        <v>403</v>
      </c>
      <c r="C16" s="154"/>
      <c r="D16" s="154"/>
      <c r="E16" s="154"/>
      <c r="F16" s="154"/>
      <c r="G16" s="154"/>
      <c r="H16" s="154"/>
      <c r="I16" s="154"/>
      <c r="K16" s="35" t="s">
        <v>69</v>
      </c>
      <c r="L16" s="34" t="s">
        <v>26</v>
      </c>
      <c r="M16" s="34" t="s">
        <v>26</v>
      </c>
      <c r="N16" s="34" t="s">
        <v>26</v>
      </c>
      <c r="O16" s="34" t="s">
        <v>26</v>
      </c>
      <c r="P16" s="34" t="s">
        <v>26</v>
      </c>
      <c r="Q16" s="34" t="s">
        <v>26</v>
      </c>
      <c r="R16" s="34" t="s">
        <v>26</v>
      </c>
      <c r="S16" s="34"/>
      <c r="T16" s="34" t="s">
        <v>26</v>
      </c>
      <c r="U16" s="34"/>
      <c r="V16" s="53"/>
      <c r="W16" s="34"/>
      <c r="X16" s="34"/>
      <c r="Y16" s="34"/>
      <c r="Z16" s="34"/>
      <c r="AA16" s="34"/>
      <c r="AB16" s="57"/>
      <c r="AC16" s="138"/>
      <c r="AD16" s="139"/>
      <c r="AE16" s="140"/>
      <c r="AG16" s="152"/>
      <c r="AH16" s="113"/>
      <c r="AI16" s="114"/>
      <c r="AJ16" s="114"/>
      <c r="AK16" s="114"/>
      <c r="AL16" s="114"/>
      <c r="AM16" s="114"/>
      <c r="AN16" s="114"/>
      <c r="AO16" s="114"/>
      <c r="AP16" s="114"/>
      <c r="AQ16" s="114"/>
      <c r="AR16" s="115"/>
      <c r="CN16" s="15"/>
      <c r="CP16" s="15"/>
      <c r="CR16" s="15"/>
      <c r="CT16" s="15"/>
    </row>
    <row r="17" spans="2:98" s="65" customFormat="1" ht="15" customHeight="1">
      <c r="B17" s="155" t="s">
        <v>401</v>
      </c>
      <c r="C17" s="155"/>
      <c r="D17" s="155"/>
      <c r="E17" s="155"/>
      <c r="F17" s="155"/>
      <c r="G17" s="155"/>
      <c r="H17" s="155"/>
      <c r="I17" s="155"/>
      <c r="K17" s="33" t="s">
        <v>292</v>
      </c>
      <c r="L17" s="34" t="s">
        <v>26</v>
      </c>
      <c r="M17" s="34" t="s">
        <v>26</v>
      </c>
      <c r="N17" s="34" t="s">
        <v>26</v>
      </c>
      <c r="O17" s="34" t="s">
        <v>26</v>
      </c>
      <c r="P17" s="34" t="s">
        <v>26</v>
      </c>
      <c r="Q17" s="34" t="s">
        <v>26</v>
      </c>
      <c r="R17" s="34" t="s">
        <v>26</v>
      </c>
      <c r="S17" s="34" t="s">
        <v>26</v>
      </c>
      <c r="T17" s="34" t="s">
        <v>26</v>
      </c>
      <c r="U17" s="34"/>
      <c r="V17" s="53"/>
      <c r="W17" s="34"/>
      <c r="X17" s="34"/>
      <c r="Y17" s="34" t="s">
        <v>26</v>
      </c>
      <c r="Z17" s="34"/>
      <c r="AA17" s="34"/>
      <c r="AB17" s="57"/>
      <c r="AC17" s="141"/>
      <c r="AD17" s="142"/>
      <c r="AE17" s="143"/>
      <c r="AF17" s="95"/>
      <c r="AG17" s="153"/>
      <c r="AH17" s="113"/>
      <c r="AI17" s="114"/>
      <c r="AJ17" s="114"/>
      <c r="AK17" s="114"/>
      <c r="AL17" s="114"/>
      <c r="AM17" s="114"/>
      <c r="AN17" s="114"/>
      <c r="AO17" s="114"/>
      <c r="AP17" s="114"/>
      <c r="AQ17" s="114"/>
      <c r="AR17" s="115"/>
      <c r="CN17" s="15"/>
      <c r="CP17" s="15"/>
      <c r="CR17" s="15"/>
      <c r="CT17" s="15"/>
    </row>
    <row r="18" spans="2:98" ht="15.75" customHeight="1" thickBot="1">
      <c r="B18" s="155"/>
      <c r="C18" s="155"/>
      <c r="D18" s="155"/>
      <c r="E18" s="155"/>
      <c r="F18" s="155"/>
      <c r="G18" s="155"/>
      <c r="H18" s="155"/>
      <c r="I18" s="155"/>
    </row>
    <row r="19" spans="2:98" ht="19.5" customHeight="1" thickBot="1">
      <c r="B19" s="3"/>
      <c r="K19" s="123" t="s">
        <v>79</v>
      </c>
      <c r="L19" s="124"/>
      <c r="M19" s="124"/>
      <c r="N19" s="124"/>
      <c r="O19" s="124"/>
      <c r="P19" s="124"/>
      <c r="Q19" s="124"/>
      <c r="R19" s="124"/>
      <c r="S19" s="124"/>
      <c r="T19" s="124"/>
      <c r="U19" s="124"/>
      <c r="V19" s="124"/>
      <c r="W19" s="124"/>
      <c r="X19" s="124"/>
      <c r="Y19" s="124"/>
      <c r="Z19" s="124"/>
      <c r="AA19" s="124"/>
      <c r="AB19" s="124"/>
      <c r="AC19" s="124"/>
      <c r="AD19" s="124"/>
      <c r="AE19" s="125"/>
      <c r="AF19" s="110" t="s">
        <v>104</v>
      </c>
      <c r="AG19" s="111"/>
      <c r="AH19" s="111"/>
      <c r="AI19" s="111"/>
      <c r="AJ19" s="111"/>
      <c r="AK19" s="111"/>
      <c r="AL19" s="111"/>
      <c r="AM19" s="111"/>
      <c r="AN19" s="111"/>
      <c r="AO19" s="111"/>
      <c r="AP19" s="111"/>
      <c r="AQ19" s="111"/>
      <c r="AR19" s="112"/>
    </row>
    <row r="20" spans="2:98" ht="60" customHeight="1" thickBot="1">
      <c r="B20" s="22" t="s">
        <v>33</v>
      </c>
      <c r="C20" s="23" t="s">
        <v>80</v>
      </c>
      <c r="D20" s="23" t="s">
        <v>115</v>
      </c>
      <c r="E20" s="23" t="s">
        <v>109</v>
      </c>
      <c r="F20" s="23" t="s">
        <v>108</v>
      </c>
      <c r="G20" s="23" t="s">
        <v>107</v>
      </c>
      <c r="H20" s="85" t="s">
        <v>37</v>
      </c>
      <c r="I20" s="79" t="s">
        <v>68</v>
      </c>
      <c r="J20" s="24" t="s">
        <v>238</v>
      </c>
      <c r="K20" s="4" t="s">
        <v>78</v>
      </c>
      <c r="L20" s="5" t="s">
        <v>53</v>
      </c>
      <c r="M20" s="5" t="s">
        <v>63</v>
      </c>
      <c r="N20" s="48" t="s">
        <v>35</v>
      </c>
      <c r="O20" s="5" t="s">
        <v>34</v>
      </c>
      <c r="P20" s="5" t="s">
        <v>39</v>
      </c>
      <c r="Q20" s="5" t="s">
        <v>54</v>
      </c>
      <c r="R20" s="5" t="s">
        <v>55</v>
      </c>
      <c r="S20" s="5" t="s">
        <v>56</v>
      </c>
      <c r="T20" s="5" t="s">
        <v>57</v>
      </c>
      <c r="U20" s="5" t="s">
        <v>58</v>
      </c>
      <c r="V20" s="51" t="s">
        <v>159</v>
      </c>
      <c r="W20" s="5" t="s">
        <v>59</v>
      </c>
      <c r="X20" s="5" t="s">
        <v>41</v>
      </c>
      <c r="Y20" s="5" t="s">
        <v>309</v>
      </c>
      <c r="Z20" s="5" t="s">
        <v>60</v>
      </c>
      <c r="AA20" s="5" t="s">
        <v>61</v>
      </c>
      <c r="AB20" s="55" t="s">
        <v>62</v>
      </c>
      <c r="AC20" s="4" t="s">
        <v>206</v>
      </c>
      <c r="AD20" s="5" t="s">
        <v>207</v>
      </c>
      <c r="AE20" s="6" t="s">
        <v>208</v>
      </c>
      <c r="AF20" s="66" t="s">
        <v>343</v>
      </c>
      <c r="AG20" s="81" t="s">
        <v>205</v>
      </c>
      <c r="AH20" s="91" t="s">
        <v>5</v>
      </c>
      <c r="AI20" s="8" t="s">
        <v>64</v>
      </c>
      <c r="AJ20" s="9" t="s">
        <v>6</v>
      </c>
      <c r="AK20" s="9" t="s">
        <v>65</v>
      </c>
      <c r="AL20" s="9" t="s">
        <v>66</v>
      </c>
      <c r="AM20" s="9" t="s">
        <v>83</v>
      </c>
      <c r="AN20" s="9" t="s">
        <v>84</v>
      </c>
      <c r="AO20" s="9" t="s">
        <v>89</v>
      </c>
      <c r="AP20" s="9" t="s">
        <v>91</v>
      </c>
      <c r="AQ20" s="9" t="s">
        <v>90</v>
      </c>
      <c r="AR20" s="10" t="s">
        <v>92</v>
      </c>
    </row>
    <row r="21" spans="2:98" ht="15.75" customHeight="1" thickBot="1">
      <c r="B21" s="119" t="s">
        <v>111</v>
      </c>
      <c r="C21" s="19" t="s">
        <v>201</v>
      </c>
      <c r="D21" s="20">
        <v>10</v>
      </c>
      <c r="E21" s="62" t="s">
        <v>113</v>
      </c>
      <c r="F21" s="121" t="s">
        <v>195</v>
      </c>
      <c r="G21" s="67" t="s">
        <v>110</v>
      </c>
      <c r="H21" s="67" t="s">
        <v>250</v>
      </c>
      <c r="I21" s="80" t="s">
        <v>344</v>
      </c>
      <c r="J21" s="77" t="str">
        <f>C21</f>
        <v>V20</v>
      </c>
      <c r="K21" s="68" t="s">
        <v>71</v>
      </c>
      <c r="L21" s="69" t="s">
        <v>29</v>
      </c>
      <c r="M21" s="70">
        <v>1</v>
      </c>
      <c r="N21" s="71" t="s">
        <v>117</v>
      </c>
      <c r="O21" s="69">
        <v>3.1749999999999998</v>
      </c>
      <c r="P21" s="69">
        <v>3.1749999999999998</v>
      </c>
      <c r="Q21" s="69">
        <v>27</v>
      </c>
      <c r="R21" s="69">
        <v>17</v>
      </c>
      <c r="S21" s="69">
        <v>15</v>
      </c>
      <c r="T21" s="69">
        <v>14</v>
      </c>
      <c r="U21" s="72"/>
      <c r="V21" s="72">
        <v>10</v>
      </c>
      <c r="W21" s="69"/>
      <c r="X21" s="69">
        <v>0.1</v>
      </c>
      <c r="Y21" s="69"/>
      <c r="Z21" s="69"/>
      <c r="AA21" s="69"/>
      <c r="AB21" s="73"/>
      <c r="AC21" s="74"/>
      <c r="AD21" s="72"/>
      <c r="AE21" s="73"/>
      <c r="AF21" s="146" t="s">
        <v>351</v>
      </c>
      <c r="AG21" s="149" t="str">
        <f>IF(I21="","",CONCATENATE("SainSmart [",IF(J21="",C21,J21),"] ",I21," ",H21))</f>
        <v>SainSmart [V20] V Engraving Bit 20 Deg 0.1mm Tip Nano Blue Coat</v>
      </c>
      <c r="AH21" s="92" t="s">
        <v>82</v>
      </c>
      <c r="AI21" s="75">
        <f t="shared" ref="AI21:AI30" si="0">IF(AH21="","",IF(VLOOKUP($AH21,VCarveParms,2,FALSE)="","",IF(AH21="Tapered Ball Nose",P21,$O21)))</f>
        <v>3.1749999999999998</v>
      </c>
      <c r="AJ21" s="75">
        <f t="shared" ref="AJ21:AJ30" si="1">IF(AH21="","",IF(VLOOKUP($AH21,VCarveParms,3,FALSE)="","",$M21))</f>
        <v>1</v>
      </c>
      <c r="AK21" s="75" t="str">
        <f t="shared" ref="AK21:AK30" si="2">IF(AH21="","",IF(VLOOKUP($AH21,VCarveParms,4,FALSE)="","",U21))</f>
        <v/>
      </c>
      <c r="AL21" s="75" t="str">
        <f t="shared" ref="AL21:AL30" si="3">IF(AH21="","",IF(VLOOKUP($AH21,VCarveParms,5,FALSE)="","",IF($AH21="Drill",$Y21,$V21*2)))</f>
        <v/>
      </c>
      <c r="AM21" s="75">
        <f t="shared" ref="AM21:AM30" si="4">IF(AH21="","",IF(VLOOKUP($AH21,VCarveParms,6,FALSE)="","",$V21))</f>
        <v>10</v>
      </c>
      <c r="AN21" s="75">
        <f t="shared" ref="AN21:AN30" si="5">IF(AH21="","",IF(VLOOKUP($AH21,VCarveParms,7,FALSE)="","",$X21))</f>
        <v>0.1</v>
      </c>
      <c r="AO21" s="75" t="str">
        <f t="shared" ref="AO21:AO30" si="6">IF(AH21="","",IF(VLOOKUP($AH21,VCarveParms,8,FALSE)="","","???"))</f>
        <v/>
      </c>
      <c r="AP21" s="75" t="str">
        <f t="shared" ref="AP21:AP30" si="7">IF(AH21="","",IF(VLOOKUP($AH21,VCarveParms,9,FALSE)="","","???"))</f>
        <v/>
      </c>
      <c r="AQ21" s="75" t="str">
        <f t="shared" ref="AQ21:AQ30" si="8">IF(AH21="","",IF(VLOOKUP($AH21,VCarveParms,10,FALSE)="","","???"))</f>
        <v/>
      </c>
      <c r="AR21" s="76" t="str">
        <f t="shared" ref="AR21:AR30" si="9">IF(AH21="","",IF(VLOOKUP($AH21,VCarveParms,11,FALSE)="","","???"))</f>
        <v/>
      </c>
    </row>
    <row r="22" spans="2:98" ht="15.75" customHeight="1" thickBot="1">
      <c r="B22" s="120"/>
      <c r="C22" s="21" t="s">
        <v>116</v>
      </c>
      <c r="D22" s="17"/>
      <c r="E22" s="17"/>
      <c r="F22" s="122"/>
      <c r="G22" s="17"/>
      <c r="H22" s="86"/>
      <c r="I22" s="80"/>
      <c r="J22" s="77"/>
      <c r="K22" s="45"/>
      <c r="L22" s="36"/>
      <c r="M22" s="37"/>
      <c r="N22" s="49"/>
      <c r="O22" s="36"/>
      <c r="P22" s="36"/>
      <c r="Q22" s="36"/>
      <c r="R22" s="36"/>
      <c r="S22" s="36"/>
      <c r="T22" s="36"/>
      <c r="U22" s="42"/>
      <c r="V22" s="42"/>
      <c r="W22" s="36"/>
      <c r="X22" s="36"/>
      <c r="Y22" s="36"/>
      <c r="Z22" s="36"/>
      <c r="AA22" s="36"/>
      <c r="AB22" s="44"/>
      <c r="AC22" s="43"/>
      <c r="AD22" s="42"/>
      <c r="AE22" s="44"/>
      <c r="AF22" s="147"/>
      <c r="AG22" s="150" t="str">
        <f>IF(I22="","",CONCATENATE("SainSmart [",IF(J22="",C22,J22),"] ",I22," ",H21))</f>
        <v/>
      </c>
      <c r="AH22" s="92"/>
      <c r="AI22" s="75" t="str">
        <f t="shared" si="0"/>
        <v/>
      </c>
      <c r="AJ22" s="75" t="str">
        <f t="shared" si="1"/>
        <v/>
      </c>
      <c r="AK22" s="75" t="str">
        <f t="shared" si="2"/>
        <v/>
      </c>
      <c r="AL22" s="75" t="str">
        <f t="shared" si="3"/>
        <v/>
      </c>
      <c r="AM22" s="75" t="str">
        <f t="shared" si="4"/>
        <v/>
      </c>
      <c r="AN22" s="75" t="str">
        <f t="shared" si="5"/>
        <v/>
      </c>
      <c r="AO22" s="75" t="str">
        <f t="shared" si="6"/>
        <v/>
      </c>
      <c r="AP22" s="75" t="str">
        <f t="shared" si="7"/>
        <v/>
      </c>
      <c r="AQ22" s="75" t="str">
        <f t="shared" si="8"/>
        <v/>
      </c>
      <c r="AR22" s="76" t="str">
        <f t="shared" si="9"/>
        <v/>
      </c>
    </row>
    <row r="23" spans="2:98" ht="15" customHeight="1">
      <c r="B23" s="25"/>
      <c r="C23" s="26"/>
      <c r="D23" s="26"/>
      <c r="E23" s="26"/>
      <c r="F23" s="26"/>
      <c r="G23" s="26"/>
      <c r="H23" s="27"/>
      <c r="I23" s="80"/>
      <c r="J23" s="77"/>
      <c r="K23" s="45"/>
      <c r="L23" s="36"/>
      <c r="M23" s="37"/>
      <c r="N23" s="49"/>
      <c r="O23" s="36"/>
      <c r="P23" s="36"/>
      <c r="Q23" s="36"/>
      <c r="R23" s="36"/>
      <c r="S23" s="36"/>
      <c r="T23" s="36"/>
      <c r="U23" s="42"/>
      <c r="V23" s="54"/>
      <c r="W23" s="36"/>
      <c r="X23" s="36"/>
      <c r="Y23" s="36"/>
      <c r="Z23" s="36"/>
      <c r="AA23" s="36"/>
      <c r="AB23" s="44"/>
      <c r="AC23" s="43"/>
      <c r="AD23" s="42"/>
      <c r="AE23" s="44"/>
      <c r="AF23" s="65"/>
      <c r="AG23" s="148" t="str">
        <f>IF(I23="","",CONCATENATE("SainSmart [",IF(J23="",C23,J23),"] ",I23," ",H21))</f>
        <v/>
      </c>
      <c r="AH23" s="92"/>
      <c r="AI23" s="75" t="str">
        <f t="shared" si="0"/>
        <v/>
      </c>
      <c r="AJ23" s="75" t="str">
        <f t="shared" si="1"/>
        <v/>
      </c>
      <c r="AK23" s="75" t="str">
        <f t="shared" si="2"/>
        <v/>
      </c>
      <c r="AL23" s="75" t="str">
        <f t="shared" si="3"/>
        <v/>
      </c>
      <c r="AM23" s="75" t="str">
        <f t="shared" si="4"/>
        <v/>
      </c>
      <c r="AN23" s="75" t="str">
        <f t="shared" si="5"/>
        <v/>
      </c>
      <c r="AO23" s="75" t="str">
        <f t="shared" si="6"/>
        <v/>
      </c>
      <c r="AP23" s="75" t="str">
        <f t="shared" si="7"/>
        <v/>
      </c>
      <c r="AQ23" s="75" t="str">
        <f t="shared" si="8"/>
        <v/>
      </c>
      <c r="AR23" s="76" t="str">
        <f t="shared" si="9"/>
        <v/>
      </c>
    </row>
    <row r="24" spans="2:98" ht="15" customHeight="1">
      <c r="B24" s="25"/>
      <c r="C24" s="26"/>
      <c r="D24" s="26"/>
      <c r="E24" s="26"/>
      <c r="F24" s="26"/>
      <c r="G24" s="26"/>
      <c r="H24" s="27"/>
      <c r="I24" s="80"/>
      <c r="J24" s="77"/>
      <c r="K24" s="45"/>
      <c r="L24" s="36"/>
      <c r="M24" s="37"/>
      <c r="N24" s="49"/>
      <c r="O24" s="36"/>
      <c r="P24" s="36"/>
      <c r="Q24" s="36"/>
      <c r="R24" s="36"/>
      <c r="S24" s="36"/>
      <c r="T24" s="36"/>
      <c r="U24" s="42"/>
      <c r="V24" s="42"/>
      <c r="W24" s="36"/>
      <c r="X24" s="36"/>
      <c r="Y24" s="36"/>
      <c r="Z24" s="36"/>
      <c r="AA24" s="36"/>
      <c r="AB24" s="44"/>
      <c r="AC24" s="43"/>
      <c r="AD24" s="42"/>
      <c r="AE24" s="44"/>
      <c r="AF24" s="65"/>
      <c r="AG24" s="148" t="str">
        <f>IF(I24="","",CONCATENATE("SainSmart [",IF(J24="",C24,J24),"] ",I24," ",H21))</f>
        <v/>
      </c>
      <c r="AH24" s="92"/>
      <c r="AI24" s="75" t="str">
        <f t="shared" si="0"/>
        <v/>
      </c>
      <c r="AJ24" s="75" t="str">
        <f t="shared" si="1"/>
        <v/>
      </c>
      <c r="AK24" s="75" t="str">
        <f t="shared" si="2"/>
        <v/>
      </c>
      <c r="AL24" s="75" t="str">
        <f t="shared" si="3"/>
        <v/>
      </c>
      <c r="AM24" s="75" t="str">
        <f t="shared" si="4"/>
        <v/>
      </c>
      <c r="AN24" s="75" t="str">
        <f t="shared" si="5"/>
        <v/>
      </c>
      <c r="AO24" s="75" t="str">
        <f t="shared" si="6"/>
        <v/>
      </c>
      <c r="AP24" s="75" t="str">
        <f t="shared" si="7"/>
        <v/>
      </c>
      <c r="AQ24" s="75" t="str">
        <f t="shared" si="8"/>
        <v/>
      </c>
      <c r="AR24" s="76" t="str">
        <f t="shared" si="9"/>
        <v/>
      </c>
    </row>
    <row r="25" spans="2:98" ht="15" customHeight="1">
      <c r="B25" s="25"/>
      <c r="C25" s="26"/>
      <c r="D25" s="26"/>
      <c r="E25" s="26"/>
      <c r="F25" s="26"/>
      <c r="G25" s="26"/>
      <c r="H25" s="27"/>
      <c r="I25" s="80"/>
      <c r="J25" s="77"/>
      <c r="K25" s="45"/>
      <c r="L25" s="36"/>
      <c r="M25" s="37"/>
      <c r="N25" s="49"/>
      <c r="O25" s="36"/>
      <c r="P25" s="36"/>
      <c r="Q25" s="36"/>
      <c r="R25" s="36"/>
      <c r="S25" s="36"/>
      <c r="T25" s="36"/>
      <c r="U25" s="42"/>
      <c r="V25" s="42"/>
      <c r="W25" s="36"/>
      <c r="X25" s="36"/>
      <c r="Y25" s="36"/>
      <c r="Z25" s="36"/>
      <c r="AA25" s="36"/>
      <c r="AB25" s="44"/>
      <c r="AC25" s="43"/>
      <c r="AD25" s="42"/>
      <c r="AE25" s="44"/>
      <c r="AF25" s="65"/>
      <c r="AG25" s="148" t="str">
        <f>IF(I25="","",CONCATENATE("SainSmart [",IF(J25="",C25,J25),"] ",I25," ",H21))</f>
        <v/>
      </c>
      <c r="AH25" s="92"/>
      <c r="AI25" s="75" t="str">
        <f t="shared" si="0"/>
        <v/>
      </c>
      <c r="AJ25" s="75" t="str">
        <f t="shared" si="1"/>
        <v/>
      </c>
      <c r="AK25" s="75" t="str">
        <f t="shared" si="2"/>
        <v/>
      </c>
      <c r="AL25" s="75" t="str">
        <f t="shared" si="3"/>
        <v/>
      </c>
      <c r="AM25" s="75" t="str">
        <f t="shared" si="4"/>
        <v/>
      </c>
      <c r="AN25" s="75" t="str">
        <f t="shared" si="5"/>
        <v/>
      </c>
      <c r="AO25" s="75" t="str">
        <f t="shared" si="6"/>
        <v/>
      </c>
      <c r="AP25" s="75" t="str">
        <f t="shared" si="7"/>
        <v/>
      </c>
      <c r="AQ25" s="75" t="str">
        <f t="shared" si="8"/>
        <v/>
      </c>
      <c r="AR25" s="76" t="str">
        <f t="shared" si="9"/>
        <v/>
      </c>
    </row>
    <row r="26" spans="2:98" ht="15" customHeight="1">
      <c r="B26" s="25"/>
      <c r="C26" s="26"/>
      <c r="D26" s="26"/>
      <c r="E26" s="26"/>
      <c r="F26" s="26"/>
      <c r="G26" s="26"/>
      <c r="H26" s="27"/>
      <c r="I26" s="80"/>
      <c r="J26" s="77"/>
      <c r="K26" s="45"/>
      <c r="L26" s="36"/>
      <c r="M26" s="37"/>
      <c r="N26" s="49"/>
      <c r="O26" s="36"/>
      <c r="P26" s="36"/>
      <c r="Q26" s="36"/>
      <c r="R26" s="36"/>
      <c r="S26" s="36"/>
      <c r="T26" s="36"/>
      <c r="U26" s="42"/>
      <c r="V26" s="42"/>
      <c r="W26" s="36"/>
      <c r="X26" s="36"/>
      <c r="Y26" s="36"/>
      <c r="Z26" s="36"/>
      <c r="AA26" s="36"/>
      <c r="AB26" s="44"/>
      <c r="AC26" s="43"/>
      <c r="AD26" s="42"/>
      <c r="AE26" s="44"/>
      <c r="AF26" s="65"/>
      <c r="AG26" s="148" t="str">
        <f>IF(I26="","",CONCATENATE("SainSmart [",IF(J26="",C26,J26),"] ",I26," ",H21))</f>
        <v/>
      </c>
      <c r="AH26" s="92"/>
      <c r="AI26" s="75" t="str">
        <f t="shared" si="0"/>
        <v/>
      </c>
      <c r="AJ26" s="75" t="str">
        <f t="shared" si="1"/>
        <v/>
      </c>
      <c r="AK26" s="75" t="str">
        <f t="shared" si="2"/>
        <v/>
      </c>
      <c r="AL26" s="75" t="str">
        <f t="shared" si="3"/>
        <v/>
      </c>
      <c r="AM26" s="75" t="str">
        <f t="shared" si="4"/>
        <v/>
      </c>
      <c r="AN26" s="75" t="str">
        <f t="shared" si="5"/>
        <v/>
      </c>
      <c r="AO26" s="75" t="str">
        <f t="shared" si="6"/>
        <v/>
      </c>
      <c r="AP26" s="75" t="str">
        <f t="shared" si="7"/>
        <v/>
      </c>
      <c r="AQ26" s="75" t="str">
        <f t="shared" si="8"/>
        <v/>
      </c>
      <c r="AR26" s="76" t="str">
        <f t="shared" si="9"/>
        <v/>
      </c>
    </row>
    <row r="27" spans="2:98" ht="15" customHeight="1">
      <c r="B27" s="25"/>
      <c r="C27" s="26"/>
      <c r="D27" s="26"/>
      <c r="E27" s="26"/>
      <c r="F27" s="26"/>
      <c r="G27" s="26"/>
      <c r="H27" s="27"/>
      <c r="I27" s="80"/>
      <c r="J27" s="77"/>
      <c r="K27" s="45"/>
      <c r="L27" s="36"/>
      <c r="M27" s="37"/>
      <c r="N27" s="49"/>
      <c r="O27" s="36"/>
      <c r="P27" s="36"/>
      <c r="Q27" s="36"/>
      <c r="R27" s="36"/>
      <c r="S27" s="36"/>
      <c r="T27" s="36"/>
      <c r="U27" s="42"/>
      <c r="V27" s="42"/>
      <c r="W27" s="36"/>
      <c r="X27" s="36"/>
      <c r="Y27" s="36"/>
      <c r="Z27" s="36"/>
      <c r="AA27" s="36"/>
      <c r="AB27" s="44"/>
      <c r="AC27" s="43"/>
      <c r="AD27" s="42"/>
      <c r="AE27" s="44"/>
      <c r="AF27" s="65"/>
      <c r="AG27" s="148" t="str">
        <f>IF(I27="","",CONCATENATE("SainSmart [",IF(J27="",C27,J27),"] ",I27," ",H21))</f>
        <v/>
      </c>
      <c r="AH27" s="92"/>
      <c r="AI27" s="75" t="str">
        <f t="shared" si="0"/>
        <v/>
      </c>
      <c r="AJ27" s="75" t="str">
        <f t="shared" si="1"/>
        <v/>
      </c>
      <c r="AK27" s="75" t="str">
        <f t="shared" si="2"/>
        <v/>
      </c>
      <c r="AL27" s="75" t="str">
        <f t="shared" si="3"/>
        <v/>
      </c>
      <c r="AM27" s="75" t="str">
        <f t="shared" si="4"/>
        <v/>
      </c>
      <c r="AN27" s="75" t="str">
        <f t="shared" si="5"/>
        <v/>
      </c>
      <c r="AO27" s="75" t="str">
        <f t="shared" si="6"/>
        <v/>
      </c>
      <c r="AP27" s="75" t="str">
        <f t="shared" si="7"/>
        <v/>
      </c>
      <c r="AQ27" s="75" t="str">
        <f t="shared" si="8"/>
        <v/>
      </c>
      <c r="AR27" s="76" t="str">
        <f t="shared" si="9"/>
        <v/>
      </c>
    </row>
    <row r="28" spans="2:98" ht="15" customHeight="1">
      <c r="B28" s="25"/>
      <c r="C28" s="26"/>
      <c r="D28" s="26"/>
      <c r="E28" s="26"/>
      <c r="F28" s="26"/>
      <c r="G28" s="26"/>
      <c r="H28" s="27"/>
      <c r="I28" s="80"/>
      <c r="J28" s="77"/>
      <c r="K28" s="45"/>
      <c r="L28" s="36"/>
      <c r="M28" s="37"/>
      <c r="N28" s="49"/>
      <c r="O28" s="36"/>
      <c r="P28" s="36"/>
      <c r="Q28" s="36"/>
      <c r="R28" s="36"/>
      <c r="S28" s="36"/>
      <c r="T28" s="36"/>
      <c r="U28" s="42"/>
      <c r="V28" s="42"/>
      <c r="W28" s="36"/>
      <c r="X28" s="36"/>
      <c r="Y28" s="36"/>
      <c r="Z28" s="36"/>
      <c r="AA28" s="36"/>
      <c r="AB28" s="44"/>
      <c r="AC28" s="43"/>
      <c r="AD28" s="42"/>
      <c r="AE28" s="44"/>
      <c r="AF28" s="65"/>
      <c r="AG28" s="148" t="str">
        <f>IF(I28="","",CONCATENATE("SainSmart [",IF(J28="",C28,J28),"] ",I28," ",H21))</f>
        <v/>
      </c>
      <c r="AH28" s="92"/>
      <c r="AI28" s="75" t="str">
        <f t="shared" si="0"/>
        <v/>
      </c>
      <c r="AJ28" s="75" t="str">
        <f t="shared" si="1"/>
        <v/>
      </c>
      <c r="AK28" s="75" t="str">
        <f t="shared" si="2"/>
        <v/>
      </c>
      <c r="AL28" s="75" t="str">
        <f t="shared" si="3"/>
        <v/>
      </c>
      <c r="AM28" s="75" t="str">
        <f t="shared" si="4"/>
        <v/>
      </c>
      <c r="AN28" s="75" t="str">
        <f t="shared" si="5"/>
        <v/>
      </c>
      <c r="AO28" s="75" t="str">
        <f t="shared" si="6"/>
        <v/>
      </c>
      <c r="AP28" s="75" t="str">
        <f t="shared" si="7"/>
        <v/>
      </c>
      <c r="AQ28" s="75" t="str">
        <f t="shared" si="8"/>
        <v/>
      </c>
      <c r="AR28" s="76" t="str">
        <f t="shared" si="9"/>
        <v/>
      </c>
    </row>
    <row r="29" spans="2:98" ht="15" customHeight="1">
      <c r="B29" s="25"/>
      <c r="C29" s="26"/>
      <c r="D29" s="26"/>
      <c r="E29" s="26"/>
      <c r="F29" s="26"/>
      <c r="G29" s="26"/>
      <c r="H29" s="27"/>
      <c r="I29" s="80"/>
      <c r="J29" s="77"/>
      <c r="K29" s="45"/>
      <c r="L29" s="36"/>
      <c r="M29" s="37"/>
      <c r="N29" s="49"/>
      <c r="O29" s="36"/>
      <c r="P29" s="36"/>
      <c r="Q29" s="36"/>
      <c r="R29" s="36"/>
      <c r="S29" s="36"/>
      <c r="T29" s="36"/>
      <c r="U29" s="42"/>
      <c r="V29" s="42"/>
      <c r="W29" s="36"/>
      <c r="X29" s="36"/>
      <c r="Y29" s="36"/>
      <c r="Z29" s="36"/>
      <c r="AA29" s="36"/>
      <c r="AB29" s="44"/>
      <c r="AC29" s="43"/>
      <c r="AD29" s="42"/>
      <c r="AE29" s="44"/>
      <c r="AF29" s="65"/>
      <c r="AG29" s="148" t="str">
        <f>IF(I29="","",CONCATENATE("SainSmart [",IF(J29="",C29,J29),"] ",I29," ",H21))</f>
        <v/>
      </c>
      <c r="AH29" s="92"/>
      <c r="AI29" s="75" t="str">
        <f t="shared" si="0"/>
        <v/>
      </c>
      <c r="AJ29" s="75" t="str">
        <f t="shared" si="1"/>
        <v/>
      </c>
      <c r="AK29" s="75" t="str">
        <f t="shared" si="2"/>
        <v/>
      </c>
      <c r="AL29" s="75" t="str">
        <f t="shared" si="3"/>
        <v/>
      </c>
      <c r="AM29" s="75" t="str">
        <f t="shared" si="4"/>
        <v/>
      </c>
      <c r="AN29" s="75" t="str">
        <f t="shared" si="5"/>
        <v/>
      </c>
      <c r="AO29" s="75" t="str">
        <f t="shared" si="6"/>
        <v/>
      </c>
      <c r="AP29" s="75" t="str">
        <f t="shared" si="7"/>
        <v/>
      </c>
      <c r="AQ29" s="75" t="str">
        <f t="shared" si="8"/>
        <v/>
      </c>
      <c r="AR29" s="76" t="str">
        <f t="shared" si="9"/>
        <v/>
      </c>
    </row>
    <row r="30" spans="2:98">
      <c r="B30" s="28"/>
      <c r="C30" s="29"/>
      <c r="D30" s="29"/>
      <c r="E30" s="29"/>
      <c r="F30" s="29"/>
      <c r="G30" s="29"/>
      <c r="H30" s="30"/>
      <c r="I30" s="80"/>
      <c r="J30" s="77"/>
      <c r="K30" s="45"/>
      <c r="L30" s="36"/>
      <c r="M30" s="37"/>
      <c r="N30" s="49"/>
      <c r="O30" s="36"/>
      <c r="P30" s="36"/>
      <c r="Q30" s="36"/>
      <c r="R30" s="36"/>
      <c r="S30" s="36"/>
      <c r="T30" s="36"/>
      <c r="U30" s="42"/>
      <c r="V30" s="42"/>
      <c r="W30" s="36"/>
      <c r="X30" s="36"/>
      <c r="Y30" s="36"/>
      <c r="Z30" s="36"/>
      <c r="AA30" s="36"/>
      <c r="AB30" s="44"/>
      <c r="AC30" s="43"/>
      <c r="AD30" s="42"/>
      <c r="AE30" s="44"/>
      <c r="AF30" s="65"/>
      <c r="AG30" s="148" t="str">
        <f>IF(I30="","",CONCATENATE("SainSmart [",IF(J30="",C30,J30),"] ",I30," ",H21))</f>
        <v/>
      </c>
      <c r="AH30" s="92"/>
      <c r="AI30" s="75" t="str">
        <f t="shared" si="0"/>
        <v/>
      </c>
      <c r="AJ30" s="75" t="str">
        <f t="shared" si="1"/>
        <v/>
      </c>
      <c r="AK30" s="75" t="str">
        <f t="shared" si="2"/>
        <v/>
      </c>
      <c r="AL30" s="75" t="str">
        <f t="shared" si="3"/>
        <v/>
      </c>
      <c r="AM30" s="75" t="str">
        <f t="shared" si="4"/>
        <v/>
      </c>
      <c r="AN30" s="75" t="str">
        <f t="shared" si="5"/>
        <v/>
      </c>
      <c r="AO30" s="75" t="str">
        <f t="shared" si="6"/>
        <v/>
      </c>
      <c r="AP30" s="75" t="str">
        <f t="shared" si="7"/>
        <v/>
      </c>
      <c r="AQ30" s="75" t="str">
        <f t="shared" si="8"/>
        <v/>
      </c>
      <c r="AR30" s="76" t="str">
        <f t="shared" si="9"/>
        <v/>
      </c>
    </row>
    <row r="31" spans="2:98" ht="15.75" thickBot="1">
      <c r="AF31" s="65"/>
      <c r="AG31" s="65"/>
    </row>
    <row r="32" spans="2:98" ht="19.5" customHeight="1" thickBot="1">
      <c r="B32" s="3"/>
      <c r="J32" s="65"/>
      <c r="K32" s="123" t="s">
        <v>79</v>
      </c>
      <c r="L32" s="124"/>
      <c r="M32" s="124"/>
      <c r="N32" s="124"/>
      <c r="O32" s="124"/>
      <c r="P32" s="124"/>
      <c r="Q32" s="124"/>
      <c r="R32" s="124"/>
      <c r="S32" s="124"/>
      <c r="T32" s="124"/>
      <c r="U32" s="124"/>
      <c r="V32" s="124"/>
      <c r="W32" s="124"/>
      <c r="X32" s="124"/>
      <c r="Y32" s="124"/>
      <c r="Z32" s="124"/>
      <c r="AA32" s="124"/>
      <c r="AB32" s="124"/>
      <c r="AC32" s="124"/>
      <c r="AD32" s="124"/>
      <c r="AE32" s="125"/>
      <c r="AF32" s="110" t="s">
        <v>104</v>
      </c>
      <c r="AG32" s="111"/>
      <c r="AH32" s="111"/>
      <c r="AI32" s="111"/>
      <c r="AJ32" s="111"/>
      <c r="AK32" s="111"/>
      <c r="AL32" s="111"/>
      <c r="AM32" s="111"/>
      <c r="AN32" s="111"/>
      <c r="AO32" s="111"/>
      <c r="AP32" s="111"/>
      <c r="AQ32" s="111"/>
      <c r="AR32" s="112"/>
    </row>
    <row r="33" spans="2:44" ht="60" customHeight="1" thickBot="1">
      <c r="B33" s="22" t="s">
        <v>33</v>
      </c>
      <c r="C33" s="23" t="s">
        <v>80</v>
      </c>
      <c r="D33" s="23" t="s">
        <v>115</v>
      </c>
      <c r="E33" s="23" t="s">
        <v>109</v>
      </c>
      <c r="F33" s="23" t="s">
        <v>108</v>
      </c>
      <c r="G33" s="23" t="s">
        <v>107</v>
      </c>
      <c r="H33" s="85" t="s">
        <v>37</v>
      </c>
      <c r="I33" s="79" t="s">
        <v>68</v>
      </c>
      <c r="J33" s="24" t="s">
        <v>238</v>
      </c>
      <c r="K33" s="4" t="s">
        <v>78</v>
      </c>
      <c r="L33" s="5" t="s">
        <v>53</v>
      </c>
      <c r="M33" s="5" t="s">
        <v>63</v>
      </c>
      <c r="N33" s="48" t="s">
        <v>35</v>
      </c>
      <c r="O33" s="5" t="s">
        <v>34</v>
      </c>
      <c r="P33" s="5" t="s">
        <v>39</v>
      </c>
      <c r="Q33" s="5" t="s">
        <v>54</v>
      </c>
      <c r="R33" s="5" t="s">
        <v>55</v>
      </c>
      <c r="S33" s="5" t="s">
        <v>56</v>
      </c>
      <c r="T33" s="5" t="s">
        <v>57</v>
      </c>
      <c r="U33" s="5" t="s">
        <v>58</v>
      </c>
      <c r="V33" s="51" t="s">
        <v>159</v>
      </c>
      <c r="W33" s="5" t="s">
        <v>59</v>
      </c>
      <c r="X33" s="5" t="s">
        <v>41</v>
      </c>
      <c r="Y33" s="5" t="s">
        <v>309</v>
      </c>
      <c r="Z33" s="5" t="s">
        <v>60</v>
      </c>
      <c r="AA33" s="5" t="s">
        <v>61</v>
      </c>
      <c r="AB33" s="55" t="s">
        <v>62</v>
      </c>
      <c r="AC33" s="4" t="s">
        <v>206</v>
      </c>
      <c r="AD33" s="5" t="s">
        <v>207</v>
      </c>
      <c r="AE33" s="6" t="s">
        <v>208</v>
      </c>
      <c r="AF33" s="66" t="s">
        <v>343</v>
      </c>
      <c r="AG33" s="81" t="s">
        <v>205</v>
      </c>
      <c r="AH33" s="91" t="s">
        <v>5</v>
      </c>
      <c r="AI33" s="8" t="s">
        <v>64</v>
      </c>
      <c r="AJ33" s="9" t="s">
        <v>6</v>
      </c>
      <c r="AK33" s="9" t="s">
        <v>65</v>
      </c>
      <c r="AL33" s="9" t="s">
        <v>66</v>
      </c>
      <c r="AM33" s="9" t="s">
        <v>83</v>
      </c>
      <c r="AN33" s="9" t="s">
        <v>84</v>
      </c>
      <c r="AO33" s="9" t="s">
        <v>89</v>
      </c>
      <c r="AP33" s="9" t="s">
        <v>91</v>
      </c>
      <c r="AQ33" s="9" t="s">
        <v>90</v>
      </c>
      <c r="AR33" s="10" t="s">
        <v>92</v>
      </c>
    </row>
    <row r="34" spans="2:44" ht="15.75" customHeight="1" thickBot="1">
      <c r="B34" s="119" t="s">
        <v>118</v>
      </c>
      <c r="C34" s="19" t="s">
        <v>203</v>
      </c>
      <c r="D34" s="20">
        <v>10</v>
      </c>
      <c r="E34" s="62" t="s">
        <v>113</v>
      </c>
      <c r="F34" s="121" t="s">
        <v>195</v>
      </c>
      <c r="G34" s="20" t="s">
        <v>120</v>
      </c>
      <c r="H34" s="67" t="s">
        <v>250</v>
      </c>
      <c r="I34" s="80" t="s">
        <v>345</v>
      </c>
      <c r="J34" s="77" t="str">
        <f>C34</f>
        <v>V15</v>
      </c>
      <c r="K34" s="68" t="s">
        <v>71</v>
      </c>
      <c r="L34" s="69" t="s">
        <v>29</v>
      </c>
      <c r="M34" s="70">
        <v>1</v>
      </c>
      <c r="N34" s="71" t="s">
        <v>117</v>
      </c>
      <c r="O34" s="69">
        <v>3.1749999999999998</v>
      </c>
      <c r="P34" s="69">
        <v>3.1749999999999998</v>
      </c>
      <c r="Q34" s="69">
        <v>29</v>
      </c>
      <c r="R34" s="69">
        <v>17</v>
      </c>
      <c r="S34" s="69">
        <v>16</v>
      </c>
      <c r="T34" s="69">
        <v>15</v>
      </c>
      <c r="U34" s="72"/>
      <c r="V34" s="72">
        <v>7.5</v>
      </c>
      <c r="W34" s="69"/>
      <c r="X34" s="69">
        <v>0.1</v>
      </c>
      <c r="Y34" s="69"/>
      <c r="Z34" s="69"/>
      <c r="AA34" s="69"/>
      <c r="AB34" s="73"/>
      <c r="AC34" s="74"/>
      <c r="AD34" s="72"/>
      <c r="AE34" s="73"/>
      <c r="AF34" s="117" t="s">
        <v>352</v>
      </c>
      <c r="AG34" s="149" t="str">
        <f>IF(I34="","",CONCATENATE("SainSmart [",IF(J34="",C34,J34),"] ",I34," ",H34))</f>
        <v>SainSmart [V15] V Engraving Bit 15 Deg 0.1mm Tip Nano Blue Coat</v>
      </c>
      <c r="AH34" s="92" t="s">
        <v>82</v>
      </c>
      <c r="AI34" s="75">
        <f t="shared" ref="AI34:AI43" si="10">IF(AH34="","",IF(VLOOKUP($AH34,VCarveParms,2,FALSE)="","",IF(AH34="Tapered Ball Nose",P34,$O34)))</f>
        <v>3.1749999999999998</v>
      </c>
      <c r="AJ34" s="75">
        <f t="shared" ref="AJ34:AJ43" si="11">IF(AH34="","",IF(VLOOKUP($AH34,VCarveParms,3,FALSE)="","",$M34))</f>
        <v>1</v>
      </c>
      <c r="AK34" s="75" t="str">
        <f t="shared" ref="AK34:AK43" si="12">IF(AH34="","",IF(VLOOKUP($AH34,VCarveParms,4,FALSE)="","",U34))</f>
        <v/>
      </c>
      <c r="AL34" s="75" t="str">
        <f t="shared" ref="AL34:AL43" si="13">IF(AH34="","",IF(VLOOKUP($AH34,VCarveParms,5,FALSE)="","",IF($AH34="Drill",$Y34,$V34*2)))</f>
        <v/>
      </c>
      <c r="AM34" s="75">
        <f t="shared" ref="AM34:AM43" si="14">IF(AH34="","",IF(VLOOKUP($AH34,VCarveParms,6,FALSE)="","",$V34))</f>
        <v>7.5</v>
      </c>
      <c r="AN34" s="75">
        <f t="shared" ref="AN34:AN43" si="15">IF(AH34="","",IF(VLOOKUP($AH34,VCarveParms,7,FALSE)="","",$X34))</f>
        <v>0.1</v>
      </c>
      <c r="AO34" s="75" t="str">
        <f t="shared" ref="AO34:AO43" si="16">IF(AH34="","",IF(VLOOKUP($AH34,VCarveParms,8,FALSE)="","","???"))</f>
        <v/>
      </c>
      <c r="AP34" s="75" t="str">
        <f t="shared" ref="AP34:AP43" si="17">IF(AH34="","",IF(VLOOKUP($AH34,VCarveParms,9,FALSE)="","","???"))</f>
        <v/>
      </c>
      <c r="AQ34" s="75" t="str">
        <f t="shared" ref="AQ34:AQ43" si="18">IF(AH34="","",IF(VLOOKUP($AH34,VCarveParms,10,FALSE)="","","???"))</f>
        <v/>
      </c>
      <c r="AR34" s="76" t="str">
        <f t="shared" ref="AR34:AR43" si="19">IF(AH34="","",IF(VLOOKUP($AH34,VCarveParms,11,FALSE)="","","???"))</f>
        <v/>
      </c>
    </row>
    <row r="35" spans="2:44" ht="15.75" thickBot="1">
      <c r="B35" s="120"/>
      <c r="C35" s="21" t="s">
        <v>116</v>
      </c>
      <c r="D35" s="17"/>
      <c r="E35" s="17"/>
      <c r="F35" s="122"/>
      <c r="G35" s="17"/>
      <c r="H35" s="86"/>
      <c r="I35" s="80"/>
      <c r="J35" s="77"/>
      <c r="K35" s="45"/>
      <c r="L35" s="36"/>
      <c r="M35" s="37"/>
      <c r="N35" s="49"/>
      <c r="O35" s="36"/>
      <c r="P35" s="36"/>
      <c r="Q35" s="36"/>
      <c r="R35" s="36"/>
      <c r="S35" s="36"/>
      <c r="T35" s="36"/>
      <c r="U35" s="42"/>
      <c r="V35" s="42"/>
      <c r="W35" s="36"/>
      <c r="X35" s="36"/>
      <c r="Y35" s="36"/>
      <c r="Z35" s="36"/>
      <c r="AA35" s="36"/>
      <c r="AB35" s="44"/>
      <c r="AC35" s="43"/>
      <c r="AD35" s="42"/>
      <c r="AE35" s="44"/>
      <c r="AF35" s="118"/>
      <c r="AG35" s="150" t="str">
        <f>IF(I35="","",CONCATENATE("SainSmart [",IF(J35="",C35,J35),"] ",I35," ",H34))</f>
        <v/>
      </c>
      <c r="AH35" s="92"/>
      <c r="AI35" s="75" t="str">
        <f t="shared" si="10"/>
        <v/>
      </c>
      <c r="AJ35" s="75" t="str">
        <f t="shared" si="11"/>
        <v/>
      </c>
      <c r="AK35" s="75" t="str">
        <f t="shared" si="12"/>
        <v/>
      </c>
      <c r="AL35" s="75" t="str">
        <f t="shared" si="13"/>
        <v/>
      </c>
      <c r="AM35" s="75" t="str">
        <f t="shared" si="14"/>
        <v/>
      </c>
      <c r="AN35" s="75" t="str">
        <f t="shared" si="15"/>
        <v/>
      </c>
      <c r="AO35" s="75" t="str">
        <f t="shared" si="16"/>
        <v/>
      </c>
      <c r="AP35" s="75" t="str">
        <f t="shared" si="17"/>
        <v/>
      </c>
      <c r="AQ35" s="75" t="str">
        <f t="shared" si="18"/>
        <v/>
      </c>
      <c r="AR35" s="76" t="str">
        <f t="shared" si="19"/>
        <v/>
      </c>
    </row>
    <row r="36" spans="2:44">
      <c r="B36" s="25"/>
      <c r="C36" s="26"/>
      <c r="D36" s="26"/>
      <c r="E36" s="26"/>
      <c r="F36" s="26"/>
      <c r="G36" s="26"/>
      <c r="H36" s="27"/>
      <c r="I36" s="80"/>
      <c r="J36" s="77"/>
      <c r="K36" s="45"/>
      <c r="L36" s="36"/>
      <c r="M36" s="37"/>
      <c r="N36" s="49"/>
      <c r="O36" s="36"/>
      <c r="P36" s="36"/>
      <c r="Q36" s="36"/>
      <c r="R36" s="36"/>
      <c r="S36" s="36"/>
      <c r="T36" s="36"/>
      <c r="U36" s="42"/>
      <c r="V36" s="54"/>
      <c r="W36" s="36"/>
      <c r="X36" s="36"/>
      <c r="Y36" s="36"/>
      <c r="Z36" s="36"/>
      <c r="AA36" s="36"/>
      <c r="AB36" s="44"/>
      <c r="AC36" s="43"/>
      <c r="AD36" s="42"/>
      <c r="AE36" s="44"/>
      <c r="AF36" s="65"/>
      <c r="AG36" s="148" t="str">
        <f>IF(I36="","",CONCATENATE("SainSmart [",IF(J36="",C36,J36),"] ",I36," ",H34))</f>
        <v/>
      </c>
      <c r="AH36" s="92"/>
      <c r="AI36" s="75" t="str">
        <f t="shared" si="10"/>
        <v/>
      </c>
      <c r="AJ36" s="75" t="str">
        <f t="shared" si="11"/>
        <v/>
      </c>
      <c r="AK36" s="75" t="str">
        <f t="shared" si="12"/>
        <v/>
      </c>
      <c r="AL36" s="75" t="str">
        <f t="shared" si="13"/>
        <v/>
      </c>
      <c r="AM36" s="75" t="str">
        <f t="shared" si="14"/>
        <v/>
      </c>
      <c r="AN36" s="75" t="str">
        <f t="shared" si="15"/>
        <v/>
      </c>
      <c r="AO36" s="75" t="str">
        <f t="shared" si="16"/>
        <v/>
      </c>
      <c r="AP36" s="75" t="str">
        <f t="shared" si="17"/>
        <v/>
      </c>
      <c r="AQ36" s="75" t="str">
        <f t="shared" si="18"/>
        <v/>
      </c>
      <c r="AR36" s="76" t="str">
        <f t="shared" si="19"/>
        <v/>
      </c>
    </row>
    <row r="37" spans="2:44">
      <c r="B37" s="25"/>
      <c r="C37" s="26"/>
      <c r="D37" s="26"/>
      <c r="E37" s="26"/>
      <c r="F37" s="26"/>
      <c r="G37" s="26"/>
      <c r="H37" s="27"/>
      <c r="I37" s="80"/>
      <c r="J37" s="77"/>
      <c r="K37" s="45"/>
      <c r="L37" s="36"/>
      <c r="M37" s="37"/>
      <c r="N37" s="49"/>
      <c r="O37" s="36"/>
      <c r="P37" s="36"/>
      <c r="Q37" s="36"/>
      <c r="R37" s="36"/>
      <c r="S37" s="36"/>
      <c r="T37" s="36"/>
      <c r="U37" s="42"/>
      <c r="V37" s="42"/>
      <c r="W37" s="36"/>
      <c r="X37" s="36"/>
      <c r="Y37" s="36"/>
      <c r="Z37" s="36"/>
      <c r="AA37" s="36"/>
      <c r="AB37" s="44"/>
      <c r="AC37" s="43"/>
      <c r="AD37" s="42"/>
      <c r="AE37" s="44"/>
      <c r="AF37" s="65"/>
      <c r="AG37" s="148" t="str">
        <f>IF(I37="","",CONCATENATE("SainSmart [",IF(J37="",C37,J37),"] ",I37," ",H34))</f>
        <v/>
      </c>
      <c r="AH37" s="92"/>
      <c r="AI37" s="75" t="str">
        <f t="shared" si="10"/>
        <v/>
      </c>
      <c r="AJ37" s="75" t="str">
        <f t="shared" si="11"/>
        <v/>
      </c>
      <c r="AK37" s="75" t="str">
        <f t="shared" si="12"/>
        <v/>
      </c>
      <c r="AL37" s="75" t="str">
        <f t="shared" si="13"/>
        <v/>
      </c>
      <c r="AM37" s="75" t="str">
        <f t="shared" si="14"/>
        <v/>
      </c>
      <c r="AN37" s="75" t="str">
        <f t="shared" si="15"/>
        <v/>
      </c>
      <c r="AO37" s="75" t="str">
        <f t="shared" si="16"/>
        <v/>
      </c>
      <c r="AP37" s="75" t="str">
        <f t="shared" si="17"/>
        <v/>
      </c>
      <c r="AQ37" s="75" t="str">
        <f t="shared" si="18"/>
        <v/>
      </c>
      <c r="AR37" s="76" t="str">
        <f t="shared" si="19"/>
        <v/>
      </c>
    </row>
    <row r="38" spans="2:44">
      <c r="B38" s="25"/>
      <c r="C38" s="26"/>
      <c r="D38" s="26"/>
      <c r="E38" s="26"/>
      <c r="F38" s="26"/>
      <c r="G38" s="26"/>
      <c r="H38" s="27"/>
      <c r="I38" s="80"/>
      <c r="J38" s="77"/>
      <c r="K38" s="45"/>
      <c r="L38" s="36"/>
      <c r="M38" s="37"/>
      <c r="N38" s="49"/>
      <c r="O38" s="36"/>
      <c r="P38" s="36"/>
      <c r="Q38" s="36"/>
      <c r="R38" s="36"/>
      <c r="S38" s="36"/>
      <c r="T38" s="36"/>
      <c r="U38" s="42"/>
      <c r="V38" s="42"/>
      <c r="W38" s="36"/>
      <c r="X38" s="36"/>
      <c r="Y38" s="36"/>
      <c r="Z38" s="36"/>
      <c r="AA38" s="36"/>
      <c r="AB38" s="44"/>
      <c r="AC38" s="43"/>
      <c r="AD38" s="42"/>
      <c r="AE38" s="44"/>
      <c r="AF38" s="65"/>
      <c r="AG38" s="148" t="str">
        <f>IF(I38="","",CONCATENATE("SainSmart [",IF(J38="",C38,J38),"] ",I38," ",H34))</f>
        <v/>
      </c>
      <c r="AH38" s="92"/>
      <c r="AI38" s="75" t="str">
        <f t="shared" si="10"/>
        <v/>
      </c>
      <c r="AJ38" s="75" t="str">
        <f t="shared" si="11"/>
        <v/>
      </c>
      <c r="AK38" s="75" t="str">
        <f t="shared" si="12"/>
        <v/>
      </c>
      <c r="AL38" s="75" t="str">
        <f t="shared" si="13"/>
        <v/>
      </c>
      <c r="AM38" s="75" t="str">
        <f t="shared" si="14"/>
        <v/>
      </c>
      <c r="AN38" s="75" t="str">
        <f t="shared" si="15"/>
        <v/>
      </c>
      <c r="AO38" s="75" t="str">
        <f t="shared" si="16"/>
        <v/>
      </c>
      <c r="AP38" s="75" t="str">
        <f t="shared" si="17"/>
        <v/>
      </c>
      <c r="AQ38" s="75" t="str">
        <f t="shared" si="18"/>
        <v/>
      </c>
      <c r="AR38" s="76" t="str">
        <f t="shared" si="19"/>
        <v/>
      </c>
    </row>
    <row r="39" spans="2:44">
      <c r="B39" s="25"/>
      <c r="C39" s="26"/>
      <c r="D39" s="26"/>
      <c r="E39" s="26"/>
      <c r="F39" s="26"/>
      <c r="G39" s="26"/>
      <c r="H39" s="27"/>
      <c r="I39" s="80"/>
      <c r="J39" s="77"/>
      <c r="K39" s="45"/>
      <c r="L39" s="36"/>
      <c r="M39" s="37"/>
      <c r="N39" s="49"/>
      <c r="O39" s="36"/>
      <c r="P39" s="36"/>
      <c r="Q39" s="36"/>
      <c r="R39" s="36"/>
      <c r="S39" s="36"/>
      <c r="T39" s="36"/>
      <c r="U39" s="42"/>
      <c r="V39" s="42"/>
      <c r="W39" s="36"/>
      <c r="X39" s="36"/>
      <c r="Y39" s="36"/>
      <c r="Z39" s="36"/>
      <c r="AA39" s="36"/>
      <c r="AB39" s="44"/>
      <c r="AC39" s="43"/>
      <c r="AD39" s="42"/>
      <c r="AE39" s="44"/>
      <c r="AF39" s="65"/>
      <c r="AG39" s="148" t="str">
        <f>IF(I39="","",CONCATENATE("SainSmart [",IF(J39="",C39,J39),"] ",I39," ",H34))</f>
        <v/>
      </c>
      <c r="AH39" s="92"/>
      <c r="AI39" s="75" t="str">
        <f t="shared" si="10"/>
        <v/>
      </c>
      <c r="AJ39" s="75" t="str">
        <f t="shared" si="11"/>
        <v/>
      </c>
      <c r="AK39" s="75" t="str">
        <f t="shared" si="12"/>
        <v/>
      </c>
      <c r="AL39" s="75" t="str">
        <f t="shared" si="13"/>
        <v/>
      </c>
      <c r="AM39" s="75" t="str">
        <f t="shared" si="14"/>
        <v/>
      </c>
      <c r="AN39" s="75" t="str">
        <f t="shared" si="15"/>
        <v/>
      </c>
      <c r="AO39" s="75" t="str">
        <f t="shared" si="16"/>
        <v/>
      </c>
      <c r="AP39" s="75" t="str">
        <f t="shared" si="17"/>
        <v/>
      </c>
      <c r="AQ39" s="75" t="str">
        <f t="shared" si="18"/>
        <v/>
      </c>
      <c r="AR39" s="76" t="str">
        <f t="shared" si="19"/>
        <v/>
      </c>
    </row>
    <row r="40" spans="2:44">
      <c r="B40" s="25"/>
      <c r="C40" s="26"/>
      <c r="D40" s="26"/>
      <c r="E40" s="26"/>
      <c r="F40" s="26"/>
      <c r="G40" s="26"/>
      <c r="H40" s="27"/>
      <c r="I40" s="80"/>
      <c r="J40" s="77"/>
      <c r="K40" s="45"/>
      <c r="L40" s="36"/>
      <c r="M40" s="37"/>
      <c r="N40" s="49"/>
      <c r="O40" s="36"/>
      <c r="P40" s="36"/>
      <c r="Q40" s="36"/>
      <c r="R40" s="36"/>
      <c r="S40" s="36"/>
      <c r="T40" s="36"/>
      <c r="U40" s="42"/>
      <c r="V40" s="42"/>
      <c r="W40" s="36"/>
      <c r="X40" s="36"/>
      <c r="Y40" s="36"/>
      <c r="Z40" s="36"/>
      <c r="AA40" s="36"/>
      <c r="AB40" s="44"/>
      <c r="AC40" s="43"/>
      <c r="AD40" s="42"/>
      <c r="AE40" s="44"/>
      <c r="AF40" s="65"/>
      <c r="AG40" s="148" t="str">
        <f>IF(I40="","",CONCATENATE("SainSmart [",IF(J40="",C40,J40),"] ",I40," ",H34))</f>
        <v/>
      </c>
      <c r="AH40" s="92"/>
      <c r="AI40" s="75" t="str">
        <f t="shared" si="10"/>
        <v/>
      </c>
      <c r="AJ40" s="75" t="str">
        <f t="shared" si="11"/>
        <v/>
      </c>
      <c r="AK40" s="75" t="str">
        <f t="shared" si="12"/>
        <v/>
      </c>
      <c r="AL40" s="75" t="str">
        <f t="shared" si="13"/>
        <v/>
      </c>
      <c r="AM40" s="75" t="str">
        <f t="shared" si="14"/>
        <v/>
      </c>
      <c r="AN40" s="75" t="str">
        <f t="shared" si="15"/>
        <v/>
      </c>
      <c r="AO40" s="75" t="str">
        <f t="shared" si="16"/>
        <v/>
      </c>
      <c r="AP40" s="75" t="str">
        <f t="shared" si="17"/>
        <v/>
      </c>
      <c r="AQ40" s="75" t="str">
        <f t="shared" si="18"/>
        <v/>
      </c>
      <c r="AR40" s="76" t="str">
        <f t="shared" si="19"/>
        <v/>
      </c>
    </row>
    <row r="41" spans="2:44">
      <c r="B41" s="25"/>
      <c r="C41" s="26"/>
      <c r="D41" s="26"/>
      <c r="E41" s="26"/>
      <c r="F41" s="26"/>
      <c r="G41" s="26"/>
      <c r="H41" s="27"/>
      <c r="I41" s="80"/>
      <c r="J41" s="77"/>
      <c r="K41" s="45"/>
      <c r="L41" s="36"/>
      <c r="M41" s="37"/>
      <c r="N41" s="49"/>
      <c r="O41" s="36"/>
      <c r="P41" s="36"/>
      <c r="Q41" s="36"/>
      <c r="R41" s="36"/>
      <c r="S41" s="36"/>
      <c r="T41" s="36"/>
      <c r="U41" s="42"/>
      <c r="V41" s="42"/>
      <c r="W41" s="36"/>
      <c r="X41" s="36"/>
      <c r="Y41" s="36"/>
      <c r="Z41" s="36"/>
      <c r="AA41" s="36"/>
      <c r="AB41" s="44"/>
      <c r="AC41" s="43"/>
      <c r="AD41" s="42"/>
      <c r="AE41" s="44"/>
      <c r="AF41" s="65"/>
      <c r="AG41" s="148" t="str">
        <f>IF(I41="","",CONCATENATE("SainSmart [",IF(J41="",C41,J41),"] ",I41," ",H34))</f>
        <v/>
      </c>
      <c r="AH41" s="92"/>
      <c r="AI41" s="75" t="str">
        <f t="shared" si="10"/>
        <v/>
      </c>
      <c r="AJ41" s="75" t="str">
        <f t="shared" si="11"/>
        <v/>
      </c>
      <c r="AK41" s="75" t="str">
        <f t="shared" si="12"/>
        <v/>
      </c>
      <c r="AL41" s="75" t="str">
        <f t="shared" si="13"/>
        <v/>
      </c>
      <c r="AM41" s="75" t="str">
        <f t="shared" si="14"/>
        <v/>
      </c>
      <c r="AN41" s="75" t="str">
        <f t="shared" si="15"/>
        <v/>
      </c>
      <c r="AO41" s="75" t="str">
        <f t="shared" si="16"/>
        <v/>
      </c>
      <c r="AP41" s="75" t="str">
        <f t="shared" si="17"/>
        <v/>
      </c>
      <c r="AQ41" s="75" t="str">
        <f t="shared" si="18"/>
        <v/>
      </c>
      <c r="AR41" s="76" t="str">
        <f t="shared" si="19"/>
        <v/>
      </c>
    </row>
    <row r="42" spans="2:44">
      <c r="B42" s="25"/>
      <c r="C42" s="26"/>
      <c r="D42" s="26"/>
      <c r="E42" s="26"/>
      <c r="F42" s="26"/>
      <c r="G42" s="26"/>
      <c r="H42" s="27"/>
      <c r="I42" s="80"/>
      <c r="J42" s="77"/>
      <c r="K42" s="45"/>
      <c r="L42" s="36"/>
      <c r="M42" s="37"/>
      <c r="N42" s="49"/>
      <c r="O42" s="36"/>
      <c r="P42" s="36"/>
      <c r="Q42" s="36"/>
      <c r="R42" s="36"/>
      <c r="S42" s="36"/>
      <c r="T42" s="36"/>
      <c r="U42" s="42"/>
      <c r="V42" s="42"/>
      <c r="W42" s="36"/>
      <c r="X42" s="36"/>
      <c r="Y42" s="36"/>
      <c r="Z42" s="36"/>
      <c r="AA42" s="36"/>
      <c r="AB42" s="44"/>
      <c r="AC42" s="43"/>
      <c r="AD42" s="42"/>
      <c r="AE42" s="44"/>
      <c r="AF42" s="65"/>
      <c r="AG42" s="148" t="str">
        <f>IF(I42="","",CONCATENATE("SainSmart [",IF(J42="",C42,J42),"] ",I42," ",H34))</f>
        <v/>
      </c>
      <c r="AH42" s="92"/>
      <c r="AI42" s="75" t="str">
        <f t="shared" si="10"/>
        <v/>
      </c>
      <c r="AJ42" s="75" t="str">
        <f t="shared" si="11"/>
        <v/>
      </c>
      <c r="AK42" s="75" t="str">
        <f t="shared" si="12"/>
        <v/>
      </c>
      <c r="AL42" s="75" t="str">
        <f t="shared" si="13"/>
        <v/>
      </c>
      <c r="AM42" s="75" t="str">
        <f t="shared" si="14"/>
        <v/>
      </c>
      <c r="AN42" s="75" t="str">
        <f t="shared" si="15"/>
        <v/>
      </c>
      <c r="AO42" s="75" t="str">
        <f t="shared" si="16"/>
        <v/>
      </c>
      <c r="AP42" s="75" t="str">
        <f t="shared" si="17"/>
        <v/>
      </c>
      <c r="AQ42" s="75" t="str">
        <f t="shared" si="18"/>
        <v/>
      </c>
      <c r="AR42" s="76" t="str">
        <f t="shared" si="19"/>
        <v/>
      </c>
    </row>
    <row r="43" spans="2:44">
      <c r="B43" s="28"/>
      <c r="C43" s="29"/>
      <c r="D43" s="29"/>
      <c r="E43" s="29"/>
      <c r="F43" s="29"/>
      <c r="G43" s="29"/>
      <c r="H43" s="30"/>
      <c r="I43" s="80"/>
      <c r="J43" s="77"/>
      <c r="K43" s="45"/>
      <c r="L43" s="36"/>
      <c r="M43" s="37"/>
      <c r="N43" s="49"/>
      <c r="O43" s="36"/>
      <c r="P43" s="36"/>
      <c r="Q43" s="36"/>
      <c r="R43" s="36"/>
      <c r="S43" s="36"/>
      <c r="T43" s="36"/>
      <c r="U43" s="42"/>
      <c r="V43" s="42"/>
      <c r="W43" s="36"/>
      <c r="X43" s="36"/>
      <c r="Y43" s="36"/>
      <c r="Z43" s="36"/>
      <c r="AA43" s="36"/>
      <c r="AB43" s="44"/>
      <c r="AC43" s="43"/>
      <c r="AD43" s="42"/>
      <c r="AE43" s="44"/>
      <c r="AF43" s="65"/>
      <c r="AG43" s="148" t="str">
        <f>IF(I43="","",CONCATENATE("SainSmart [",IF(J43="",C43,J43),"] ",I43," ",H34))</f>
        <v/>
      </c>
      <c r="AH43" s="92"/>
      <c r="AI43" s="75" t="str">
        <f t="shared" si="10"/>
        <v/>
      </c>
      <c r="AJ43" s="75" t="str">
        <f t="shared" si="11"/>
        <v/>
      </c>
      <c r="AK43" s="75" t="str">
        <f t="shared" si="12"/>
        <v/>
      </c>
      <c r="AL43" s="75" t="str">
        <f t="shared" si="13"/>
        <v/>
      </c>
      <c r="AM43" s="75" t="str">
        <f t="shared" si="14"/>
        <v/>
      </c>
      <c r="AN43" s="75" t="str">
        <f t="shared" si="15"/>
        <v/>
      </c>
      <c r="AO43" s="75" t="str">
        <f t="shared" si="16"/>
        <v/>
      </c>
      <c r="AP43" s="75" t="str">
        <f t="shared" si="17"/>
        <v/>
      </c>
      <c r="AQ43" s="75" t="str">
        <f t="shared" si="18"/>
        <v/>
      </c>
      <c r="AR43" s="76" t="str">
        <f t="shared" si="19"/>
        <v/>
      </c>
    </row>
    <row r="44" spans="2:44" ht="15.75" thickBot="1"/>
    <row r="45" spans="2:44" ht="19.5" customHeight="1" thickBot="1">
      <c r="B45" s="3"/>
      <c r="J45" s="65"/>
      <c r="K45" s="123" t="s">
        <v>79</v>
      </c>
      <c r="L45" s="124"/>
      <c r="M45" s="124"/>
      <c r="N45" s="124"/>
      <c r="O45" s="124"/>
      <c r="P45" s="124"/>
      <c r="Q45" s="124"/>
      <c r="R45" s="124"/>
      <c r="S45" s="124"/>
      <c r="T45" s="124"/>
      <c r="U45" s="124"/>
      <c r="V45" s="124"/>
      <c r="W45" s="124"/>
      <c r="X45" s="124"/>
      <c r="Y45" s="124"/>
      <c r="Z45" s="124"/>
      <c r="AA45" s="124"/>
      <c r="AB45" s="124"/>
      <c r="AC45" s="124"/>
      <c r="AD45" s="124"/>
      <c r="AE45" s="125"/>
      <c r="AF45" s="110" t="s">
        <v>104</v>
      </c>
      <c r="AG45" s="111"/>
      <c r="AH45" s="111"/>
      <c r="AI45" s="111"/>
      <c r="AJ45" s="111"/>
      <c r="AK45" s="111"/>
      <c r="AL45" s="111"/>
      <c r="AM45" s="111"/>
      <c r="AN45" s="111"/>
      <c r="AO45" s="111"/>
      <c r="AP45" s="111"/>
      <c r="AQ45" s="111"/>
      <c r="AR45" s="112"/>
    </row>
    <row r="46" spans="2:44" ht="60" customHeight="1" thickBot="1">
      <c r="B46" s="22" t="s">
        <v>33</v>
      </c>
      <c r="C46" s="23" t="s">
        <v>80</v>
      </c>
      <c r="D46" s="23" t="s">
        <v>115</v>
      </c>
      <c r="E46" s="23" t="s">
        <v>109</v>
      </c>
      <c r="F46" s="23" t="s">
        <v>108</v>
      </c>
      <c r="G46" s="23" t="s">
        <v>107</v>
      </c>
      <c r="H46" s="85" t="s">
        <v>37</v>
      </c>
      <c r="I46" s="79" t="s">
        <v>68</v>
      </c>
      <c r="J46" s="24" t="s">
        <v>238</v>
      </c>
      <c r="K46" s="4" t="s">
        <v>78</v>
      </c>
      <c r="L46" s="5" t="s">
        <v>53</v>
      </c>
      <c r="M46" s="5" t="s">
        <v>63</v>
      </c>
      <c r="N46" s="48" t="s">
        <v>35</v>
      </c>
      <c r="O46" s="5" t="s">
        <v>34</v>
      </c>
      <c r="P46" s="5" t="s">
        <v>39</v>
      </c>
      <c r="Q46" s="5" t="s">
        <v>54</v>
      </c>
      <c r="R46" s="5" t="s">
        <v>55</v>
      </c>
      <c r="S46" s="5" t="s">
        <v>56</v>
      </c>
      <c r="T46" s="5" t="s">
        <v>57</v>
      </c>
      <c r="U46" s="5" t="s">
        <v>58</v>
      </c>
      <c r="V46" s="51" t="s">
        <v>159</v>
      </c>
      <c r="W46" s="5" t="s">
        <v>59</v>
      </c>
      <c r="X46" s="5" t="s">
        <v>41</v>
      </c>
      <c r="Y46" s="5" t="s">
        <v>309</v>
      </c>
      <c r="Z46" s="5" t="s">
        <v>60</v>
      </c>
      <c r="AA46" s="5" t="s">
        <v>61</v>
      </c>
      <c r="AB46" s="55" t="s">
        <v>62</v>
      </c>
      <c r="AC46" s="4" t="s">
        <v>206</v>
      </c>
      <c r="AD46" s="5" t="s">
        <v>207</v>
      </c>
      <c r="AE46" s="6" t="s">
        <v>208</v>
      </c>
      <c r="AF46" s="66" t="s">
        <v>343</v>
      </c>
      <c r="AG46" s="81" t="s">
        <v>205</v>
      </c>
      <c r="AH46" s="91" t="s">
        <v>5</v>
      </c>
      <c r="AI46" s="8" t="s">
        <v>64</v>
      </c>
      <c r="AJ46" s="9" t="s">
        <v>6</v>
      </c>
      <c r="AK46" s="9" t="s">
        <v>65</v>
      </c>
      <c r="AL46" s="9" t="s">
        <v>66</v>
      </c>
      <c r="AM46" s="9" t="s">
        <v>83</v>
      </c>
      <c r="AN46" s="9" t="s">
        <v>84</v>
      </c>
      <c r="AO46" s="9" t="s">
        <v>89</v>
      </c>
      <c r="AP46" s="9" t="s">
        <v>91</v>
      </c>
      <c r="AQ46" s="9" t="s">
        <v>90</v>
      </c>
      <c r="AR46" s="10" t="s">
        <v>92</v>
      </c>
    </row>
    <row r="47" spans="2:44" ht="15.75" customHeight="1" thickBot="1">
      <c r="B47" s="119" t="s">
        <v>119</v>
      </c>
      <c r="C47" s="19" t="s">
        <v>202</v>
      </c>
      <c r="D47" s="20">
        <v>10</v>
      </c>
      <c r="E47" s="62" t="s">
        <v>113</v>
      </c>
      <c r="F47" s="121" t="s">
        <v>195</v>
      </c>
      <c r="G47" s="20" t="s">
        <v>121</v>
      </c>
      <c r="H47" s="67" t="s">
        <v>250</v>
      </c>
      <c r="I47" s="80" t="s">
        <v>346</v>
      </c>
      <c r="J47" s="77" t="str">
        <f>C47</f>
        <v>V30</v>
      </c>
      <c r="K47" s="68" t="s">
        <v>71</v>
      </c>
      <c r="L47" s="69" t="s">
        <v>29</v>
      </c>
      <c r="M47" s="70">
        <v>1</v>
      </c>
      <c r="N47" s="71" t="s">
        <v>117</v>
      </c>
      <c r="O47" s="69">
        <v>3.1749999999999998</v>
      </c>
      <c r="P47" s="69">
        <v>3.1749999999999998</v>
      </c>
      <c r="Q47" s="69">
        <v>27</v>
      </c>
      <c r="R47" s="69">
        <v>17</v>
      </c>
      <c r="S47" s="69">
        <v>16</v>
      </c>
      <c r="T47" s="69">
        <v>15</v>
      </c>
      <c r="U47" s="72"/>
      <c r="V47" s="72">
        <v>15</v>
      </c>
      <c r="W47" s="69"/>
      <c r="X47" s="69">
        <v>0.1</v>
      </c>
      <c r="Y47" s="69"/>
      <c r="Z47" s="69"/>
      <c r="AA47" s="69"/>
      <c r="AB47" s="73"/>
      <c r="AC47" s="74"/>
      <c r="AD47" s="72"/>
      <c r="AE47" s="73"/>
      <c r="AF47" s="117" t="s">
        <v>353</v>
      </c>
      <c r="AG47" s="149" t="str">
        <f>IF(I47="","",CONCATENATE("SainSmart [",IF(J47="",C47,J47),"] ",I47," ",H47))</f>
        <v>SainSmart [V30] V Engraving Bit 30 Deg 0.1mm Tip Nano Blue Coat</v>
      </c>
      <c r="AH47" s="92" t="s">
        <v>82</v>
      </c>
      <c r="AI47" s="75">
        <f t="shared" ref="AI47:AI56" si="20">IF(AH47="","",IF(VLOOKUP($AH47,VCarveParms,2,FALSE)="","",IF(AH47="Tapered Ball Nose",P47,$O47)))</f>
        <v>3.1749999999999998</v>
      </c>
      <c r="AJ47" s="75">
        <f t="shared" ref="AJ47:AJ56" si="21">IF(AH47="","",IF(VLOOKUP($AH47,VCarveParms,3,FALSE)="","",$M47))</f>
        <v>1</v>
      </c>
      <c r="AK47" s="75" t="str">
        <f t="shared" ref="AK47:AK56" si="22">IF(AH47="","",IF(VLOOKUP($AH47,VCarveParms,4,FALSE)="","",U47))</f>
        <v/>
      </c>
      <c r="AL47" s="75" t="str">
        <f t="shared" ref="AL47:AL56" si="23">IF(AH47="","",IF(VLOOKUP($AH47,VCarveParms,5,FALSE)="","",IF($AH47="Drill",$Y47,$V47*2)))</f>
        <v/>
      </c>
      <c r="AM47" s="75">
        <f t="shared" ref="AM47:AM56" si="24">IF(AH47="","",IF(VLOOKUP($AH47,VCarveParms,6,FALSE)="","",$V47))</f>
        <v>15</v>
      </c>
      <c r="AN47" s="75">
        <f t="shared" ref="AN47:AN56" si="25">IF(AH47="","",IF(VLOOKUP($AH47,VCarveParms,7,FALSE)="","",$X47))</f>
        <v>0.1</v>
      </c>
      <c r="AO47" s="75" t="str">
        <f t="shared" ref="AO47:AO56" si="26">IF(AH47="","",IF(VLOOKUP($AH47,VCarveParms,8,FALSE)="","","???"))</f>
        <v/>
      </c>
      <c r="AP47" s="75" t="str">
        <f t="shared" ref="AP47:AP56" si="27">IF(AH47="","",IF(VLOOKUP($AH47,VCarveParms,9,FALSE)="","","???"))</f>
        <v/>
      </c>
      <c r="AQ47" s="75" t="str">
        <f t="shared" ref="AQ47:AQ56" si="28">IF(AH47="","",IF(VLOOKUP($AH47,VCarveParms,10,FALSE)="","","???"))</f>
        <v/>
      </c>
      <c r="AR47" s="76" t="str">
        <f t="shared" ref="AR47:AR56" si="29">IF(AH47="","",IF(VLOOKUP($AH47,VCarveParms,11,FALSE)="","","???"))</f>
        <v/>
      </c>
    </row>
    <row r="48" spans="2:44" ht="15.75" thickBot="1">
      <c r="B48" s="120"/>
      <c r="C48" s="21" t="s">
        <v>116</v>
      </c>
      <c r="D48" s="17"/>
      <c r="E48" s="17"/>
      <c r="F48" s="122"/>
      <c r="G48" s="17"/>
      <c r="H48" s="86"/>
      <c r="I48" s="80"/>
      <c r="J48" s="77"/>
      <c r="K48" s="45"/>
      <c r="L48" s="36"/>
      <c r="M48" s="37"/>
      <c r="N48" s="49"/>
      <c r="O48" s="36"/>
      <c r="P48" s="36"/>
      <c r="Q48" s="36"/>
      <c r="R48" s="36"/>
      <c r="S48" s="36"/>
      <c r="T48" s="36"/>
      <c r="U48" s="42"/>
      <c r="V48" s="42"/>
      <c r="W48" s="36"/>
      <c r="X48" s="36"/>
      <c r="Y48" s="36"/>
      <c r="Z48" s="36"/>
      <c r="AA48" s="36"/>
      <c r="AB48" s="44"/>
      <c r="AC48" s="43"/>
      <c r="AD48" s="42"/>
      <c r="AE48" s="44"/>
      <c r="AF48" s="118"/>
      <c r="AG48" s="150" t="str">
        <f>IF(I48="","",CONCATENATE("SainSmart [",IF(J48="",C48,J48),"] ",I48," ",H47))</f>
        <v/>
      </c>
      <c r="AH48" s="92"/>
      <c r="AI48" s="75" t="str">
        <f t="shared" si="20"/>
        <v/>
      </c>
      <c r="AJ48" s="75" t="str">
        <f t="shared" si="21"/>
        <v/>
      </c>
      <c r="AK48" s="75" t="str">
        <f t="shared" si="22"/>
        <v/>
      </c>
      <c r="AL48" s="75" t="str">
        <f t="shared" si="23"/>
        <v/>
      </c>
      <c r="AM48" s="75" t="str">
        <f t="shared" si="24"/>
        <v/>
      </c>
      <c r="AN48" s="75" t="str">
        <f t="shared" si="25"/>
        <v/>
      </c>
      <c r="AO48" s="75" t="str">
        <f t="shared" si="26"/>
        <v/>
      </c>
      <c r="AP48" s="75" t="str">
        <f t="shared" si="27"/>
        <v/>
      </c>
      <c r="AQ48" s="75" t="str">
        <f t="shared" si="28"/>
        <v/>
      </c>
      <c r="AR48" s="76" t="str">
        <f t="shared" si="29"/>
        <v/>
      </c>
    </row>
    <row r="49" spans="2:44">
      <c r="B49" s="25"/>
      <c r="C49" s="26"/>
      <c r="D49" s="26"/>
      <c r="E49" s="26"/>
      <c r="F49" s="26"/>
      <c r="G49" s="26"/>
      <c r="H49" s="27"/>
      <c r="I49" s="80"/>
      <c r="J49" s="77"/>
      <c r="K49" s="45"/>
      <c r="L49" s="36"/>
      <c r="M49" s="37"/>
      <c r="N49" s="49"/>
      <c r="O49" s="36"/>
      <c r="P49" s="36"/>
      <c r="Q49" s="36"/>
      <c r="R49" s="36"/>
      <c r="S49" s="36"/>
      <c r="T49" s="36"/>
      <c r="U49" s="42"/>
      <c r="V49" s="54"/>
      <c r="W49" s="36"/>
      <c r="X49" s="36"/>
      <c r="Y49" s="36"/>
      <c r="Z49" s="36"/>
      <c r="AA49" s="36"/>
      <c r="AB49" s="44"/>
      <c r="AC49" s="43"/>
      <c r="AD49" s="42"/>
      <c r="AE49" s="44"/>
      <c r="AF49" s="65"/>
      <c r="AG49" s="148" t="str">
        <f>IF(I49="","",CONCATENATE("SainSmart [",IF(J49="",C49,J49),"] ",I49," ",H47))</f>
        <v/>
      </c>
      <c r="AH49" s="92"/>
      <c r="AI49" s="75" t="str">
        <f t="shared" si="20"/>
        <v/>
      </c>
      <c r="AJ49" s="75" t="str">
        <f t="shared" si="21"/>
        <v/>
      </c>
      <c r="AK49" s="75" t="str">
        <f t="shared" si="22"/>
        <v/>
      </c>
      <c r="AL49" s="75" t="str">
        <f t="shared" si="23"/>
        <v/>
      </c>
      <c r="AM49" s="75" t="str">
        <f t="shared" si="24"/>
        <v/>
      </c>
      <c r="AN49" s="75" t="str">
        <f t="shared" si="25"/>
        <v/>
      </c>
      <c r="AO49" s="75" t="str">
        <f t="shared" si="26"/>
        <v/>
      </c>
      <c r="AP49" s="75" t="str">
        <f t="shared" si="27"/>
        <v/>
      </c>
      <c r="AQ49" s="75" t="str">
        <f t="shared" si="28"/>
        <v/>
      </c>
      <c r="AR49" s="76" t="str">
        <f t="shared" si="29"/>
        <v/>
      </c>
    </row>
    <row r="50" spans="2:44">
      <c r="B50" s="25"/>
      <c r="C50" s="26"/>
      <c r="D50" s="26"/>
      <c r="E50" s="26"/>
      <c r="F50" s="26"/>
      <c r="G50" s="26"/>
      <c r="H50" s="27"/>
      <c r="I50" s="80"/>
      <c r="J50" s="77"/>
      <c r="K50" s="45"/>
      <c r="L50" s="36"/>
      <c r="M50" s="37"/>
      <c r="N50" s="49"/>
      <c r="O50" s="36"/>
      <c r="P50" s="36"/>
      <c r="Q50" s="36"/>
      <c r="R50" s="36"/>
      <c r="S50" s="36"/>
      <c r="T50" s="36"/>
      <c r="U50" s="42"/>
      <c r="V50" s="42"/>
      <c r="W50" s="36"/>
      <c r="X50" s="36"/>
      <c r="Y50" s="36"/>
      <c r="Z50" s="36"/>
      <c r="AA50" s="36"/>
      <c r="AB50" s="44"/>
      <c r="AC50" s="43"/>
      <c r="AD50" s="42"/>
      <c r="AE50" s="44"/>
      <c r="AF50" s="65"/>
      <c r="AG50" s="148" t="str">
        <f>IF(I50="","",CONCATENATE("SainSmart [",IF(J50="",C50,J50),"] ",I50," ",H47))</f>
        <v/>
      </c>
      <c r="AH50" s="92"/>
      <c r="AI50" s="75" t="str">
        <f t="shared" si="20"/>
        <v/>
      </c>
      <c r="AJ50" s="75" t="str">
        <f t="shared" si="21"/>
        <v/>
      </c>
      <c r="AK50" s="75" t="str">
        <f t="shared" si="22"/>
        <v/>
      </c>
      <c r="AL50" s="75" t="str">
        <f t="shared" si="23"/>
        <v/>
      </c>
      <c r="AM50" s="75" t="str">
        <f t="shared" si="24"/>
        <v/>
      </c>
      <c r="AN50" s="75" t="str">
        <f t="shared" si="25"/>
        <v/>
      </c>
      <c r="AO50" s="75" t="str">
        <f t="shared" si="26"/>
        <v/>
      </c>
      <c r="AP50" s="75" t="str">
        <f t="shared" si="27"/>
        <v/>
      </c>
      <c r="AQ50" s="75" t="str">
        <f t="shared" si="28"/>
        <v/>
      </c>
      <c r="AR50" s="76" t="str">
        <f t="shared" si="29"/>
        <v/>
      </c>
    </row>
    <row r="51" spans="2:44">
      <c r="B51" s="25"/>
      <c r="C51" s="26"/>
      <c r="D51" s="26"/>
      <c r="E51" s="26"/>
      <c r="F51" s="26"/>
      <c r="G51" s="26"/>
      <c r="H51" s="27"/>
      <c r="I51" s="80"/>
      <c r="J51" s="77"/>
      <c r="K51" s="45"/>
      <c r="L51" s="36"/>
      <c r="M51" s="37"/>
      <c r="N51" s="49"/>
      <c r="O51" s="36"/>
      <c r="P51" s="36"/>
      <c r="Q51" s="36"/>
      <c r="R51" s="36"/>
      <c r="S51" s="36"/>
      <c r="T51" s="36"/>
      <c r="U51" s="42"/>
      <c r="V51" s="42"/>
      <c r="W51" s="36"/>
      <c r="X51" s="36"/>
      <c r="Y51" s="36"/>
      <c r="Z51" s="36"/>
      <c r="AA51" s="36"/>
      <c r="AB51" s="44"/>
      <c r="AC51" s="43"/>
      <c r="AD51" s="42"/>
      <c r="AE51" s="44"/>
      <c r="AF51" s="65"/>
      <c r="AG51" s="148" t="str">
        <f>IF(I51="","",CONCATENATE("SainSmart [",IF(J51="",C51,J51),"] ",I51," ",H47))</f>
        <v/>
      </c>
      <c r="AH51" s="92"/>
      <c r="AI51" s="75" t="str">
        <f t="shared" si="20"/>
        <v/>
      </c>
      <c r="AJ51" s="75" t="str">
        <f t="shared" si="21"/>
        <v/>
      </c>
      <c r="AK51" s="75" t="str">
        <f t="shared" si="22"/>
        <v/>
      </c>
      <c r="AL51" s="75" t="str">
        <f t="shared" si="23"/>
        <v/>
      </c>
      <c r="AM51" s="75" t="str">
        <f t="shared" si="24"/>
        <v/>
      </c>
      <c r="AN51" s="75" t="str">
        <f t="shared" si="25"/>
        <v/>
      </c>
      <c r="AO51" s="75" t="str">
        <f t="shared" si="26"/>
        <v/>
      </c>
      <c r="AP51" s="75" t="str">
        <f t="shared" si="27"/>
        <v/>
      </c>
      <c r="AQ51" s="75" t="str">
        <f t="shared" si="28"/>
        <v/>
      </c>
      <c r="AR51" s="76" t="str">
        <f t="shared" si="29"/>
        <v/>
      </c>
    </row>
    <row r="52" spans="2:44">
      <c r="B52" s="25"/>
      <c r="C52" s="26"/>
      <c r="D52" s="26"/>
      <c r="E52" s="26"/>
      <c r="F52" s="26"/>
      <c r="G52" s="26"/>
      <c r="H52" s="27"/>
      <c r="I52" s="80"/>
      <c r="J52" s="77"/>
      <c r="K52" s="45"/>
      <c r="L52" s="36"/>
      <c r="M52" s="37"/>
      <c r="N52" s="49"/>
      <c r="O52" s="36"/>
      <c r="P52" s="36"/>
      <c r="Q52" s="36"/>
      <c r="R52" s="36"/>
      <c r="S52" s="36"/>
      <c r="T52" s="36"/>
      <c r="U52" s="42"/>
      <c r="V52" s="42"/>
      <c r="W52" s="36"/>
      <c r="X52" s="36"/>
      <c r="Y52" s="36"/>
      <c r="Z52" s="36"/>
      <c r="AA52" s="36"/>
      <c r="AB52" s="44"/>
      <c r="AC52" s="43"/>
      <c r="AD52" s="42"/>
      <c r="AE52" s="44"/>
      <c r="AF52" s="65"/>
      <c r="AG52" s="148" t="str">
        <f>IF(I52="","",CONCATENATE("SainSmart [",IF(J52="",C52,J52),"] ",I52," ",H47))</f>
        <v/>
      </c>
      <c r="AH52" s="92"/>
      <c r="AI52" s="75" t="str">
        <f t="shared" si="20"/>
        <v/>
      </c>
      <c r="AJ52" s="75" t="str">
        <f t="shared" si="21"/>
        <v/>
      </c>
      <c r="AK52" s="75" t="str">
        <f t="shared" si="22"/>
        <v/>
      </c>
      <c r="AL52" s="75" t="str">
        <f t="shared" si="23"/>
        <v/>
      </c>
      <c r="AM52" s="75" t="str">
        <f t="shared" si="24"/>
        <v/>
      </c>
      <c r="AN52" s="75" t="str">
        <f t="shared" si="25"/>
        <v/>
      </c>
      <c r="AO52" s="75" t="str">
        <f t="shared" si="26"/>
        <v/>
      </c>
      <c r="AP52" s="75" t="str">
        <f t="shared" si="27"/>
        <v/>
      </c>
      <c r="AQ52" s="75" t="str">
        <f t="shared" si="28"/>
        <v/>
      </c>
      <c r="AR52" s="76" t="str">
        <f t="shared" si="29"/>
        <v/>
      </c>
    </row>
    <row r="53" spans="2:44">
      <c r="B53" s="25"/>
      <c r="C53" s="26"/>
      <c r="D53" s="26"/>
      <c r="E53" s="26"/>
      <c r="F53" s="26"/>
      <c r="G53" s="26"/>
      <c r="H53" s="27"/>
      <c r="I53" s="80"/>
      <c r="J53" s="77"/>
      <c r="K53" s="45"/>
      <c r="L53" s="36"/>
      <c r="M53" s="37"/>
      <c r="N53" s="49"/>
      <c r="O53" s="36"/>
      <c r="P53" s="36"/>
      <c r="Q53" s="36"/>
      <c r="R53" s="36"/>
      <c r="S53" s="36"/>
      <c r="T53" s="36"/>
      <c r="U53" s="42"/>
      <c r="V53" s="42"/>
      <c r="W53" s="36"/>
      <c r="X53" s="36"/>
      <c r="Y53" s="36"/>
      <c r="Z53" s="36"/>
      <c r="AA53" s="36"/>
      <c r="AB53" s="44"/>
      <c r="AC53" s="43"/>
      <c r="AD53" s="42"/>
      <c r="AE53" s="44"/>
      <c r="AF53" s="65"/>
      <c r="AG53" s="148" t="str">
        <f>IF(I53="","",CONCATENATE("SainSmart [",IF(J53="",C53,J53),"] ",I53," ",H47))</f>
        <v/>
      </c>
      <c r="AH53" s="92"/>
      <c r="AI53" s="75" t="str">
        <f t="shared" si="20"/>
        <v/>
      </c>
      <c r="AJ53" s="75" t="str">
        <f t="shared" si="21"/>
        <v/>
      </c>
      <c r="AK53" s="75" t="str">
        <f t="shared" si="22"/>
        <v/>
      </c>
      <c r="AL53" s="75" t="str">
        <f t="shared" si="23"/>
        <v/>
      </c>
      <c r="AM53" s="75" t="str">
        <f t="shared" si="24"/>
        <v/>
      </c>
      <c r="AN53" s="75" t="str">
        <f t="shared" si="25"/>
        <v/>
      </c>
      <c r="AO53" s="75" t="str">
        <f t="shared" si="26"/>
        <v/>
      </c>
      <c r="AP53" s="75" t="str">
        <f t="shared" si="27"/>
        <v/>
      </c>
      <c r="AQ53" s="75" t="str">
        <f t="shared" si="28"/>
        <v/>
      </c>
      <c r="AR53" s="76" t="str">
        <f t="shared" si="29"/>
        <v/>
      </c>
    </row>
    <row r="54" spans="2:44">
      <c r="B54" s="25"/>
      <c r="C54" s="26"/>
      <c r="D54" s="26"/>
      <c r="E54" s="26"/>
      <c r="F54" s="26"/>
      <c r="G54" s="26"/>
      <c r="H54" s="27"/>
      <c r="I54" s="80"/>
      <c r="J54" s="77"/>
      <c r="K54" s="45"/>
      <c r="L54" s="36"/>
      <c r="M54" s="37"/>
      <c r="N54" s="49"/>
      <c r="O54" s="36"/>
      <c r="P54" s="36"/>
      <c r="Q54" s="36"/>
      <c r="R54" s="36"/>
      <c r="S54" s="36"/>
      <c r="T54" s="36"/>
      <c r="U54" s="42"/>
      <c r="V54" s="42"/>
      <c r="W54" s="36"/>
      <c r="X54" s="36"/>
      <c r="Y54" s="36"/>
      <c r="Z54" s="36"/>
      <c r="AA54" s="36"/>
      <c r="AB54" s="44"/>
      <c r="AC54" s="43"/>
      <c r="AD54" s="42"/>
      <c r="AE54" s="44"/>
      <c r="AF54" s="65"/>
      <c r="AG54" s="148" t="str">
        <f>IF(I54="","",CONCATENATE("SainSmart [",IF(J54="",C54,J54),"] ",I54," ",H47))</f>
        <v/>
      </c>
      <c r="AH54" s="92"/>
      <c r="AI54" s="75" t="str">
        <f t="shared" si="20"/>
        <v/>
      </c>
      <c r="AJ54" s="75" t="str">
        <f t="shared" si="21"/>
        <v/>
      </c>
      <c r="AK54" s="75" t="str">
        <f t="shared" si="22"/>
        <v/>
      </c>
      <c r="AL54" s="75" t="str">
        <f t="shared" si="23"/>
        <v/>
      </c>
      <c r="AM54" s="75" t="str">
        <f t="shared" si="24"/>
        <v/>
      </c>
      <c r="AN54" s="75" t="str">
        <f t="shared" si="25"/>
        <v/>
      </c>
      <c r="AO54" s="75" t="str">
        <f t="shared" si="26"/>
        <v/>
      </c>
      <c r="AP54" s="75" t="str">
        <f t="shared" si="27"/>
        <v/>
      </c>
      <c r="AQ54" s="75" t="str">
        <f t="shared" si="28"/>
        <v/>
      </c>
      <c r="AR54" s="76" t="str">
        <f t="shared" si="29"/>
        <v/>
      </c>
    </row>
    <row r="55" spans="2:44">
      <c r="B55" s="25"/>
      <c r="C55" s="26"/>
      <c r="D55" s="26"/>
      <c r="E55" s="26"/>
      <c r="F55" s="26"/>
      <c r="G55" s="26"/>
      <c r="H55" s="27"/>
      <c r="I55" s="80"/>
      <c r="J55" s="77"/>
      <c r="K55" s="45"/>
      <c r="L55" s="36"/>
      <c r="M55" s="37"/>
      <c r="N55" s="49"/>
      <c r="O55" s="36"/>
      <c r="P55" s="36"/>
      <c r="Q55" s="36"/>
      <c r="R55" s="36"/>
      <c r="S55" s="36"/>
      <c r="T55" s="36"/>
      <c r="U55" s="42"/>
      <c r="V55" s="42"/>
      <c r="W55" s="36"/>
      <c r="X55" s="36"/>
      <c r="Y55" s="36"/>
      <c r="Z55" s="36"/>
      <c r="AA55" s="36"/>
      <c r="AB55" s="44"/>
      <c r="AC55" s="43"/>
      <c r="AD55" s="42"/>
      <c r="AE55" s="44"/>
      <c r="AF55" s="65"/>
      <c r="AG55" s="148" t="str">
        <f>IF(I55="","",CONCATENATE("SainSmart [",IF(J55="",C55,J55),"] ",I55," ",H47))</f>
        <v/>
      </c>
      <c r="AH55" s="92"/>
      <c r="AI55" s="75" t="str">
        <f t="shared" si="20"/>
        <v/>
      </c>
      <c r="AJ55" s="75" t="str">
        <f t="shared" si="21"/>
        <v/>
      </c>
      <c r="AK55" s="75" t="str">
        <f t="shared" si="22"/>
        <v/>
      </c>
      <c r="AL55" s="75" t="str">
        <f t="shared" si="23"/>
        <v/>
      </c>
      <c r="AM55" s="75" t="str">
        <f t="shared" si="24"/>
        <v/>
      </c>
      <c r="AN55" s="75" t="str">
        <f t="shared" si="25"/>
        <v/>
      </c>
      <c r="AO55" s="75" t="str">
        <f t="shared" si="26"/>
        <v/>
      </c>
      <c r="AP55" s="75" t="str">
        <f t="shared" si="27"/>
        <v/>
      </c>
      <c r="AQ55" s="75" t="str">
        <f t="shared" si="28"/>
        <v/>
      </c>
      <c r="AR55" s="76" t="str">
        <f t="shared" si="29"/>
        <v/>
      </c>
    </row>
    <row r="56" spans="2:44">
      <c r="B56" s="28"/>
      <c r="C56" s="29"/>
      <c r="D56" s="29"/>
      <c r="E56" s="29"/>
      <c r="F56" s="29"/>
      <c r="G56" s="29"/>
      <c r="H56" s="30"/>
      <c r="I56" s="80"/>
      <c r="J56" s="77"/>
      <c r="K56" s="45"/>
      <c r="L56" s="36"/>
      <c r="M56" s="37"/>
      <c r="N56" s="49"/>
      <c r="O56" s="36"/>
      <c r="P56" s="36"/>
      <c r="Q56" s="36"/>
      <c r="R56" s="36"/>
      <c r="S56" s="36"/>
      <c r="T56" s="36"/>
      <c r="U56" s="42"/>
      <c r="V56" s="42"/>
      <c r="W56" s="36"/>
      <c r="X56" s="36"/>
      <c r="Y56" s="36"/>
      <c r="Z56" s="36"/>
      <c r="AA56" s="36"/>
      <c r="AB56" s="44"/>
      <c r="AC56" s="43"/>
      <c r="AD56" s="42"/>
      <c r="AE56" s="44"/>
      <c r="AF56" s="65"/>
      <c r="AG56" s="148" t="str">
        <f>IF(I56="","",CONCATENATE("SainSmart [",IF(J56="",C56,J56),"] ",I56," ",H47))</f>
        <v/>
      </c>
      <c r="AH56" s="92"/>
      <c r="AI56" s="75" t="str">
        <f t="shared" si="20"/>
        <v/>
      </c>
      <c r="AJ56" s="75" t="str">
        <f t="shared" si="21"/>
        <v/>
      </c>
      <c r="AK56" s="75" t="str">
        <f t="shared" si="22"/>
        <v/>
      </c>
      <c r="AL56" s="75" t="str">
        <f t="shared" si="23"/>
        <v/>
      </c>
      <c r="AM56" s="75" t="str">
        <f t="shared" si="24"/>
        <v/>
      </c>
      <c r="AN56" s="75" t="str">
        <f t="shared" si="25"/>
        <v/>
      </c>
      <c r="AO56" s="75" t="str">
        <f t="shared" si="26"/>
        <v/>
      </c>
      <c r="AP56" s="75" t="str">
        <f t="shared" si="27"/>
        <v/>
      </c>
      <c r="AQ56" s="75" t="str">
        <f t="shared" si="28"/>
        <v/>
      </c>
      <c r="AR56" s="76" t="str">
        <f t="shared" si="29"/>
        <v/>
      </c>
    </row>
    <row r="57" spans="2:44" ht="15.75" thickBot="1"/>
    <row r="58" spans="2:44" ht="19.5" customHeight="1" thickBot="1">
      <c r="B58" s="3"/>
      <c r="J58" s="65"/>
      <c r="K58" s="123" t="s">
        <v>79</v>
      </c>
      <c r="L58" s="124"/>
      <c r="M58" s="124"/>
      <c r="N58" s="124"/>
      <c r="O58" s="124"/>
      <c r="P58" s="124"/>
      <c r="Q58" s="124"/>
      <c r="R58" s="124"/>
      <c r="S58" s="124"/>
      <c r="T58" s="124"/>
      <c r="U58" s="124"/>
      <c r="V58" s="124"/>
      <c r="W58" s="124"/>
      <c r="X58" s="124"/>
      <c r="Y58" s="124"/>
      <c r="Z58" s="124"/>
      <c r="AA58" s="124"/>
      <c r="AB58" s="124"/>
      <c r="AC58" s="124"/>
      <c r="AD58" s="124"/>
      <c r="AE58" s="125"/>
      <c r="AF58" s="110" t="s">
        <v>104</v>
      </c>
      <c r="AG58" s="111"/>
      <c r="AH58" s="111"/>
      <c r="AI58" s="111"/>
      <c r="AJ58" s="111"/>
      <c r="AK58" s="111"/>
      <c r="AL58" s="111"/>
      <c r="AM58" s="111"/>
      <c r="AN58" s="111"/>
      <c r="AO58" s="111"/>
      <c r="AP58" s="111"/>
      <c r="AQ58" s="111"/>
      <c r="AR58" s="112"/>
    </row>
    <row r="59" spans="2:44" ht="60" customHeight="1" thickBot="1">
      <c r="B59" s="22" t="s">
        <v>33</v>
      </c>
      <c r="C59" s="23" t="s">
        <v>80</v>
      </c>
      <c r="D59" s="23" t="s">
        <v>115</v>
      </c>
      <c r="E59" s="23" t="s">
        <v>109</v>
      </c>
      <c r="F59" s="23" t="s">
        <v>108</v>
      </c>
      <c r="G59" s="23" t="s">
        <v>107</v>
      </c>
      <c r="H59" s="85" t="s">
        <v>37</v>
      </c>
      <c r="I59" s="79" t="s">
        <v>68</v>
      </c>
      <c r="J59" s="24" t="s">
        <v>238</v>
      </c>
      <c r="K59" s="4" t="s">
        <v>78</v>
      </c>
      <c r="L59" s="5" t="s">
        <v>53</v>
      </c>
      <c r="M59" s="5" t="s">
        <v>63</v>
      </c>
      <c r="N59" s="48" t="s">
        <v>35</v>
      </c>
      <c r="O59" s="5" t="s">
        <v>34</v>
      </c>
      <c r="P59" s="5" t="s">
        <v>39</v>
      </c>
      <c r="Q59" s="5" t="s">
        <v>54</v>
      </c>
      <c r="R59" s="5" t="s">
        <v>55</v>
      </c>
      <c r="S59" s="5" t="s">
        <v>56</v>
      </c>
      <c r="T59" s="5" t="s">
        <v>57</v>
      </c>
      <c r="U59" s="5" t="s">
        <v>58</v>
      </c>
      <c r="V59" s="51" t="s">
        <v>159</v>
      </c>
      <c r="W59" s="5" t="s">
        <v>59</v>
      </c>
      <c r="X59" s="5" t="s">
        <v>41</v>
      </c>
      <c r="Y59" s="5" t="s">
        <v>309</v>
      </c>
      <c r="Z59" s="5" t="s">
        <v>60</v>
      </c>
      <c r="AA59" s="5" t="s">
        <v>61</v>
      </c>
      <c r="AB59" s="55" t="s">
        <v>62</v>
      </c>
      <c r="AC59" s="4" t="s">
        <v>206</v>
      </c>
      <c r="AD59" s="5" t="s">
        <v>207</v>
      </c>
      <c r="AE59" s="6" t="s">
        <v>208</v>
      </c>
      <c r="AF59" s="66" t="s">
        <v>343</v>
      </c>
      <c r="AG59" s="81" t="s">
        <v>205</v>
      </c>
      <c r="AH59" s="91" t="s">
        <v>5</v>
      </c>
      <c r="AI59" s="8" t="s">
        <v>64</v>
      </c>
      <c r="AJ59" s="9" t="s">
        <v>6</v>
      </c>
      <c r="AK59" s="9" t="s">
        <v>65</v>
      </c>
      <c r="AL59" s="9" t="s">
        <v>66</v>
      </c>
      <c r="AM59" s="9" t="s">
        <v>83</v>
      </c>
      <c r="AN59" s="9" t="s">
        <v>84</v>
      </c>
      <c r="AO59" s="9" t="s">
        <v>89</v>
      </c>
      <c r="AP59" s="9" t="s">
        <v>91</v>
      </c>
      <c r="AQ59" s="9" t="s">
        <v>90</v>
      </c>
      <c r="AR59" s="10" t="s">
        <v>92</v>
      </c>
    </row>
    <row r="60" spans="2:44" ht="15.75" customHeight="1" thickBot="1">
      <c r="B60" s="119" t="s">
        <v>122</v>
      </c>
      <c r="C60" s="19" t="s">
        <v>196</v>
      </c>
      <c r="D60" s="20">
        <v>10</v>
      </c>
      <c r="E60" s="62" t="s">
        <v>114</v>
      </c>
      <c r="F60" s="121" t="s">
        <v>195</v>
      </c>
      <c r="G60" s="20" t="s">
        <v>123</v>
      </c>
      <c r="H60" s="67" t="s">
        <v>250</v>
      </c>
      <c r="I60" s="80" t="s">
        <v>312</v>
      </c>
      <c r="J60" s="77" t="str">
        <f>C$60</f>
        <v>C08</v>
      </c>
      <c r="K60" s="68" t="s">
        <v>28</v>
      </c>
      <c r="L60" s="69" t="s">
        <v>29</v>
      </c>
      <c r="M60" s="70">
        <v>2</v>
      </c>
      <c r="N60" s="71" t="s">
        <v>117</v>
      </c>
      <c r="O60" s="69">
        <v>0.8</v>
      </c>
      <c r="P60" s="69">
        <v>3.1749999999999998</v>
      </c>
      <c r="Q60" s="69">
        <v>37</v>
      </c>
      <c r="R60" s="69">
        <v>19</v>
      </c>
      <c r="S60" s="69">
        <v>7</v>
      </c>
      <c r="T60" s="69">
        <v>6</v>
      </c>
      <c r="U60" s="72"/>
      <c r="V60" s="72"/>
      <c r="W60" s="69"/>
      <c r="X60" s="69"/>
      <c r="Y60" s="69"/>
      <c r="Z60" s="69"/>
      <c r="AA60" s="69"/>
      <c r="AB60" s="73"/>
      <c r="AC60" s="74">
        <v>7</v>
      </c>
      <c r="AD60" s="72">
        <f>P60</f>
        <v>3.1749999999999998</v>
      </c>
      <c r="AE60" s="73">
        <f>O60</f>
        <v>0.8</v>
      </c>
      <c r="AF60" s="117" t="s">
        <v>350</v>
      </c>
      <c r="AG60" s="149" t="str">
        <f>IF(I60="","",CONCATENATE("SainSmart [",IF(J60="",C60,J60),"] ",I60," ",H60))</f>
        <v>SainSmart [C08] Router Corncob 2 Flute Nano Blue Coat</v>
      </c>
      <c r="AH60" s="92" t="s">
        <v>44</v>
      </c>
      <c r="AI60" s="75">
        <f t="shared" ref="AI60:AI69" si="30">IF(AH60="","",IF(VLOOKUP($AH60,VCarveParms,2,FALSE)="","",IF(AH60="Tapered Ball Nose",P60,$O60)))</f>
        <v>0.8</v>
      </c>
      <c r="AJ60" s="75">
        <f t="shared" ref="AJ60:AJ69" si="31">IF(AH60="","",IF(VLOOKUP($AH60,VCarveParms,3,FALSE)="","",$M60))</f>
        <v>2</v>
      </c>
      <c r="AK60" s="75" t="str">
        <f t="shared" ref="AK60:AK69" si="32">IF(AH60="","",IF(VLOOKUP($AH60,VCarveParms,4,FALSE)="","",U60))</f>
        <v/>
      </c>
      <c r="AL60" s="75" t="str">
        <f t="shared" ref="AL60:AL69" si="33">IF(AH60="","",IF(VLOOKUP($AH60,VCarveParms,5,FALSE)="","",IF($AH60="Drill",$Y60,$V60*2)))</f>
        <v/>
      </c>
      <c r="AM60" s="75" t="str">
        <f t="shared" ref="AM60:AM69" si="34">IF(AH60="","",IF(VLOOKUP($AH60,VCarveParms,6,FALSE)="","",$V60))</f>
        <v/>
      </c>
      <c r="AN60" s="75" t="str">
        <f t="shared" ref="AN60:AN69" si="35">IF(AH60="","",IF(VLOOKUP($AH60,VCarveParms,7,FALSE)="","",$X60))</f>
        <v/>
      </c>
      <c r="AO60" s="75" t="str">
        <f t="shared" ref="AO60:AO69" si="36">IF(AH60="","",IF(VLOOKUP($AH60,VCarveParms,8,FALSE)="","","???"))</f>
        <v/>
      </c>
      <c r="AP60" s="75" t="str">
        <f t="shared" ref="AP60:AP69" si="37">IF(AH60="","",IF(VLOOKUP($AH60,VCarveParms,9,FALSE)="","","???"))</f>
        <v/>
      </c>
      <c r="AQ60" s="75" t="str">
        <f t="shared" ref="AQ60:AQ69" si="38">IF(AH60="","",IF(VLOOKUP($AH60,VCarveParms,10,FALSE)="","","???"))</f>
        <v/>
      </c>
      <c r="AR60" s="76" t="str">
        <f t="shared" ref="AR60:AR69" si="39">IF(AH60="","",IF(VLOOKUP($AH60,VCarveParms,11,FALSE)="","","???"))</f>
        <v/>
      </c>
    </row>
    <row r="61" spans="2:44" ht="15.75" thickBot="1">
      <c r="B61" s="120"/>
      <c r="C61" s="21" t="s">
        <v>116</v>
      </c>
      <c r="D61" s="17"/>
      <c r="E61" s="17"/>
      <c r="F61" s="122"/>
      <c r="G61" s="17"/>
      <c r="H61" s="86"/>
      <c r="I61" s="80" t="s">
        <v>312</v>
      </c>
      <c r="J61" s="77" t="str">
        <f t="shared" ref="J61:J69" si="40">C$60</f>
        <v>C08</v>
      </c>
      <c r="K61" s="45" t="s">
        <v>28</v>
      </c>
      <c r="L61" s="36" t="s">
        <v>29</v>
      </c>
      <c r="M61" s="37">
        <v>2</v>
      </c>
      <c r="N61" s="49" t="s">
        <v>117</v>
      </c>
      <c r="O61" s="36">
        <v>1</v>
      </c>
      <c r="P61" s="36">
        <v>3.1749999999999998</v>
      </c>
      <c r="Q61" s="36">
        <v>37</v>
      </c>
      <c r="R61" s="36">
        <v>19</v>
      </c>
      <c r="S61" s="36">
        <v>9</v>
      </c>
      <c r="T61" s="36">
        <v>6</v>
      </c>
      <c r="U61" s="42"/>
      <c r="V61" s="42"/>
      <c r="W61" s="36"/>
      <c r="X61" s="36"/>
      <c r="Y61" s="36"/>
      <c r="Z61" s="36"/>
      <c r="AA61" s="36"/>
      <c r="AB61" s="44"/>
      <c r="AC61" s="43">
        <v>5</v>
      </c>
      <c r="AD61" s="42">
        <f t="shared" ref="AD61:AD69" si="41">P61</f>
        <v>3.1749999999999998</v>
      </c>
      <c r="AE61" s="44">
        <f t="shared" ref="AE61:AE69" si="42">O61</f>
        <v>1</v>
      </c>
      <c r="AF61" s="118"/>
      <c r="AG61" s="150" t="str">
        <f>IF(I61="","",CONCATENATE("SainSmart [",IF(J61="",C61,J61),"] ",I61," ",H60))</f>
        <v>SainSmart [C08] Router Corncob 2 Flute Nano Blue Coat</v>
      </c>
      <c r="AH61" s="92" t="s">
        <v>44</v>
      </c>
      <c r="AI61" s="75">
        <f t="shared" si="30"/>
        <v>1</v>
      </c>
      <c r="AJ61" s="75">
        <f t="shared" si="31"/>
        <v>2</v>
      </c>
      <c r="AK61" s="75" t="str">
        <f t="shared" si="32"/>
        <v/>
      </c>
      <c r="AL61" s="75" t="str">
        <f t="shared" si="33"/>
        <v/>
      </c>
      <c r="AM61" s="75" t="str">
        <f t="shared" si="34"/>
        <v/>
      </c>
      <c r="AN61" s="75" t="str">
        <f t="shared" si="35"/>
        <v/>
      </c>
      <c r="AO61" s="75" t="str">
        <f t="shared" si="36"/>
        <v/>
      </c>
      <c r="AP61" s="75" t="str">
        <f t="shared" si="37"/>
        <v/>
      </c>
      <c r="AQ61" s="75" t="str">
        <f t="shared" si="38"/>
        <v/>
      </c>
      <c r="AR61" s="76" t="str">
        <f t="shared" si="39"/>
        <v/>
      </c>
    </row>
    <row r="62" spans="2:44">
      <c r="B62" s="25"/>
      <c r="C62" s="26"/>
      <c r="D62" s="26"/>
      <c r="E62" s="26"/>
      <c r="F62" s="26"/>
      <c r="G62" s="26"/>
      <c r="H62" s="27"/>
      <c r="I62" s="80" t="s">
        <v>312</v>
      </c>
      <c r="J62" s="77" t="str">
        <f t="shared" si="40"/>
        <v>C08</v>
      </c>
      <c r="K62" s="45" t="s">
        <v>28</v>
      </c>
      <c r="L62" s="36" t="s">
        <v>29</v>
      </c>
      <c r="M62" s="37">
        <v>2</v>
      </c>
      <c r="N62" s="49" t="s">
        <v>117</v>
      </c>
      <c r="O62" s="36">
        <v>1.2</v>
      </c>
      <c r="P62" s="36">
        <v>3.1749999999999998</v>
      </c>
      <c r="Q62" s="36">
        <v>37</v>
      </c>
      <c r="R62" s="36">
        <v>19</v>
      </c>
      <c r="S62" s="36">
        <v>9</v>
      </c>
      <c r="T62" s="36">
        <v>7</v>
      </c>
      <c r="U62" s="42"/>
      <c r="V62" s="54"/>
      <c r="W62" s="36"/>
      <c r="X62" s="36"/>
      <c r="Y62" s="36"/>
      <c r="Z62" s="36"/>
      <c r="AA62" s="36"/>
      <c r="AB62" s="44"/>
      <c r="AC62" s="43">
        <v>5</v>
      </c>
      <c r="AD62" s="42">
        <f t="shared" si="41"/>
        <v>3.1749999999999998</v>
      </c>
      <c r="AE62" s="44">
        <f t="shared" si="42"/>
        <v>1.2</v>
      </c>
      <c r="AF62" s="65"/>
      <c r="AG62" s="148" t="str">
        <f>IF(I62="","",CONCATENATE("SainSmart [",IF(J62="",C62,J62),"] ",I62," ",H60))</f>
        <v>SainSmart [C08] Router Corncob 2 Flute Nano Blue Coat</v>
      </c>
      <c r="AH62" s="92" t="s">
        <v>44</v>
      </c>
      <c r="AI62" s="75">
        <f t="shared" si="30"/>
        <v>1.2</v>
      </c>
      <c r="AJ62" s="75">
        <f t="shared" si="31"/>
        <v>2</v>
      </c>
      <c r="AK62" s="75" t="str">
        <f t="shared" si="32"/>
        <v/>
      </c>
      <c r="AL62" s="75" t="str">
        <f t="shared" si="33"/>
        <v/>
      </c>
      <c r="AM62" s="75" t="str">
        <f t="shared" si="34"/>
        <v/>
      </c>
      <c r="AN62" s="75" t="str">
        <f t="shared" si="35"/>
        <v/>
      </c>
      <c r="AO62" s="75" t="str">
        <f t="shared" si="36"/>
        <v/>
      </c>
      <c r="AP62" s="75" t="str">
        <f t="shared" si="37"/>
        <v/>
      </c>
      <c r="AQ62" s="75" t="str">
        <f t="shared" si="38"/>
        <v/>
      </c>
      <c r="AR62" s="76" t="str">
        <f t="shared" si="39"/>
        <v/>
      </c>
    </row>
    <row r="63" spans="2:44">
      <c r="B63" s="25"/>
      <c r="C63" s="26"/>
      <c r="D63" s="26"/>
      <c r="E63" s="26"/>
      <c r="F63" s="26"/>
      <c r="G63" s="26"/>
      <c r="H63" s="27"/>
      <c r="I63" s="80" t="s">
        <v>312</v>
      </c>
      <c r="J63" s="77" t="str">
        <f t="shared" si="40"/>
        <v>C08</v>
      </c>
      <c r="K63" s="45" t="s">
        <v>28</v>
      </c>
      <c r="L63" s="36" t="s">
        <v>29</v>
      </c>
      <c r="M63" s="37">
        <v>2</v>
      </c>
      <c r="N63" s="49" t="s">
        <v>117</v>
      </c>
      <c r="O63" s="36">
        <v>1.4</v>
      </c>
      <c r="P63" s="36">
        <v>3.1749999999999998</v>
      </c>
      <c r="Q63" s="36">
        <v>37</v>
      </c>
      <c r="R63" s="36">
        <v>19</v>
      </c>
      <c r="S63" s="36">
        <v>9</v>
      </c>
      <c r="T63" s="36">
        <v>8</v>
      </c>
      <c r="U63" s="42"/>
      <c r="V63" s="42"/>
      <c r="W63" s="36"/>
      <c r="X63" s="36"/>
      <c r="Y63" s="36"/>
      <c r="Z63" s="36"/>
      <c r="AA63" s="36"/>
      <c r="AB63" s="44"/>
      <c r="AC63" s="43">
        <v>5</v>
      </c>
      <c r="AD63" s="42">
        <f t="shared" si="41"/>
        <v>3.1749999999999998</v>
      </c>
      <c r="AE63" s="44">
        <f t="shared" si="42"/>
        <v>1.4</v>
      </c>
      <c r="AF63" s="65"/>
      <c r="AG63" s="148" t="str">
        <f>IF(I63="","",CONCATENATE("SainSmart [",IF(J63="",C63,J63),"] ",I63," ",H60))</f>
        <v>SainSmart [C08] Router Corncob 2 Flute Nano Blue Coat</v>
      </c>
      <c r="AH63" s="92" t="s">
        <v>44</v>
      </c>
      <c r="AI63" s="75">
        <f t="shared" si="30"/>
        <v>1.4</v>
      </c>
      <c r="AJ63" s="75">
        <f t="shared" si="31"/>
        <v>2</v>
      </c>
      <c r="AK63" s="75" t="str">
        <f t="shared" si="32"/>
        <v/>
      </c>
      <c r="AL63" s="75" t="str">
        <f t="shared" si="33"/>
        <v/>
      </c>
      <c r="AM63" s="75" t="str">
        <f t="shared" si="34"/>
        <v/>
      </c>
      <c r="AN63" s="75" t="str">
        <f t="shared" si="35"/>
        <v/>
      </c>
      <c r="AO63" s="75" t="str">
        <f t="shared" si="36"/>
        <v/>
      </c>
      <c r="AP63" s="75" t="str">
        <f t="shared" si="37"/>
        <v/>
      </c>
      <c r="AQ63" s="75" t="str">
        <f t="shared" si="38"/>
        <v/>
      </c>
      <c r="AR63" s="76" t="str">
        <f t="shared" si="39"/>
        <v/>
      </c>
    </row>
    <row r="64" spans="2:44">
      <c r="B64" s="25"/>
      <c r="C64" s="26"/>
      <c r="D64" s="26"/>
      <c r="E64" s="26"/>
      <c r="F64" s="26"/>
      <c r="G64" s="26"/>
      <c r="H64" s="27"/>
      <c r="I64" s="80" t="s">
        <v>312</v>
      </c>
      <c r="J64" s="77" t="str">
        <f t="shared" si="40"/>
        <v>C08</v>
      </c>
      <c r="K64" s="45" t="s">
        <v>28</v>
      </c>
      <c r="L64" s="36" t="s">
        <v>29</v>
      </c>
      <c r="M64" s="37">
        <v>2</v>
      </c>
      <c r="N64" s="49" t="s">
        <v>117</v>
      </c>
      <c r="O64" s="36">
        <v>1.6</v>
      </c>
      <c r="P64" s="36">
        <v>3.1749999999999998</v>
      </c>
      <c r="Q64" s="36">
        <v>37</v>
      </c>
      <c r="R64" s="36">
        <v>19</v>
      </c>
      <c r="S64" s="36">
        <v>10</v>
      </c>
      <c r="T64" s="36">
        <v>8</v>
      </c>
      <c r="U64" s="42"/>
      <c r="V64" s="42"/>
      <c r="W64" s="36"/>
      <c r="X64" s="36"/>
      <c r="Y64" s="36"/>
      <c r="Z64" s="36"/>
      <c r="AA64" s="36"/>
      <c r="AB64" s="44"/>
      <c r="AC64" s="43">
        <v>4</v>
      </c>
      <c r="AD64" s="42">
        <f t="shared" si="41"/>
        <v>3.1749999999999998</v>
      </c>
      <c r="AE64" s="44">
        <f t="shared" si="42"/>
        <v>1.6</v>
      </c>
      <c r="AF64" s="65"/>
      <c r="AG64" s="148" t="str">
        <f>IF(I64="","",CONCATENATE("SainSmart [",IF(J64="",C64,J64),"] ",I64," ",H60))</f>
        <v>SainSmart [C08] Router Corncob 2 Flute Nano Blue Coat</v>
      </c>
      <c r="AH64" s="92" t="s">
        <v>44</v>
      </c>
      <c r="AI64" s="75">
        <f t="shared" si="30"/>
        <v>1.6</v>
      </c>
      <c r="AJ64" s="75">
        <f t="shared" si="31"/>
        <v>2</v>
      </c>
      <c r="AK64" s="75" t="str">
        <f t="shared" si="32"/>
        <v/>
      </c>
      <c r="AL64" s="75" t="str">
        <f t="shared" si="33"/>
        <v/>
      </c>
      <c r="AM64" s="75" t="str">
        <f t="shared" si="34"/>
        <v/>
      </c>
      <c r="AN64" s="75" t="str">
        <f t="shared" si="35"/>
        <v/>
      </c>
      <c r="AO64" s="75" t="str">
        <f t="shared" si="36"/>
        <v/>
      </c>
      <c r="AP64" s="75" t="str">
        <f t="shared" si="37"/>
        <v/>
      </c>
      <c r="AQ64" s="75" t="str">
        <f t="shared" si="38"/>
        <v/>
      </c>
      <c r="AR64" s="76" t="str">
        <f t="shared" si="39"/>
        <v/>
      </c>
    </row>
    <row r="65" spans="2:44">
      <c r="B65" s="25"/>
      <c r="C65" s="26"/>
      <c r="D65" s="26"/>
      <c r="E65" s="26"/>
      <c r="F65" s="26"/>
      <c r="G65" s="26"/>
      <c r="H65" s="27"/>
      <c r="I65" s="80" t="s">
        <v>312</v>
      </c>
      <c r="J65" s="77" t="str">
        <f t="shared" si="40"/>
        <v>C08</v>
      </c>
      <c r="K65" s="45" t="s">
        <v>28</v>
      </c>
      <c r="L65" s="36" t="s">
        <v>29</v>
      </c>
      <c r="M65" s="37">
        <v>2</v>
      </c>
      <c r="N65" s="49" t="s">
        <v>117</v>
      </c>
      <c r="O65" s="36">
        <v>1.8</v>
      </c>
      <c r="P65" s="36">
        <v>3.1749999999999998</v>
      </c>
      <c r="Q65" s="36">
        <v>37</v>
      </c>
      <c r="R65" s="36">
        <v>19</v>
      </c>
      <c r="S65" s="36">
        <v>10</v>
      </c>
      <c r="T65" s="36">
        <v>8</v>
      </c>
      <c r="U65" s="42"/>
      <c r="V65" s="42"/>
      <c r="W65" s="36"/>
      <c r="X65" s="36"/>
      <c r="Y65" s="36"/>
      <c r="Z65" s="36"/>
      <c r="AA65" s="36"/>
      <c r="AB65" s="44"/>
      <c r="AC65" s="43">
        <v>4</v>
      </c>
      <c r="AD65" s="42">
        <f t="shared" si="41"/>
        <v>3.1749999999999998</v>
      </c>
      <c r="AE65" s="44">
        <f t="shared" si="42"/>
        <v>1.8</v>
      </c>
      <c r="AF65" s="65"/>
      <c r="AG65" s="148" t="str">
        <f>IF(I65="","",CONCATENATE("SainSmart [",IF(J65="",C65,J65),"] ",I65," ",H60))</f>
        <v>SainSmart [C08] Router Corncob 2 Flute Nano Blue Coat</v>
      </c>
      <c r="AH65" s="92" t="s">
        <v>44</v>
      </c>
      <c r="AI65" s="75">
        <f t="shared" si="30"/>
        <v>1.8</v>
      </c>
      <c r="AJ65" s="75">
        <f t="shared" si="31"/>
        <v>2</v>
      </c>
      <c r="AK65" s="75" t="str">
        <f t="shared" si="32"/>
        <v/>
      </c>
      <c r="AL65" s="75" t="str">
        <f t="shared" si="33"/>
        <v/>
      </c>
      <c r="AM65" s="75" t="str">
        <f t="shared" si="34"/>
        <v/>
      </c>
      <c r="AN65" s="75" t="str">
        <f t="shared" si="35"/>
        <v/>
      </c>
      <c r="AO65" s="75" t="str">
        <f t="shared" si="36"/>
        <v/>
      </c>
      <c r="AP65" s="75" t="str">
        <f t="shared" si="37"/>
        <v/>
      </c>
      <c r="AQ65" s="75" t="str">
        <f t="shared" si="38"/>
        <v/>
      </c>
      <c r="AR65" s="76" t="str">
        <f t="shared" si="39"/>
        <v/>
      </c>
    </row>
    <row r="66" spans="2:44">
      <c r="B66" s="25"/>
      <c r="C66" s="26"/>
      <c r="D66" s="26"/>
      <c r="E66" s="26"/>
      <c r="F66" s="26"/>
      <c r="G66" s="26"/>
      <c r="H66" s="27"/>
      <c r="I66" s="80" t="s">
        <v>312</v>
      </c>
      <c r="J66" s="77" t="str">
        <f t="shared" si="40"/>
        <v>C08</v>
      </c>
      <c r="K66" s="45" t="s">
        <v>28</v>
      </c>
      <c r="L66" s="36" t="s">
        <v>29</v>
      </c>
      <c r="M66" s="37">
        <v>2</v>
      </c>
      <c r="N66" s="49" t="s">
        <v>117</v>
      </c>
      <c r="O66" s="36">
        <v>2</v>
      </c>
      <c r="P66" s="36">
        <v>3.1749999999999998</v>
      </c>
      <c r="Q66" s="36">
        <v>37</v>
      </c>
      <c r="R66" s="36">
        <v>19</v>
      </c>
      <c r="S66" s="36">
        <v>10</v>
      </c>
      <c r="T66" s="36">
        <v>8</v>
      </c>
      <c r="U66" s="42"/>
      <c r="V66" s="42"/>
      <c r="W66" s="36"/>
      <c r="X66" s="36"/>
      <c r="Y66" s="36"/>
      <c r="Z66" s="36"/>
      <c r="AA66" s="36"/>
      <c r="AB66" s="44"/>
      <c r="AC66" s="43">
        <v>4</v>
      </c>
      <c r="AD66" s="42">
        <f t="shared" si="41"/>
        <v>3.1749999999999998</v>
      </c>
      <c r="AE66" s="44">
        <f t="shared" si="42"/>
        <v>2</v>
      </c>
      <c r="AF66" s="65"/>
      <c r="AG66" s="148" t="str">
        <f>IF(I66="","",CONCATENATE("SainSmart [",IF(J66="",C66,J66),"] ",I66," ",H60))</f>
        <v>SainSmart [C08] Router Corncob 2 Flute Nano Blue Coat</v>
      </c>
      <c r="AH66" s="92" t="s">
        <v>44</v>
      </c>
      <c r="AI66" s="75">
        <f t="shared" si="30"/>
        <v>2</v>
      </c>
      <c r="AJ66" s="75">
        <f t="shared" si="31"/>
        <v>2</v>
      </c>
      <c r="AK66" s="75" t="str">
        <f t="shared" si="32"/>
        <v/>
      </c>
      <c r="AL66" s="75" t="str">
        <f t="shared" si="33"/>
        <v/>
      </c>
      <c r="AM66" s="75" t="str">
        <f t="shared" si="34"/>
        <v/>
      </c>
      <c r="AN66" s="75" t="str">
        <f t="shared" si="35"/>
        <v/>
      </c>
      <c r="AO66" s="75" t="str">
        <f t="shared" si="36"/>
        <v/>
      </c>
      <c r="AP66" s="75" t="str">
        <f t="shared" si="37"/>
        <v/>
      </c>
      <c r="AQ66" s="75" t="str">
        <f t="shared" si="38"/>
        <v/>
      </c>
      <c r="AR66" s="76" t="str">
        <f t="shared" si="39"/>
        <v/>
      </c>
    </row>
    <row r="67" spans="2:44">
      <c r="B67" s="25"/>
      <c r="C67" s="26"/>
      <c r="D67" s="26"/>
      <c r="E67" s="26"/>
      <c r="F67" s="26"/>
      <c r="G67" s="26"/>
      <c r="H67" s="27"/>
      <c r="I67" s="80" t="s">
        <v>312</v>
      </c>
      <c r="J67" s="77" t="str">
        <f t="shared" si="40"/>
        <v>C08</v>
      </c>
      <c r="K67" s="45" t="s">
        <v>28</v>
      </c>
      <c r="L67" s="36" t="s">
        <v>29</v>
      </c>
      <c r="M67" s="37">
        <v>2</v>
      </c>
      <c r="N67" s="49" t="s">
        <v>117</v>
      </c>
      <c r="O67" s="36">
        <v>2.2000000000000002</v>
      </c>
      <c r="P67" s="36">
        <v>3.1749999999999998</v>
      </c>
      <c r="Q67" s="36">
        <v>37</v>
      </c>
      <c r="R67" s="36">
        <v>19</v>
      </c>
      <c r="S67" s="36">
        <v>10</v>
      </c>
      <c r="T67" s="36">
        <v>8</v>
      </c>
      <c r="U67" s="42"/>
      <c r="V67" s="42"/>
      <c r="W67" s="36"/>
      <c r="X67" s="36"/>
      <c r="Y67" s="36"/>
      <c r="Z67" s="36"/>
      <c r="AA67" s="36"/>
      <c r="AB67" s="44"/>
      <c r="AC67" s="43">
        <v>4</v>
      </c>
      <c r="AD67" s="42">
        <f t="shared" si="41"/>
        <v>3.1749999999999998</v>
      </c>
      <c r="AE67" s="44">
        <f t="shared" si="42"/>
        <v>2.2000000000000002</v>
      </c>
      <c r="AF67" s="65"/>
      <c r="AG67" s="148" t="str">
        <f>IF(I67="","",CONCATENATE("SainSmart [",IF(J67="",C67,J67),"] ",I67," ",H60))</f>
        <v>SainSmart [C08] Router Corncob 2 Flute Nano Blue Coat</v>
      </c>
      <c r="AH67" s="92" t="s">
        <v>44</v>
      </c>
      <c r="AI67" s="75">
        <f t="shared" si="30"/>
        <v>2.2000000000000002</v>
      </c>
      <c r="AJ67" s="75">
        <f t="shared" si="31"/>
        <v>2</v>
      </c>
      <c r="AK67" s="75" t="str">
        <f t="shared" si="32"/>
        <v/>
      </c>
      <c r="AL67" s="75" t="str">
        <f t="shared" si="33"/>
        <v/>
      </c>
      <c r="AM67" s="75" t="str">
        <f t="shared" si="34"/>
        <v/>
      </c>
      <c r="AN67" s="75" t="str">
        <f t="shared" si="35"/>
        <v/>
      </c>
      <c r="AO67" s="75" t="str">
        <f t="shared" si="36"/>
        <v/>
      </c>
      <c r="AP67" s="75" t="str">
        <f t="shared" si="37"/>
        <v/>
      </c>
      <c r="AQ67" s="75" t="str">
        <f t="shared" si="38"/>
        <v/>
      </c>
      <c r="AR67" s="76" t="str">
        <f t="shared" si="39"/>
        <v/>
      </c>
    </row>
    <row r="68" spans="2:44">
      <c r="B68" s="25"/>
      <c r="C68" s="26"/>
      <c r="D68" s="26"/>
      <c r="E68" s="26"/>
      <c r="F68" s="26"/>
      <c r="G68" s="26"/>
      <c r="H68" s="27"/>
      <c r="I68" s="80" t="s">
        <v>312</v>
      </c>
      <c r="J68" s="77" t="str">
        <f t="shared" si="40"/>
        <v>C08</v>
      </c>
      <c r="K68" s="45" t="s">
        <v>28</v>
      </c>
      <c r="L68" s="36" t="s">
        <v>29</v>
      </c>
      <c r="M68" s="37">
        <v>2</v>
      </c>
      <c r="N68" s="49" t="s">
        <v>117</v>
      </c>
      <c r="O68" s="36">
        <v>2.4</v>
      </c>
      <c r="P68" s="36">
        <v>3.1749999999999998</v>
      </c>
      <c r="Q68" s="36">
        <v>37</v>
      </c>
      <c r="R68" s="36">
        <v>19</v>
      </c>
      <c r="S68" s="36">
        <v>10</v>
      </c>
      <c r="T68" s="36">
        <v>8</v>
      </c>
      <c r="U68" s="42"/>
      <c r="V68" s="42"/>
      <c r="W68" s="36"/>
      <c r="X68" s="36"/>
      <c r="Y68" s="36"/>
      <c r="Z68" s="36"/>
      <c r="AA68" s="36"/>
      <c r="AB68" s="44"/>
      <c r="AC68" s="43">
        <v>4</v>
      </c>
      <c r="AD68" s="42">
        <f t="shared" si="41"/>
        <v>3.1749999999999998</v>
      </c>
      <c r="AE68" s="44">
        <f t="shared" si="42"/>
        <v>2.4</v>
      </c>
      <c r="AF68" s="65"/>
      <c r="AG68" s="148" t="str">
        <f>IF(I68="","",CONCATENATE("SainSmart [",IF(J68="",C68,J68),"] ",I68," ",H60))</f>
        <v>SainSmart [C08] Router Corncob 2 Flute Nano Blue Coat</v>
      </c>
      <c r="AH68" s="92" t="s">
        <v>44</v>
      </c>
      <c r="AI68" s="75">
        <f t="shared" si="30"/>
        <v>2.4</v>
      </c>
      <c r="AJ68" s="75">
        <f t="shared" si="31"/>
        <v>2</v>
      </c>
      <c r="AK68" s="75" t="str">
        <f t="shared" si="32"/>
        <v/>
      </c>
      <c r="AL68" s="75" t="str">
        <f t="shared" si="33"/>
        <v/>
      </c>
      <c r="AM68" s="75" t="str">
        <f t="shared" si="34"/>
        <v/>
      </c>
      <c r="AN68" s="75" t="str">
        <f t="shared" si="35"/>
        <v/>
      </c>
      <c r="AO68" s="75" t="str">
        <f t="shared" si="36"/>
        <v/>
      </c>
      <c r="AP68" s="75" t="str">
        <f t="shared" si="37"/>
        <v/>
      </c>
      <c r="AQ68" s="75" t="str">
        <f t="shared" si="38"/>
        <v/>
      </c>
      <c r="AR68" s="76" t="str">
        <f t="shared" si="39"/>
        <v/>
      </c>
    </row>
    <row r="69" spans="2:44">
      <c r="B69" s="28"/>
      <c r="C69" s="29"/>
      <c r="D69" s="29"/>
      <c r="E69" s="29"/>
      <c r="F69" s="29"/>
      <c r="G69" s="29"/>
      <c r="H69" s="30"/>
      <c r="I69" s="80" t="s">
        <v>312</v>
      </c>
      <c r="J69" s="77" t="str">
        <f t="shared" si="40"/>
        <v>C08</v>
      </c>
      <c r="K69" s="45" t="s">
        <v>28</v>
      </c>
      <c r="L69" s="36" t="s">
        <v>29</v>
      </c>
      <c r="M69" s="37">
        <v>2</v>
      </c>
      <c r="N69" s="49" t="s">
        <v>117</v>
      </c>
      <c r="O69" s="36">
        <v>3</v>
      </c>
      <c r="P69" s="36">
        <v>3.1749999999999998</v>
      </c>
      <c r="Q69" s="36">
        <v>37</v>
      </c>
      <c r="R69" s="36">
        <v>19</v>
      </c>
      <c r="S69" s="36">
        <v>12</v>
      </c>
      <c r="T69" s="36">
        <v>10</v>
      </c>
      <c r="U69" s="42"/>
      <c r="V69" s="42"/>
      <c r="W69" s="36"/>
      <c r="X69" s="36"/>
      <c r="Y69" s="36"/>
      <c r="Z69" s="36"/>
      <c r="AA69" s="36"/>
      <c r="AB69" s="44"/>
      <c r="AC69" s="43">
        <v>2</v>
      </c>
      <c r="AD69" s="42">
        <f t="shared" si="41"/>
        <v>3.1749999999999998</v>
      </c>
      <c r="AE69" s="44">
        <f t="shared" si="42"/>
        <v>3</v>
      </c>
      <c r="AF69" s="65"/>
      <c r="AG69" s="148" t="str">
        <f>IF(I69="","",CONCATENATE("SainSmart [",IF(J69="",C69,J69),"] ",I69," ",H60))</f>
        <v>SainSmart [C08] Router Corncob 2 Flute Nano Blue Coat</v>
      </c>
      <c r="AH69" s="92" t="s">
        <v>44</v>
      </c>
      <c r="AI69" s="75">
        <f t="shared" si="30"/>
        <v>3</v>
      </c>
      <c r="AJ69" s="75">
        <f t="shared" si="31"/>
        <v>2</v>
      </c>
      <c r="AK69" s="75" t="str">
        <f t="shared" si="32"/>
        <v/>
      </c>
      <c r="AL69" s="75" t="str">
        <f t="shared" si="33"/>
        <v/>
      </c>
      <c r="AM69" s="75" t="str">
        <f t="shared" si="34"/>
        <v/>
      </c>
      <c r="AN69" s="75" t="str">
        <f t="shared" si="35"/>
        <v/>
      </c>
      <c r="AO69" s="75" t="str">
        <f t="shared" si="36"/>
        <v/>
      </c>
      <c r="AP69" s="75" t="str">
        <f t="shared" si="37"/>
        <v/>
      </c>
      <c r="AQ69" s="75" t="str">
        <f t="shared" si="38"/>
        <v/>
      </c>
      <c r="AR69" s="76" t="str">
        <f t="shared" si="39"/>
        <v/>
      </c>
    </row>
    <row r="70" spans="2:44" ht="15.75" thickBot="1"/>
    <row r="71" spans="2:44" ht="19.5" customHeight="1" thickBot="1">
      <c r="B71" s="3"/>
      <c r="J71" s="65"/>
      <c r="K71" s="123" t="s">
        <v>79</v>
      </c>
      <c r="L71" s="124"/>
      <c r="M71" s="124"/>
      <c r="N71" s="124"/>
      <c r="O71" s="124"/>
      <c r="P71" s="124"/>
      <c r="Q71" s="124"/>
      <c r="R71" s="124"/>
      <c r="S71" s="124"/>
      <c r="T71" s="124"/>
      <c r="U71" s="124"/>
      <c r="V71" s="124"/>
      <c r="W71" s="124"/>
      <c r="X71" s="124"/>
      <c r="Y71" s="124"/>
      <c r="Z71" s="124"/>
      <c r="AA71" s="124"/>
      <c r="AB71" s="124"/>
      <c r="AC71" s="124"/>
      <c r="AD71" s="124"/>
      <c r="AE71" s="125"/>
      <c r="AF71" s="110" t="s">
        <v>104</v>
      </c>
      <c r="AG71" s="111"/>
      <c r="AH71" s="111"/>
      <c r="AI71" s="111"/>
      <c r="AJ71" s="111"/>
      <c r="AK71" s="111"/>
      <c r="AL71" s="111"/>
      <c r="AM71" s="111"/>
      <c r="AN71" s="111"/>
      <c r="AO71" s="111"/>
      <c r="AP71" s="111"/>
      <c r="AQ71" s="111"/>
      <c r="AR71" s="112"/>
    </row>
    <row r="72" spans="2:44" ht="60" customHeight="1" thickBot="1">
      <c r="B72" s="22" t="s">
        <v>33</v>
      </c>
      <c r="C72" s="23" t="s">
        <v>80</v>
      </c>
      <c r="D72" s="23" t="s">
        <v>115</v>
      </c>
      <c r="E72" s="23" t="s">
        <v>109</v>
      </c>
      <c r="F72" s="23" t="s">
        <v>108</v>
      </c>
      <c r="G72" s="23" t="s">
        <v>107</v>
      </c>
      <c r="H72" s="85" t="s">
        <v>37</v>
      </c>
      <c r="I72" s="79" t="s">
        <v>68</v>
      </c>
      <c r="J72" s="24" t="s">
        <v>238</v>
      </c>
      <c r="K72" s="4" t="s">
        <v>78</v>
      </c>
      <c r="L72" s="5" t="s">
        <v>53</v>
      </c>
      <c r="M72" s="5" t="s">
        <v>63</v>
      </c>
      <c r="N72" s="48" t="s">
        <v>35</v>
      </c>
      <c r="O72" s="5" t="s">
        <v>34</v>
      </c>
      <c r="P72" s="5" t="s">
        <v>39</v>
      </c>
      <c r="Q72" s="5" t="s">
        <v>54</v>
      </c>
      <c r="R72" s="5" t="s">
        <v>55</v>
      </c>
      <c r="S72" s="5" t="s">
        <v>56</v>
      </c>
      <c r="T72" s="5" t="s">
        <v>57</v>
      </c>
      <c r="U72" s="5" t="s">
        <v>58</v>
      </c>
      <c r="V72" s="51" t="s">
        <v>159</v>
      </c>
      <c r="W72" s="5" t="s">
        <v>59</v>
      </c>
      <c r="X72" s="5" t="s">
        <v>41</v>
      </c>
      <c r="Y72" s="5" t="s">
        <v>309</v>
      </c>
      <c r="Z72" s="5" t="s">
        <v>60</v>
      </c>
      <c r="AA72" s="5" t="s">
        <v>61</v>
      </c>
      <c r="AB72" s="55" t="s">
        <v>62</v>
      </c>
      <c r="AC72" s="4" t="s">
        <v>206</v>
      </c>
      <c r="AD72" s="5" t="s">
        <v>207</v>
      </c>
      <c r="AE72" s="6" t="s">
        <v>208</v>
      </c>
      <c r="AF72" s="66" t="s">
        <v>343</v>
      </c>
      <c r="AG72" s="81" t="s">
        <v>205</v>
      </c>
      <c r="AH72" s="91" t="s">
        <v>5</v>
      </c>
      <c r="AI72" s="8" t="s">
        <v>64</v>
      </c>
      <c r="AJ72" s="9" t="s">
        <v>6</v>
      </c>
      <c r="AK72" s="9" t="s">
        <v>65</v>
      </c>
      <c r="AL72" s="9" t="s">
        <v>66</v>
      </c>
      <c r="AM72" s="9" t="s">
        <v>83</v>
      </c>
      <c r="AN72" s="9" t="s">
        <v>84</v>
      </c>
      <c r="AO72" s="9" t="s">
        <v>89</v>
      </c>
      <c r="AP72" s="9" t="s">
        <v>91</v>
      </c>
      <c r="AQ72" s="9" t="s">
        <v>90</v>
      </c>
      <c r="AR72" s="10" t="s">
        <v>92</v>
      </c>
    </row>
    <row r="73" spans="2:44" ht="15.75" customHeight="1" thickBot="1">
      <c r="B73" s="119" t="s">
        <v>124</v>
      </c>
      <c r="C73" s="19" t="s">
        <v>197</v>
      </c>
      <c r="D73" s="20">
        <v>10</v>
      </c>
      <c r="E73" s="62" t="s">
        <v>114</v>
      </c>
      <c r="F73" s="121" t="s">
        <v>195</v>
      </c>
      <c r="G73" s="20" t="s">
        <v>125</v>
      </c>
      <c r="H73" s="67" t="s">
        <v>250</v>
      </c>
      <c r="I73" s="80" t="s">
        <v>312</v>
      </c>
      <c r="J73" s="77" t="str">
        <f>C$73</f>
        <v>C15</v>
      </c>
      <c r="K73" s="68" t="s">
        <v>28</v>
      </c>
      <c r="L73" s="69" t="s">
        <v>29</v>
      </c>
      <c r="M73" s="70">
        <v>2</v>
      </c>
      <c r="N73" s="71" t="s">
        <v>117</v>
      </c>
      <c r="O73" s="69">
        <v>1.5</v>
      </c>
      <c r="P73" s="69">
        <v>3.1749999999999998</v>
      </c>
      <c r="Q73" s="69">
        <v>37</v>
      </c>
      <c r="R73" s="69">
        <v>19</v>
      </c>
      <c r="S73" s="69">
        <v>10</v>
      </c>
      <c r="T73" s="69">
        <v>8</v>
      </c>
      <c r="U73" s="72"/>
      <c r="V73" s="72"/>
      <c r="W73" s="69"/>
      <c r="X73" s="69"/>
      <c r="Y73" s="69"/>
      <c r="Z73" s="69"/>
      <c r="AA73" s="69"/>
      <c r="AB73" s="73"/>
      <c r="AC73" s="74">
        <v>4</v>
      </c>
      <c r="AD73" s="72">
        <f>P73</f>
        <v>3.1749999999999998</v>
      </c>
      <c r="AE73" s="73">
        <f>O73</f>
        <v>1.5</v>
      </c>
      <c r="AF73" s="117" t="s">
        <v>349</v>
      </c>
      <c r="AG73" s="149" t="str">
        <f>IF(I73="","",CONCATENATE("SainSmart [",IF(J73="",C73,J73),"] ",I73," ",H73))</f>
        <v>SainSmart [C15] Router Corncob 2 Flute Nano Blue Coat</v>
      </c>
      <c r="AH73" s="92" t="s">
        <v>44</v>
      </c>
      <c r="AI73" s="75">
        <f t="shared" ref="AI73:AI82" si="43">IF(AH73="","",IF(VLOOKUP($AH73,VCarveParms,2,FALSE)="","",IF(AH73="Tapered Ball Nose",P73,$O73)))</f>
        <v>1.5</v>
      </c>
      <c r="AJ73" s="75">
        <f t="shared" ref="AJ73:AJ82" si="44">IF(AH73="","",IF(VLOOKUP($AH73,VCarveParms,3,FALSE)="","",$M73))</f>
        <v>2</v>
      </c>
      <c r="AK73" s="75" t="str">
        <f t="shared" ref="AK73:AK82" si="45">IF(AH73="","",IF(VLOOKUP($AH73,VCarveParms,4,FALSE)="","",U73))</f>
        <v/>
      </c>
      <c r="AL73" s="75" t="str">
        <f t="shared" ref="AL73:AL82" si="46">IF(AH73="","",IF(VLOOKUP($AH73,VCarveParms,5,FALSE)="","",IF($AH73="Drill",$Y73,$V73*2)))</f>
        <v/>
      </c>
      <c r="AM73" s="75" t="str">
        <f t="shared" ref="AM73:AM82" si="47">IF(AH73="","",IF(VLOOKUP($AH73,VCarveParms,6,FALSE)="","",$V73))</f>
        <v/>
      </c>
      <c r="AN73" s="75" t="str">
        <f t="shared" ref="AN73:AN82" si="48">IF(AH73="","",IF(VLOOKUP($AH73,VCarveParms,7,FALSE)="","",$X73))</f>
        <v/>
      </c>
      <c r="AO73" s="75" t="str">
        <f t="shared" ref="AO73:AO82" si="49">IF(AH73="","",IF(VLOOKUP($AH73,VCarveParms,8,FALSE)="","","???"))</f>
        <v/>
      </c>
      <c r="AP73" s="75" t="str">
        <f t="shared" ref="AP73:AP82" si="50">IF(AH73="","",IF(VLOOKUP($AH73,VCarveParms,9,FALSE)="","","???"))</f>
        <v/>
      </c>
      <c r="AQ73" s="75" t="str">
        <f t="shared" ref="AQ73:AQ82" si="51">IF(AH73="","",IF(VLOOKUP($AH73,VCarveParms,10,FALSE)="","","???"))</f>
        <v/>
      </c>
      <c r="AR73" s="76" t="str">
        <f t="shared" ref="AR73:AR82" si="52">IF(AH73="","",IF(VLOOKUP($AH73,VCarveParms,11,FALSE)="","","???"))</f>
        <v/>
      </c>
    </row>
    <row r="74" spans="2:44" ht="15.75" customHeight="1" thickBot="1">
      <c r="B74" s="120"/>
      <c r="C74" s="21" t="s">
        <v>116</v>
      </c>
      <c r="D74" s="17"/>
      <c r="E74" s="17"/>
      <c r="F74" s="122"/>
      <c r="G74" s="17"/>
      <c r="H74" s="86"/>
      <c r="I74" s="80" t="s">
        <v>312</v>
      </c>
      <c r="J74" s="77" t="str">
        <f t="shared" ref="J74:J82" si="53">C$73</f>
        <v>C15</v>
      </c>
      <c r="K74" s="45" t="s">
        <v>28</v>
      </c>
      <c r="L74" s="36" t="s">
        <v>29</v>
      </c>
      <c r="M74" s="37">
        <v>2</v>
      </c>
      <c r="N74" s="49" t="s">
        <v>117</v>
      </c>
      <c r="O74" s="36">
        <v>1.6</v>
      </c>
      <c r="P74" s="36">
        <v>3.1749999999999998</v>
      </c>
      <c r="Q74" s="36">
        <v>37</v>
      </c>
      <c r="R74" s="36">
        <v>19</v>
      </c>
      <c r="S74" s="36">
        <v>10</v>
      </c>
      <c r="T74" s="36">
        <v>8</v>
      </c>
      <c r="U74" s="42"/>
      <c r="V74" s="42"/>
      <c r="W74" s="36"/>
      <c r="X74" s="36"/>
      <c r="Y74" s="36"/>
      <c r="Z74" s="36"/>
      <c r="AA74" s="36"/>
      <c r="AB74" s="44"/>
      <c r="AC74" s="43">
        <v>4</v>
      </c>
      <c r="AD74" s="42">
        <f t="shared" ref="AD74:AD81" si="54">P74</f>
        <v>3.1749999999999998</v>
      </c>
      <c r="AE74" s="44">
        <f t="shared" ref="AE74:AE81" si="55">O74</f>
        <v>1.6</v>
      </c>
      <c r="AF74" s="118"/>
      <c r="AG74" s="150" t="str">
        <f>IF(I74="","",CONCATENATE("SainSmart [",IF(J74="",C74,J74),"] ",I74," ",H73))</f>
        <v>SainSmart [C15] Router Corncob 2 Flute Nano Blue Coat</v>
      </c>
      <c r="AH74" s="93" t="s">
        <v>44</v>
      </c>
      <c r="AI74" s="75">
        <f t="shared" si="43"/>
        <v>1.6</v>
      </c>
      <c r="AJ74" s="75">
        <f t="shared" si="44"/>
        <v>2</v>
      </c>
      <c r="AK74" s="75" t="str">
        <f t="shared" si="45"/>
        <v/>
      </c>
      <c r="AL74" s="75" t="str">
        <f t="shared" si="46"/>
        <v/>
      </c>
      <c r="AM74" s="75" t="str">
        <f t="shared" si="47"/>
        <v/>
      </c>
      <c r="AN74" s="75" t="str">
        <f t="shared" si="48"/>
        <v/>
      </c>
      <c r="AO74" s="75" t="str">
        <f t="shared" si="49"/>
        <v/>
      </c>
      <c r="AP74" s="75" t="str">
        <f t="shared" si="50"/>
        <v/>
      </c>
      <c r="AQ74" s="75" t="str">
        <f t="shared" si="51"/>
        <v/>
      </c>
      <c r="AR74" s="76" t="str">
        <f t="shared" si="52"/>
        <v/>
      </c>
    </row>
    <row r="75" spans="2:44">
      <c r="B75" s="25"/>
      <c r="C75" s="26"/>
      <c r="D75" s="26"/>
      <c r="E75" s="26"/>
      <c r="F75" s="26"/>
      <c r="G75" s="26"/>
      <c r="H75" s="27"/>
      <c r="I75" s="80" t="s">
        <v>312</v>
      </c>
      <c r="J75" s="77" t="str">
        <f t="shared" si="53"/>
        <v>C15</v>
      </c>
      <c r="K75" s="45" t="s">
        <v>28</v>
      </c>
      <c r="L75" s="36" t="s">
        <v>29</v>
      </c>
      <c r="M75" s="37">
        <v>2</v>
      </c>
      <c r="N75" s="49" t="s">
        <v>117</v>
      </c>
      <c r="O75" s="36">
        <v>1.7</v>
      </c>
      <c r="P75" s="36">
        <v>3.1749999999999998</v>
      </c>
      <c r="Q75" s="36">
        <v>37</v>
      </c>
      <c r="R75" s="36">
        <v>19</v>
      </c>
      <c r="S75" s="36">
        <v>10</v>
      </c>
      <c r="T75" s="36">
        <v>8</v>
      </c>
      <c r="U75" s="42"/>
      <c r="V75" s="54"/>
      <c r="W75" s="36"/>
      <c r="X75" s="36"/>
      <c r="Y75" s="36"/>
      <c r="Z75" s="36"/>
      <c r="AA75" s="36"/>
      <c r="AB75" s="44"/>
      <c r="AC75" s="43">
        <v>4</v>
      </c>
      <c r="AD75" s="42">
        <f t="shared" si="54"/>
        <v>3.1749999999999998</v>
      </c>
      <c r="AE75" s="44">
        <f t="shared" si="55"/>
        <v>1.7</v>
      </c>
      <c r="AF75" s="65"/>
      <c r="AG75" s="148" t="str">
        <f>IF(I75="","",CONCATENATE("SainSmart [",IF(J75="",C75,J75),"] ",I75," ",H73))</f>
        <v>SainSmart [C15] Router Corncob 2 Flute Nano Blue Coat</v>
      </c>
      <c r="AH75" s="93" t="s">
        <v>44</v>
      </c>
      <c r="AI75" s="75">
        <f t="shared" si="43"/>
        <v>1.7</v>
      </c>
      <c r="AJ75" s="75">
        <f t="shared" si="44"/>
        <v>2</v>
      </c>
      <c r="AK75" s="75" t="str">
        <f t="shared" si="45"/>
        <v/>
      </c>
      <c r="AL75" s="75" t="str">
        <f t="shared" si="46"/>
        <v/>
      </c>
      <c r="AM75" s="75" t="str">
        <f t="shared" si="47"/>
        <v/>
      </c>
      <c r="AN75" s="75" t="str">
        <f t="shared" si="48"/>
        <v/>
      </c>
      <c r="AO75" s="75" t="str">
        <f t="shared" si="49"/>
        <v/>
      </c>
      <c r="AP75" s="75" t="str">
        <f t="shared" si="50"/>
        <v/>
      </c>
      <c r="AQ75" s="75" t="str">
        <f t="shared" si="51"/>
        <v/>
      </c>
      <c r="AR75" s="76" t="str">
        <f t="shared" si="52"/>
        <v/>
      </c>
    </row>
    <row r="76" spans="2:44">
      <c r="B76" s="25"/>
      <c r="C76" s="26"/>
      <c r="D76" s="26"/>
      <c r="E76" s="26"/>
      <c r="F76" s="26"/>
      <c r="G76" s="26"/>
      <c r="H76" s="27"/>
      <c r="I76" s="80" t="s">
        <v>312</v>
      </c>
      <c r="J76" s="77" t="str">
        <f t="shared" si="53"/>
        <v>C15</v>
      </c>
      <c r="K76" s="45" t="s">
        <v>28</v>
      </c>
      <c r="L76" s="36" t="s">
        <v>29</v>
      </c>
      <c r="M76" s="37">
        <v>2</v>
      </c>
      <c r="N76" s="49" t="s">
        <v>117</v>
      </c>
      <c r="O76" s="36">
        <v>1.8</v>
      </c>
      <c r="P76" s="36">
        <v>3.1749999999999998</v>
      </c>
      <c r="Q76" s="36">
        <v>37</v>
      </c>
      <c r="R76" s="36">
        <v>19</v>
      </c>
      <c r="S76" s="36">
        <v>10</v>
      </c>
      <c r="T76" s="36">
        <v>8</v>
      </c>
      <c r="U76" s="42"/>
      <c r="V76" s="42"/>
      <c r="W76" s="36"/>
      <c r="X76" s="36"/>
      <c r="Y76" s="36"/>
      <c r="Z76" s="36"/>
      <c r="AA76" s="36"/>
      <c r="AB76" s="44"/>
      <c r="AC76" s="43">
        <v>4</v>
      </c>
      <c r="AD76" s="42">
        <f t="shared" si="54"/>
        <v>3.1749999999999998</v>
      </c>
      <c r="AE76" s="44">
        <f t="shared" si="55"/>
        <v>1.8</v>
      </c>
      <c r="AF76" s="65"/>
      <c r="AG76" s="148" t="str">
        <f>IF(I76="","",CONCATENATE("SainSmart [",IF(J76="",C76,J76),"] ",I76," ",H73))</f>
        <v>SainSmart [C15] Router Corncob 2 Flute Nano Blue Coat</v>
      </c>
      <c r="AH76" s="93" t="s">
        <v>44</v>
      </c>
      <c r="AI76" s="75">
        <f t="shared" si="43"/>
        <v>1.8</v>
      </c>
      <c r="AJ76" s="75">
        <f t="shared" si="44"/>
        <v>2</v>
      </c>
      <c r="AK76" s="75" t="str">
        <f t="shared" si="45"/>
        <v/>
      </c>
      <c r="AL76" s="75" t="str">
        <f t="shared" si="46"/>
        <v/>
      </c>
      <c r="AM76" s="75" t="str">
        <f t="shared" si="47"/>
        <v/>
      </c>
      <c r="AN76" s="75" t="str">
        <f t="shared" si="48"/>
        <v/>
      </c>
      <c r="AO76" s="75" t="str">
        <f t="shared" si="49"/>
        <v/>
      </c>
      <c r="AP76" s="75" t="str">
        <f t="shared" si="50"/>
        <v/>
      </c>
      <c r="AQ76" s="75" t="str">
        <f t="shared" si="51"/>
        <v/>
      </c>
      <c r="AR76" s="76" t="str">
        <f t="shared" si="52"/>
        <v/>
      </c>
    </row>
    <row r="77" spans="2:44">
      <c r="B77" s="25"/>
      <c r="C77" s="26"/>
      <c r="D77" s="26"/>
      <c r="E77" s="26"/>
      <c r="F77" s="26"/>
      <c r="G77" s="26"/>
      <c r="H77" s="27"/>
      <c r="I77" s="80" t="s">
        <v>312</v>
      </c>
      <c r="J77" s="77" t="str">
        <f t="shared" si="53"/>
        <v>C15</v>
      </c>
      <c r="K77" s="45" t="s">
        <v>28</v>
      </c>
      <c r="L77" s="36" t="s">
        <v>29</v>
      </c>
      <c r="M77" s="37">
        <v>2</v>
      </c>
      <c r="N77" s="49" t="s">
        <v>117</v>
      </c>
      <c r="O77" s="36">
        <v>2</v>
      </c>
      <c r="P77" s="36">
        <v>3.1749999999999998</v>
      </c>
      <c r="Q77" s="36">
        <v>37</v>
      </c>
      <c r="R77" s="36">
        <v>19</v>
      </c>
      <c r="S77" s="36">
        <v>10</v>
      </c>
      <c r="T77" s="36">
        <v>8</v>
      </c>
      <c r="U77" s="42"/>
      <c r="V77" s="42"/>
      <c r="W77" s="36"/>
      <c r="X77" s="36"/>
      <c r="Y77" s="36"/>
      <c r="Z77" s="36"/>
      <c r="AA77" s="36"/>
      <c r="AB77" s="44"/>
      <c r="AC77" s="43">
        <v>4</v>
      </c>
      <c r="AD77" s="42">
        <f t="shared" si="54"/>
        <v>3.1749999999999998</v>
      </c>
      <c r="AE77" s="44">
        <f t="shared" si="55"/>
        <v>2</v>
      </c>
      <c r="AF77" s="65"/>
      <c r="AG77" s="148" t="str">
        <f>IF(I77="","",CONCATENATE("SainSmart [",IF(J77="",C77,J77),"] ",I77," ",H73))</f>
        <v>SainSmart [C15] Router Corncob 2 Flute Nano Blue Coat</v>
      </c>
      <c r="AH77" s="93" t="s">
        <v>44</v>
      </c>
      <c r="AI77" s="75">
        <f t="shared" si="43"/>
        <v>2</v>
      </c>
      <c r="AJ77" s="75">
        <f t="shared" si="44"/>
        <v>2</v>
      </c>
      <c r="AK77" s="75" t="str">
        <f t="shared" si="45"/>
        <v/>
      </c>
      <c r="AL77" s="75" t="str">
        <f t="shared" si="46"/>
        <v/>
      </c>
      <c r="AM77" s="75" t="str">
        <f t="shared" si="47"/>
        <v/>
      </c>
      <c r="AN77" s="75" t="str">
        <f t="shared" si="48"/>
        <v/>
      </c>
      <c r="AO77" s="75" t="str">
        <f t="shared" si="49"/>
        <v/>
      </c>
      <c r="AP77" s="75" t="str">
        <f t="shared" si="50"/>
        <v/>
      </c>
      <c r="AQ77" s="75" t="str">
        <f t="shared" si="51"/>
        <v/>
      </c>
      <c r="AR77" s="76" t="str">
        <f t="shared" si="52"/>
        <v/>
      </c>
    </row>
    <row r="78" spans="2:44">
      <c r="B78" s="25"/>
      <c r="C78" s="26"/>
      <c r="D78" s="26"/>
      <c r="E78" s="26"/>
      <c r="F78" s="26"/>
      <c r="G78" s="26"/>
      <c r="H78" s="27"/>
      <c r="I78" s="80" t="s">
        <v>312</v>
      </c>
      <c r="J78" s="77" t="str">
        <f t="shared" si="53"/>
        <v>C15</v>
      </c>
      <c r="K78" s="45" t="s">
        <v>28</v>
      </c>
      <c r="L78" s="36" t="s">
        <v>29</v>
      </c>
      <c r="M78" s="37">
        <v>2</v>
      </c>
      <c r="N78" s="49" t="s">
        <v>117</v>
      </c>
      <c r="O78" s="36">
        <v>2.2000000000000002</v>
      </c>
      <c r="P78" s="36">
        <v>3.1749999999999998</v>
      </c>
      <c r="Q78" s="36">
        <v>37</v>
      </c>
      <c r="R78" s="36">
        <v>19</v>
      </c>
      <c r="S78" s="36">
        <v>10</v>
      </c>
      <c r="T78" s="36">
        <v>8</v>
      </c>
      <c r="U78" s="42"/>
      <c r="V78" s="42"/>
      <c r="W78" s="36"/>
      <c r="X78" s="36"/>
      <c r="Y78" s="36"/>
      <c r="Z78" s="36"/>
      <c r="AA78" s="36"/>
      <c r="AB78" s="44"/>
      <c r="AC78" s="43">
        <v>4</v>
      </c>
      <c r="AD78" s="42">
        <f t="shared" si="54"/>
        <v>3.1749999999999998</v>
      </c>
      <c r="AE78" s="44">
        <f t="shared" si="55"/>
        <v>2.2000000000000002</v>
      </c>
      <c r="AF78" s="65"/>
      <c r="AG78" s="148" t="str">
        <f>IF(I78="","",CONCATENATE("SainSmart [",IF(J78="",C78,J78),"] ",I78," ",H73))</f>
        <v>SainSmart [C15] Router Corncob 2 Flute Nano Blue Coat</v>
      </c>
      <c r="AH78" s="93" t="s">
        <v>44</v>
      </c>
      <c r="AI78" s="75">
        <f t="shared" si="43"/>
        <v>2.2000000000000002</v>
      </c>
      <c r="AJ78" s="75">
        <f t="shared" si="44"/>
        <v>2</v>
      </c>
      <c r="AK78" s="75" t="str">
        <f t="shared" si="45"/>
        <v/>
      </c>
      <c r="AL78" s="75" t="str">
        <f t="shared" si="46"/>
        <v/>
      </c>
      <c r="AM78" s="75" t="str">
        <f t="shared" si="47"/>
        <v/>
      </c>
      <c r="AN78" s="75" t="str">
        <f t="shared" si="48"/>
        <v/>
      </c>
      <c r="AO78" s="75" t="str">
        <f t="shared" si="49"/>
        <v/>
      </c>
      <c r="AP78" s="75" t="str">
        <f t="shared" si="50"/>
        <v/>
      </c>
      <c r="AQ78" s="75" t="str">
        <f t="shared" si="51"/>
        <v/>
      </c>
      <c r="AR78" s="76" t="str">
        <f t="shared" si="52"/>
        <v/>
      </c>
    </row>
    <row r="79" spans="2:44">
      <c r="B79" s="25"/>
      <c r="C79" s="26"/>
      <c r="D79" s="26"/>
      <c r="E79" s="26"/>
      <c r="F79" s="26"/>
      <c r="G79" s="26"/>
      <c r="H79" s="27"/>
      <c r="I79" s="80" t="s">
        <v>312</v>
      </c>
      <c r="J79" s="77" t="str">
        <f t="shared" si="53"/>
        <v>C15</v>
      </c>
      <c r="K79" s="45" t="s">
        <v>28</v>
      </c>
      <c r="L79" s="36" t="s">
        <v>29</v>
      </c>
      <c r="M79" s="37">
        <v>2</v>
      </c>
      <c r="N79" s="49" t="s">
        <v>117</v>
      </c>
      <c r="O79" s="36">
        <v>2.4</v>
      </c>
      <c r="P79" s="36">
        <v>3.1749999999999998</v>
      </c>
      <c r="Q79" s="36">
        <v>37</v>
      </c>
      <c r="R79" s="36">
        <v>19</v>
      </c>
      <c r="S79" s="36">
        <v>10</v>
      </c>
      <c r="T79" s="36">
        <v>8</v>
      </c>
      <c r="U79" s="42"/>
      <c r="V79" s="42"/>
      <c r="W79" s="36"/>
      <c r="X79" s="36"/>
      <c r="Y79" s="36"/>
      <c r="Z79" s="36"/>
      <c r="AA79" s="36"/>
      <c r="AB79" s="44"/>
      <c r="AC79" s="43">
        <v>4</v>
      </c>
      <c r="AD79" s="42">
        <f t="shared" si="54"/>
        <v>3.1749999999999998</v>
      </c>
      <c r="AE79" s="44">
        <f t="shared" si="55"/>
        <v>2.4</v>
      </c>
      <c r="AF79" s="65"/>
      <c r="AG79" s="148" t="str">
        <f>IF(I79="","",CONCATENATE("SainSmart [",IF(J79="",C79,J79),"] ",I79," ",H73))</f>
        <v>SainSmart [C15] Router Corncob 2 Flute Nano Blue Coat</v>
      </c>
      <c r="AH79" s="93" t="s">
        <v>44</v>
      </c>
      <c r="AI79" s="75">
        <f t="shared" si="43"/>
        <v>2.4</v>
      </c>
      <c r="AJ79" s="75">
        <f t="shared" si="44"/>
        <v>2</v>
      </c>
      <c r="AK79" s="75" t="str">
        <f t="shared" si="45"/>
        <v/>
      </c>
      <c r="AL79" s="75" t="str">
        <f t="shared" si="46"/>
        <v/>
      </c>
      <c r="AM79" s="75" t="str">
        <f t="shared" si="47"/>
        <v/>
      </c>
      <c r="AN79" s="75" t="str">
        <f t="shared" si="48"/>
        <v/>
      </c>
      <c r="AO79" s="75" t="str">
        <f t="shared" si="49"/>
        <v/>
      </c>
      <c r="AP79" s="75" t="str">
        <f t="shared" si="50"/>
        <v/>
      </c>
      <c r="AQ79" s="75" t="str">
        <f t="shared" si="51"/>
        <v/>
      </c>
      <c r="AR79" s="76" t="str">
        <f t="shared" si="52"/>
        <v/>
      </c>
    </row>
    <row r="80" spans="2:44">
      <c r="B80" s="25"/>
      <c r="C80" s="26"/>
      <c r="D80" s="26"/>
      <c r="E80" s="26"/>
      <c r="F80" s="26"/>
      <c r="G80" s="26"/>
      <c r="H80" s="27"/>
      <c r="I80" s="80" t="s">
        <v>312</v>
      </c>
      <c r="J80" s="77" t="str">
        <f t="shared" si="53"/>
        <v>C15</v>
      </c>
      <c r="K80" s="45" t="s">
        <v>28</v>
      </c>
      <c r="L80" s="36" t="s">
        <v>29</v>
      </c>
      <c r="M80" s="37">
        <v>2</v>
      </c>
      <c r="N80" s="49" t="s">
        <v>117</v>
      </c>
      <c r="O80" s="36">
        <v>2.5</v>
      </c>
      <c r="P80" s="36">
        <v>3.1749999999999998</v>
      </c>
      <c r="Q80" s="36">
        <v>37</v>
      </c>
      <c r="R80" s="36">
        <v>19</v>
      </c>
      <c r="S80" s="36">
        <v>10</v>
      </c>
      <c r="T80" s="36">
        <v>8</v>
      </c>
      <c r="U80" s="42"/>
      <c r="V80" s="42"/>
      <c r="W80" s="36"/>
      <c r="X80" s="36"/>
      <c r="Y80" s="36"/>
      <c r="Z80" s="36"/>
      <c r="AA80" s="36"/>
      <c r="AB80" s="44"/>
      <c r="AC80" s="43">
        <v>4</v>
      </c>
      <c r="AD80" s="42">
        <f t="shared" si="54"/>
        <v>3.1749999999999998</v>
      </c>
      <c r="AE80" s="44">
        <f t="shared" si="55"/>
        <v>2.5</v>
      </c>
      <c r="AF80" s="65"/>
      <c r="AG80" s="148" t="str">
        <f>IF(I80="","",CONCATENATE("SainSmart [",IF(J80="",C80,J80),"] ",I80," ",H73))</f>
        <v>SainSmart [C15] Router Corncob 2 Flute Nano Blue Coat</v>
      </c>
      <c r="AH80" s="93" t="s">
        <v>44</v>
      </c>
      <c r="AI80" s="75">
        <f t="shared" si="43"/>
        <v>2.5</v>
      </c>
      <c r="AJ80" s="75">
        <f t="shared" si="44"/>
        <v>2</v>
      </c>
      <c r="AK80" s="75" t="str">
        <f t="shared" si="45"/>
        <v/>
      </c>
      <c r="AL80" s="75" t="str">
        <f t="shared" si="46"/>
        <v/>
      </c>
      <c r="AM80" s="75" t="str">
        <f t="shared" si="47"/>
        <v/>
      </c>
      <c r="AN80" s="75" t="str">
        <f t="shared" si="48"/>
        <v/>
      </c>
      <c r="AO80" s="75" t="str">
        <f t="shared" si="49"/>
        <v/>
      </c>
      <c r="AP80" s="75" t="str">
        <f t="shared" si="50"/>
        <v/>
      </c>
      <c r="AQ80" s="75" t="str">
        <f t="shared" si="51"/>
        <v/>
      </c>
      <c r="AR80" s="76" t="str">
        <f t="shared" si="52"/>
        <v/>
      </c>
    </row>
    <row r="81" spans="2:44">
      <c r="B81" s="25"/>
      <c r="C81" s="26"/>
      <c r="D81" s="26"/>
      <c r="E81" s="26"/>
      <c r="F81" s="26"/>
      <c r="G81" s="26"/>
      <c r="H81" s="27"/>
      <c r="I81" s="80" t="s">
        <v>312</v>
      </c>
      <c r="J81" s="77" t="str">
        <f t="shared" si="53"/>
        <v>C15</v>
      </c>
      <c r="K81" s="45" t="s">
        <v>28</v>
      </c>
      <c r="L81" s="36" t="s">
        <v>29</v>
      </c>
      <c r="M81" s="37">
        <v>2</v>
      </c>
      <c r="N81" s="49" t="s">
        <v>117</v>
      </c>
      <c r="O81" s="36">
        <v>3</v>
      </c>
      <c r="P81" s="36">
        <v>3.1749999999999998</v>
      </c>
      <c r="Q81" s="36">
        <v>37</v>
      </c>
      <c r="R81" s="36">
        <v>19</v>
      </c>
      <c r="S81" s="36">
        <v>11</v>
      </c>
      <c r="T81" s="36">
        <v>9</v>
      </c>
      <c r="U81" s="42"/>
      <c r="V81" s="42"/>
      <c r="W81" s="36"/>
      <c r="X81" s="36"/>
      <c r="Y81" s="36"/>
      <c r="Z81" s="36"/>
      <c r="AA81" s="36"/>
      <c r="AB81" s="44"/>
      <c r="AC81" s="43">
        <v>2</v>
      </c>
      <c r="AD81" s="42">
        <f t="shared" si="54"/>
        <v>3.1749999999999998</v>
      </c>
      <c r="AE81" s="44">
        <f t="shared" si="55"/>
        <v>3</v>
      </c>
      <c r="AF81" s="65"/>
      <c r="AG81" s="148" t="str">
        <f>IF(I81="","",CONCATENATE("SainSmart [",IF(J81="",C81,J81),"] ",I81," ",H73))</f>
        <v>SainSmart [C15] Router Corncob 2 Flute Nano Blue Coat</v>
      </c>
      <c r="AH81" s="93" t="s">
        <v>44</v>
      </c>
      <c r="AI81" s="75">
        <f t="shared" si="43"/>
        <v>3</v>
      </c>
      <c r="AJ81" s="75">
        <f t="shared" si="44"/>
        <v>2</v>
      </c>
      <c r="AK81" s="75" t="str">
        <f t="shared" si="45"/>
        <v/>
      </c>
      <c r="AL81" s="75" t="str">
        <f t="shared" si="46"/>
        <v/>
      </c>
      <c r="AM81" s="75" t="str">
        <f t="shared" si="47"/>
        <v/>
      </c>
      <c r="AN81" s="75" t="str">
        <f t="shared" si="48"/>
        <v/>
      </c>
      <c r="AO81" s="75" t="str">
        <f t="shared" si="49"/>
        <v/>
      </c>
      <c r="AP81" s="75" t="str">
        <f t="shared" si="50"/>
        <v/>
      </c>
      <c r="AQ81" s="75" t="str">
        <f t="shared" si="51"/>
        <v/>
      </c>
      <c r="AR81" s="76" t="str">
        <f t="shared" si="52"/>
        <v/>
      </c>
    </row>
    <row r="82" spans="2:44">
      <c r="B82" s="28"/>
      <c r="C82" s="29"/>
      <c r="D82" s="29"/>
      <c r="E82" s="29"/>
      <c r="F82" s="29"/>
      <c r="G82" s="29"/>
      <c r="H82" s="30"/>
      <c r="I82" s="80" t="s">
        <v>312</v>
      </c>
      <c r="J82" s="77" t="str">
        <f t="shared" si="53"/>
        <v>C15</v>
      </c>
      <c r="K82" s="45" t="s">
        <v>28</v>
      </c>
      <c r="L82" s="36" t="s">
        <v>29</v>
      </c>
      <c r="M82" s="37">
        <v>2</v>
      </c>
      <c r="N82" s="49" t="s">
        <v>117</v>
      </c>
      <c r="O82" s="36">
        <v>3.1749999999999998</v>
      </c>
      <c r="P82" s="36">
        <v>3.1749999999999998</v>
      </c>
      <c r="Q82" s="36">
        <v>37</v>
      </c>
      <c r="R82" s="36">
        <v>19</v>
      </c>
      <c r="S82" s="36">
        <v>12</v>
      </c>
      <c r="T82" s="36">
        <v>10</v>
      </c>
      <c r="U82" s="42"/>
      <c r="V82" s="42"/>
      <c r="W82" s="36"/>
      <c r="X82" s="36"/>
      <c r="Y82" s="36"/>
      <c r="Z82" s="36"/>
      <c r="AA82" s="36"/>
      <c r="AB82" s="44"/>
      <c r="AC82" s="43"/>
      <c r="AD82" s="42"/>
      <c r="AE82" s="44"/>
      <c r="AF82" s="65"/>
      <c r="AG82" s="148" t="str">
        <f>IF(I82="","",CONCATENATE("SainSmart [",IF(J82="",C82,J82),"] ",I82," ",H73))</f>
        <v>SainSmart [C15] Router Corncob 2 Flute Nano Blue Coat</v>
      </c>
      <c r="AH82" s="93" t="s">
        <v>44</v>
      </c>
      <c r="AI82" s="75">
        <f t="shared" si="43"/>
        <v>3.1749999999999998</v>
      </c>
      <c r="AJ82" s="75">
        <f t="shared" si="44"/>
        <v>2</v>
      </c>
      <c r="AK82" s="75" t="str">
        <f t="shared" si="45"/>
        <v/>
      </c>
      <c r="AL82" s="75" t="str">
        <f t="shared" si="46"/>
        <v/>
      </c>
      <c r="AM82" s="75" t="str">
        <f t="shared" si="47"/>
        <v/>
      </c>
      <c r="AN82" s="75" t="str">
        <f t="shared" si="48"/>
        <v/>
      </c>
      <c r="AO82" s="75" t="str">
        <f t="shared" si="49"/>
        <v/>
      </c>
      <c r="AP82" s="75" t="str">
        <f t="shared" si="50"/>
        <v/>
      </c>
      <c r="AQ82" s="75" t="str">
        <f t="shared" si="51"/>
        <v/>
      </c>
      <c r="AR82" s="76" t="str">
        <f t="shared" si="52"/>
        <v/>
      </c>
    </row>
    <row r="83" spans="2:44" ht="15.75" thickBot="1"/>
    <row r="84" spans="2:44" ht="19.5" customHeight="1" thickBot="1">
      <c r="B84" s="3"/>
      <c r="J84" s="65"/>
      <c r="K84" s="123" t="s">
        <v>79</v>
      </c>
      <c r="L84" s="124"/>
      <c r="M84" s="124"/>
      <c r="N84" s="124"/>
      <c r="O84" s="124"/>
      <c r="P84" s="124"/>
      <c r="Q84" s="124"/>
      <c r="R84" s="124"/>
      <c r="S84" s="124"/>
      <c r="T84" s="124"/>
      <c r="U84" s="124"/>
      <c r="V84" s="124"/>
      <c r="W84" s="124"/>
      <c r="X84" s="124"/>
      <c r="Y84" s="124"/>
      <c r="Z84" s="124"/>
      <c r="AA84" s="124"/>
      <c r="AB84" s="124"/>
      <c r="AC84" s="124"/>
      <c r="AD84" s="124"/>
      <c r="AE84" s="125"/>
      <c r="AF84" s="110" t="s">
        <v>104</v>
      </c>
      <c r="AG84" s="111"/>
      <c r="AH84" s="111"/>
      <c r="AI84" s="111"/>
      <c r="AJ84" s="111"/>
      <c r="AK84" s="111"/>
      <c r="AL84" s="111"/>
      <c r="AM84" s="111"/>
      <c r="AN84" s="111"/>
      <c r="AO84" s="111"/>
      <c r="AP84" s="111"/>
      <c r="AQ84" s="111"/>
      <c r="AR84" s="112"/>
    </row>
    <row r="85" spans="2:44" ht="60" customHeight="1" thickBot="1">
      <c r="B85" s="22" t="s">
        <v>33</v>
      </c>
      <c r="C85" s="23" t="s">
        <v>80</v>
      </c>
      <c r="D85" s="23" t="s">
        <v>115</v>
      </c>
      <c r="E85" s="23" t="s">
        <v>109</v>
      </c>
      <c r="F85" s="23" t="s">
        <v>108</v>
      </c>
      <c r="G85" s="23" t="s">
        <v>107</v>
      </c>
      <c r="H85" s="85" t="s">
        <v>37</v>
      </c>
      <c r="I85" s="79" t="s">
        <v>68</v>
      </c>
      <c r="J85" s="24" t="s">
        <v>238</v>
      </c>
      <c r="K85" s="4" t="s">
        <v>78</v>
      </c>
      <c r="L85" s="5" t="s">
        <v>53</v>
      </c>
      <c r="M85" s="5" t="s">
        <v>63</v>
      </c>
      <c r="N85" s="48" t="s">
        <v>35</v>
      </c>
      <c r="O85" s="5" t="s">
        <v>34</v>
      </c>
      <c r="P85" s="5" t="s">
        <v>39</v>
      </c>
      <c r="Q85" s="5" t="s">
        <v>54</v>
      </c>
      <c r="R85" s="5" t="s">
        <v>55</v>
      </c>
      <c r="S85" s="5" t="s">
        <v>56</v>
      </c>
      <c r="T85" s="5" t="s">
        <v>57</v>
      </c>
      <c r="U85" s="5" t="s">
        <v>58</v>
      </c>
      <c r="V85" s="51" t="s">
        <v>159</v>
      </c>
      <c r="W85" s="5" t="s">
        <v>59</v>
      </c>
      <c r="X85" s="5" t="s">
        <v>41</v>
      </c>
      <c r="Y85" s="5" t="s">
        <v>309</v>
      </c>
      <c r="Z85" s="5" t="s">
        <v>60</v>
      </c>
      <c r="AA85" s="5" t="s">
        <v>61</v>
      </c>
      <c r="AB85" s="55" t="s">
        <v>62</v>
      </c>
      <c r="AC85" s="4" t="s">
        <v>206</v>
      </c>
      <c r="AD85" s="5" t="s">
        <v>207</v>
      </c>
      <c r="AE85" s="6" t="s">
        <v>208</v>
      </c>
      <c r="AF85" s="66" t="s">
        <v>343</v>
      </c>
      <c r="AG85" s="81" t="s">
        <v>205</v>
      </c>
      <c r="AH85" s="91" t="s">
        <v>5</v>
      </c>
      <c r="AI85" s="8" t="s">
        <v>64</v>
      </c>
      <c r="AJ85" s="9" t="s">
        <v>6</v>
      </c>
      <c r="AK85" s="9" t="s">
        <v>65</v>
      </c>
      <c r="AL85" s="9" t="s">
        <v>66</v>
      </c>
      <c r="AM85" s="9" t="s">
        <v>83</v>
      </c>
      <c r="AN85" s="9" t="s">
        <v>84</v>
      </c>
      <c r="AO85" s="9" t="s">
        <v>89</v>
      </c>
      <c r="AP85" s="9" t="s">
        <v>91</v>
      </c>
      <c r="AQ85" s="9" t="s">
        <v>90</v>
      </c>
      <c r="AR85" s="10" t="s">
        <v>92</v>
      </c>
    </row>
    <row r="86" spans="2:44" ht="15.75" customHeight="1" thickBot="1">
      <c r="B86" s="119" t="s">
        <v>126</v>
      </c>
      <c r="C86" s="19" t="s">
        <v>198</v>
      </c>
      <c r="D86" s="20">
        <v>10</v>
      </c>
      <c r="E86" s="62" t="s">
        <v>113</v>
      </c>
      <c r="F86" s="121" t="s">
        <v>195</v>
      </c>
      <c r="G86" s="20" t="s">
        <v>127</v>
      </c>
      <c r="H86" s="67" t="s">
        <v>250</v>
      </c>
      <c r="I86" s="80" t="s">
        <v>160</v>
      </c>
      <c r="J86" s="77" t="s">
        <v>198</v>
      </c>
      <c r="K86" s="68" t="s">
        <v>31</v>
      </c>
      <c r="L86" s="69" t="s">
        <v>29</v>
      </c>
      <c r="M86" s="70">
        <v>2</v>
      </c>
      <c r="N86" s="71" t="s">
        <v>117</v>
      </c>
      <c r="O86" s="69">
        <v>3.1749999999999998</v>
      </c>
      <c r="P86" s="69">
        <v>3.1749999999999998</v>
      </c>
      <c r="Q86" s="69">
        <v>38</v>
      </c>
      <c r="R86" s="69">
        <v>23</v>
      </c>
      <c r="S86" s="69">
        <v>22</v>
      </c>
      <c r="T86" s="69">
        <v>17</v>
      </c>
      <c r="U86" s="72"/>
      <c r="V86" s="72"/>
      <c r="W86" s="69"/>
      <c r="X86" s="69"/>
      <c r="Y86" s="69"/>
      <c r="Z86" s="69"/>
      <c r="AA86" s="69"/>
      <c r="AB86" s="73"/>
      <c r="AC86" s="74"/>
      <c r="AD86" s="72"/>
      <c r="AE86" s="73"/>
      <c r="AF86" s="117" t="s">
        <v>361</v>
      </c>
      <c r="AG86" s="149" t="str">
        <f>IF(I86="","",CONCATENATE("SainSmart [",IF(J86="",C86,J86),"] ",I86," ",H86))</f>
        <v>SainSmart [SB17] Ball Nose 2 Flute Nano Blue Coat</v>
      </c>
      <c r="AH86" s="92" t="s">
        <v>17</v>
      </c>
      <c r="AI86" s="75">
        <f t="shared" ref="AI86:AI95" si="56">IF(AH86="","",IF(VLOOKUP($AH86,VCarveParms,2,FALSE)="","",IF(AH86="Tapered Ball Nose",P86,$O86)))</f>
        <v>3.1749999999999998</v>
      </c>
      <c r="AJ86" s="75">
        <f t="shared" ref="AJ86:AJ95" si="57">IF(AH86="","",IF(VLOOKUP($AH86,VCarveParms,3,FALSE)="","",$M86))</f>
        <v>2</v>
      </c>
      <c r="AK86" s="75" t="str">
        <f t="shared" ref="AK86:AK95" si="58">IF(AH86="","",IF(VLOOKUP($AH86,VCarveParms,4,FALSE)="","",U86))</f>
        <v/>
      </c>
      <c r="AL86" s="75" t="str">
        <f t="shared" ref="AL86:AL95" si="59">IF(AH86="","",IF(VLOOKUP($AH86,VCarveParms,5,FALSE)="","",IF($AH86="Drill",$Y86,$V86*2)))</f>
        <v/>
      </c>
      <c r="AM86" s="75" t="str">
        <f t="shared" ref="AM86:AM95" si="60">IF(AH86="","",IF(VLOOKUP($AH86,VCarveParms,6,FALSE)="","",$V86))</f>
        <v/>
      </c>
      <c r="AN86" s="75" t="str">
        <f t="shared" ref="AN86:AN95" si="61">IF(AH86="","",IF(VLOOKUP($AH86,VCarveParms,7,FALSE)="","",$X86))</f>
        <v/>
      </c>
      <c r="AO86" s="75" t="str">
        <f t="shared" ref="AO86:AO95" si="62">IF(AH86="","",IF(VLOOKUP($AH86,VCarveParms,8,FALSE)="","","???"))</f>
        <v/>
      </c>
      <c r="AP86" s="75" t="str">
        <f t="shared" ref="AP86:AP95" si="63">IF(AH86="","",IF(VLOOKUP($AH86,VCarveParms,9,FALSE)="","","???"))</f>
        <v/>
      </c>
      <c r="AQ86" s="75" t="str">
        <f t="shared" ref="AQ86:AQ95" si="64">IF(AH86="","",IF(VLOOKUP($AH86,VCarveParms,10,FALSE)="","","???"))</f>
        <v/>
      </c>
      <c r="AR86" s="76" t="str">
        <f t="shared" ref="AR86:AR95" si="65">IF(AH86="","",IF(VLOOKUP($AH86,VCarveParms,11,FALSE)="","","???"))</f>
        <v/>
      </c>
    </row>
    <row r="87" spans="2:44" ht="15.75" thickBot="1">
      <c r="B87" s="120"/>
      <c r="C87" s="21" t="s">
        <v>116</v>
      </c>
      <c r="D87" s="17"/>
      <c r="E87" s="17"/>
      <c r="F87" s="122"/>
      <c r="G87" s="17"/>
      <c r="H87" s="86"/>
      <c r="I87" s="80"/>
      <c r="J87" s="77"/>
      <c r="K87" s="45"/>
      <c r="L87" s="36"/>
      <c r="M87" s="37"/>
      <c r="N87" s="49"/>
      <c r="O87" s="36"/>
      <c r="P87" s="36"/>
      <c r="Q87" s="36"/>
      <c r="R87" s="36"/>
      <c r="S87" s="36"/>
      <c r="T87" s="36"/>
      <c r="U87" s="42"/>
      <c r="V87" s="42"/>
      <c r="W87" s="36"/>
      <c r="X87" s="36"/>
      <c r="Y87" s="36"/>
      <c r="Z87" s="36"/>
      <c r="AA87" s="36"/>
      <c r="AB87" s="44"/>
      <c r="AC87" s="43"/>
      <c r="AD87" s="42"/>
      <c r="AE87" s="44"/>
      <c r="AF87" s="118"/>
      <c r="AG87" s="150" t="str">
        <f>IF(I87="","",CONCATENATE("SainSmart [",IF(J87="",C87,J87),"] ",I87," ",H86))</f>
        <v/>
      </c>
      <c r="AH87" s="93"/>
      <c r="AI87" s="75" t="str">
        <f t="shared" si="56"/>
        <v/>
      </c>
      <c r="AJ87" s="75" t="str">
        <f t="shared" si="57"/>
        <v/>
      </c>
      <c r="AK87" s="75" t="str">
        <f t="shared" si="58"/>
        <v/>
      </c>
      <c r="AL87" s="75" t="str">
        <f t="shared" si="59"/>
        <v/>
      </c>
      <c r="AM87" s="75" t="str">
        <f t="shared" si="60"/>
        <v/>
      </c>
      <c r="AN87" s="75" t="str">
        <f t="shared" si="61"/>
        <v/>
      </c>
      <c r="AO87" s="75" t="str">
        <f t="shared" si="62"/>
        <v/>
      </c>
      <c r="AP87" s="75" t="str">
        <f t="shared" si="63"/>
        <v/>
      </c>
      <c r="AQ87" s="75" t="str">
        <f t="shared" si="64"/>
        <v/>
      </c>
      <c r="AR87" s="76" t="str">
        <f t="shared" si="65"/>
        <v/>
      </c>
    </row>
    <row r="88" spans="2:44">
      <c r="B88" s="25"/>
      <c r="C88" s="26"/>
      <c r="D88" s="26"/>
      <c r="E88" s="26"/>
      <c r="F88" s="26"/>
      <c r="G88" s="26"/>
      <c r="H88" s="27"/>
      <c r="I88" s="80"/>
      <c r="J88" s="77"/>
      <c r="K88" s="45"/>
      <c r="L88" s="36"/>
      <c r="M88" s="37"/>
      <c r="N88" s="49"/>
      <c r="O88" s="36"/>
      <c r="P88" s="36"/>
      <c r="Q88" s="36"/>
      <c r="R88" s="36"/>
      <c r="S88" s="36"/>
      <c r="T88" s="36"/>
      <c r="U88" s="42"/>
      <c r="V88" s="54"/>
      <c r="W88" s="36"/>
      <c r="X88" s="36"/>
      <c r="Y88" s="36"/>
      <c r="Z88" s="36"/>
      <c r="AA88" s="36"/>
      <c r="AB88" s="44"/>
      <c r="AC88" s="43"/>
      <c r="AD88" s="42"/>
      <c r="AE88" s="44"/>
      <c r="AF88" s="65"/>
      <c r="AG88" s="148" t="str">
        <f>IF(I88="","",CONCATENATE("SainSmart [",IF(J88="",C88,J88),"] ",I88," ",H86))</f>
        <v/>
      </c>
      <c r="AH88" s="93"/>
      <c r="AI88" s="75" t="str">
        <f t="shared" si="56"/>
        <v/>
      </c>
      <c r="AJ88" s="75" t="str">
        <f t="shared" si="57"/>
        <v/>
      </c>
      <c r="AK88" s="75" t="str">
        <f t="shared" si="58"/>
        <v/>
      </c>
      <c r="AL88" s="75" t="str">
        <f t="shared" si="59"/>
        <v/>
      </c>
      <c r="AM88" s="75" t="str">
        <f t="shared" si="60"/>
        <v/>
      </c>
      <c r="AN88" s="75" t="str">
        <f t="shared" si="61"/>
        <v/>
      </c>
      <c r="AO88" s="75" t="str">
        <f t="shared" si="62"/>
        <v/>
      </c>
      <c r="AP88" s="75" t="str">
        <f t="shared" si="63"/>
        <v/>
      </c>
      <c r="AQ88" s="75" t="str">
        <f t="shared" si="64"/>
        <v/>
      </c>
      <c r="AR88" s="76" t="str">
        <f t="shared" si="65"/>
        <v/>
      </c>
    </row>
    <row r="89" spans="2:44">
      <c r="B89" s="25"/>
      <c r="C89" s="26"/>
      <c r="D89" s="26"/>
      <c r="E89" s="26"/>
      <c r="F89" s="26"/>
      <c r="G89" s="26"/>
      <c r="H89" s="27"/>
      <c r="I89" s="80"/>
      <c r="J89" s="77"/>
      <c r="K89" s="45"/>
      <c r="L89" s="36"/>
      <c r="M89" s="37"/>
      <c r="N89" s="49"/>
      <c r="O89" s="36"/>
      <c r="P89" s="36"/>
      <c r="Q89" s="36"/>
      <c r="R89" s="36"/>
      <c r="S89" s="36"/>
      <c r="T89" s="36"/>
      <c r="U89" s="42"/>
      <c r="V89" s="42"/>
      <c r="W89" s="36"/>
      <c r="X89" s="36"/>
      <c r="Y89" s="36"/>
      <c r="Z89" s="36"/>
      <c r="AA89" s="36"/>
      <c r="AB89" s="44"/>
      <c r="AC89" s="43"/>
      <c r="AD89" s="42"/>
      <c r="AE89" s="44"/>
      <c r="AF89" s="65"/>
      <c r="AG89" s="148" t="str">
        <f>IF(I89="","",CONCATENATE("SainSmart [",IF(J89="",C89,J89),"] ",I89," ",H86))</f>
        <v/>
      </c>
      <c r="AH89" s="93"/>
      <c r="AI89" s="75" t="str">
        <f t="shared" si="56"/>
        <v/>
      </c>
      <c r="AJ89" s="75" t="str">
        <f t="shared" si="57"/>
        <v/>
      </c>
      <c r="AK89" s="75" t="str">
        <f t="shared" si="58"/>
        <v/>
      </c>
      <c r="AL89" s="75" t="str">
        <f t="shared" si="59"/>
        <v/>
      </c>
      <c r="AM89" s="75" t="str">
        <f t="shared" si="60"/>
        <v/>
      </c>
      <c r="AN89" s="75" t="str">
        <f t="shared" si="61"/>
        <v/>
      </c>
      <c r="AO89" s="75" t="str">
        <f t="shared" si="62"/>
        <v/>
      </c>
      <c r="AP89" s="75" t="str">
        <f t="shared" si="63"/>
        <v/>
      </c>
      <c r="AQ89" s="75" t="str">
        <f t="shared" si="64"/>
        <v/>
      </c>
      <c r="AR89" s="76" t="str">
        <f t="shared" si="65"/>
        <v/>
      </c>
    </row>
    <row r="90" spans="2:44">
      <c r="B90" s="25"/>
      <c r="C90" s="26"/>
      <c r="D90" s="26"/>
      <c r="E90" s="26"/>
      <c r="F90" s="26"/>
      <c r="G90" s="26"/>
      <c r="H90" s="27"/>
      <c r="I90" s="80"/>
      <c r="J90" s="77"/>
      <c r="K90" s="45"/>
      <c r="L90" s="36"/>
      <c r="M90" s="37"/>
      <c r="N90" s="49"/>
      <c r="O90" s="36"/>
      <c r="P90" s="36"/>
      <c r="Q90" s="36"/>
      <c r="R90" s="36"/>
      <c r="S90" s="36"/>
      <c r="T90" s="36"/>
      <c r="U90" s="42"/>
      <c r="V90" s="42"/>
      <c r="W90" s="36"/>
      <c r="X90" s="36"/>
      <c r="Y90" s="36"/>
      <c r="Z90" s="36"/>
      <c r="AA90" s="36"/>
      <c r="AB90" s="44"/>
      <c r="AC90" s="43"/>
      <c r="AD90" s="42"/>
      <c r="AE90" s="44"/>
      <c r="AF90" s="65"/>
      <c r="AG90" s="148" t="str">
        <f>IF(I90="","",CONCATENATE("SainSmart [",IF(J90="",C90,J90),"] ",I90," ",H86))</f>
        <v/>
      </c>
      <c r="AH90" s="93"/>
      <c r="AI90" s="75" t="str">
        <f t="shared" si="56"/>
        <v/>
      </c>
      <c r="AJ90" s="75" t="str">
        <f t="shared" si="57"/>
        <v/>
      </c>
      <c r="AK90" s="75" t="str">
        <f t="shared" si="58"/>
        <v/>
      </c>
      <c r="AL90" s="75" t="str">
        <f t="shared" si="59"/>
        <v/>
      </c>
      <c r="AM90" s="75" t="str">
        <f t="shared" si="60"/>
        <v/>
      </c>
      <c r="AN90" s="75" t="str">
        <f t="shared" si="61"/>
        <v/>
      </c>
      <c r="AO90" s="75" t="str">
        <f t="shared" si="62"/>
        <v/>
      </c>
      <c r="AP90" s="75" t="str">
        <f t="shared" si="63"/>
        <v/>
      </c>
      <c r="AQ90" s="75" t="str">
        <f t="shared" si="64"/>
        <v/>
      </c>
      <c r="AR90" s="76" t="str">
        <f t="shared" si="65"/>
        <v/>
      </c>
    </row>
    <row r="91" spans="2:44">
      <c r="B91" s="25"/>
      <c r="C91" s="26"/>
      <c r="D91" s="26"/>
      <c r="E91" s="26"/>
      <c r="F91" s="26"/>
      <c r="G91" s="26"/>
      <c r="H91" s="27"/>
      <c r="I91" s="80"/>
      <c r="J91" s="77"/>
      <c r="K91" s="45"/>
      <c r="L91" s="36"/>
      <c r="M91" s="37"/>
      <c r="N91" s="49"/>
      <c r="O91" s="36"/>
      <c r="P91" s="36"/>
      <c r="Q91" s="36"/>
      <c r="R91" s="36"/>
      <c r="S91" s="36"/>
      <c r="T91" s="36"/>
      <c r="U91" s="42"/>
      <c r="V91" s="42"/>
      <c r="W91" s="36"/>
      <c r="X91" s="36"/>
      <c r="Y91" s="36"/>
      <c r="Z91" s="36"/>
      <c r="AA91" s="36"/>
      <c r="AB91" s="44"/>
      <c r="AC91" s="43"/>
      <c r="AD91" s="42"/>
      <c r="AE91" s="44"/>
      <c r="AF91" s="65"/>
      <c r="AG91" s="148" t="str">
        <f>IF(I91="","",CONCATENATE("SainSmart [",IF(J91="",C91,J91),"] ",I91," ",H86))</f>
        <v/>
      </c>
      <c r="AH91" s="93"/>
      <c r="AI91" s="75" t="str">
        <f t="shared" si="56"/>
        <v/>
      </c>
      <c r="AJ91" s="75" t="str">
        <f t="shared" si="57"/>
        <v/>
      </c>
      <c r="AK91" s="75" t="str">
        <f t="shared" si="58"/>
        <v/>
      </c>
      <c r="AL91" s="75" t="str">
        <f t="shared" si="59"/>
        <v/>
      </c>
      <c r="AM91" s="75" t="str">
        <f t="shared" si="60"/>
        <v/>
      </c>
      <c r="AN91" s="75" t="str">
        <f t="shared" si="61"/>
        <v/>
      </c>
      <c r="AO91" s="75" t="str">
        <f t="shared" si="62"/>
        <v/>
      </c>
      <c r="AP91" s="75" t="str">
        <f t="shared" si="63"/>
        <v/>
      </c>
      <c r="AQ91" s="75" t="str">
        <f t="shared" si="64"/>
        <v/>
      </c>
      <c r="AR91" s="76" t="str">
        <f t="shared" si="65"/>
        <v/>
      </c>
    </row>
    <row r="92" spans="2:44">
      <c r="B92" s="25"/>
      <c r="C92" s="26"/>
      <c r="D92" s="26"/>
      <c r="E92" s="26"/>
      <c r="F92" s="26"/>
      <c r="G92" s="26"/>
      <c r="H92" s="27"/>
      <c r="I92" s="80"/>
      <c r="J92" s="77"/>
      <c r="K92" s="45"/>
      <c r="L92" s="36"/>
      <c r="M92" s="37"/>
      <c r="N92" s="49"/>
      <c r="O92" s="36"/>
      <c r="P92" s="36"/>
      <c r="Q92" s="36"/>
      <c r="R92" s="36"/>
      <c r="S92" s="36"/>
      <c r="T92" s="36"/>
      <c r="U92" s="42"/>
      <c r="V92" s="42"/>
      <c r="W92" s="36"/>
      <c r="X92" s="36"/>
      <c r="Y92" s="36"/>
      <c r="Z92" s="36"/>
      <c r="AA92" s="36"/>
      <c r="AB92" s="44"/>
      <c r="AC92" s="43"/>
      <c r="AD92" s="42"/>
      <c r="AE92" s="44"/>
      <c r="AF92" s="65"/>
      <c r="AG92" s="148" t="str">
        <f>IF(I92="","",CONCATENATE("SainSmart [",IF(J92="",C92,J92),"] ",I92," ",H86))</f>
        <v/>
      </c>
      <c r="AH92" s="93"/>
      <c r="AI92" s="75" t="str">
        <f t="shared" si="56"/>
        <v/>
      </c>
      <c r="AJ92" s="75" t="str">
        <f t="shared" si="57"/>
        <v/>
      </c>
      <c r="AK92" s="75" t="str">
        <f t="shared" si="58"/>
        <v/>
      </c>
      <c r="AL92" s="75" t="str">
        <f t="shared" si="59"/>
        <v/>
      </c>
      <c r="AM92" s="75" t="str">
        <f t="shared" si="60"/>
        <v/>
      </c>
      <c r="AN92" s="75" t="str">
        <f t="shared" si="61"/>
        <v/>
      </c>
      <c r="AO92" s="75" t="str">
        <f t="shared" si="62"/>
        <v/>
      </c>
      <c r="AP92" s="75" t="str">
        <f t="shared" si="63"/>
        <v/>
      </c>
      <c r="AQ92" s="75" t="str">
        <f t="shared" si="64"/>
        <v/>
      </c>
      <c r="AR92" s="76" t="str">
        <f t="shared" si="65"/>
        <v/>
      </c>
    </row>
    <row r="93" spans="2:44">
      <c r="B93" s="25"/>
      <c r="C93" s="26"/>
      <c r="D93" s="26"/>
      <c r="E93" s="26"/>
      <c r="F93" s="26"/>
      <c r="G93" s="26"/>
      <c r="H93" s="27"/>
      <c r="I93" s="80"/>
      <c r="J93" s="77"/>
      <c r="K93" s="45"/>
      <c r="L93" s="36"/>
      <c r="M93" s="37"/>
      <c r="N93" s="49"/>
      <c r="O93" s="36"/>
      <c r="P93" s="36"/>
      <c r="Q93" s="36"/>
      <c r="R93" s="36"/>
      <c r="S93" s="36"/>
      <c r="T93" s="36"/>
      <c r="U93" s="42"/>
      <c r="V93" s="42"/>
      <c r="W93" s="36"/>
      <c r="X93" s="36"/>
      <c r="Y93" s="36"/>
      <c r="Z93" s="36"/>
      <c r="AA93" s="36"/>
      <c r="AB93" s="44"/>
      <c r="AC93" s="43"/>
      <c r="AD93" s="42"/>
      <c r="AE93" s="44"/>
      <c r="AF93" s="65"/>
      <c r="AG93" s="148" t="str">
        <f>IF(I93="","",CONCATENATE("SainSmart [",IF(J93="",C93,J93),"] ",I93," ",H86))</f>
        <v/>
      </c>
      <c r="AH93" s="93"/>
      <c r="AI93" s="75" t="str">
        <f t="shared" si="56"/>
        <v/>
      </c>
      <c r="AJ93" s="75" t="str">
        <f t="shared" si="57"/>
        <v/>
      </c>
      <c r="AK93" s="75" t="str">
        <f t="shared" si="58"/>
        <v/>
      </c>
      <c r="AL93" s="75" t="str">
        <f t="shared" si="59"/>
        <v/>
      </c>
      <c r="AM93" s="75" t="str">
        <f t="shared" si="60"/>
        <v/>
      </c>
      <c r="AN93" s="75" t="str">
        <f t="shared" si="61"/>
        <v/>
      </c>
      <c r="AO93" s="75" t="str">
        <f t="shared" si="62"/>
        <v/>
      </c>
      <c r="AP93" s="75" t="str">
        <f t="shared" si="63"/>
        <v/>
      </c>
      <c r="AQ93" s="75" t="str">
        <f t="shared" si="64"/>
        <v/>
      </c>
      <c r="AR93" s="76" t="str">
        <f t="shared" si="65"/>
        <v/>
      </c>
    </row>
    <row r="94" spans="2:44">
      <c r="B94" s="25"/>
      <c r="C94" s="26"/>
      <c r="D94" s="26"/>
      <c r="E94" s="26"/>
      <c r="F94" s="26"/>
      <c r="G94" s="26"/>
      <c r="H94" s="27"/>
      <c r="I94" s="80"/>
      <c r="J94" s="77"/>
      <c r="K94" s="45"/>
      <c r="L94" s="36"/>
      <c r="M94" s="37"/>
      <c r="N94" s="49"/>
      <c r="O94" s="36"/>
      <c r="P94" s="36"/>
      <c r="Q94" s="36"/>
      <c r="R94" s="36"/>
      <c r="S94" s="36"/>
      <c r="T94" s="36"/>
      <c r="U94" s="42"/>
      <c r="V94" s="42"/>
      <c r="W94" s="36"/>
      <c r="X94" s="36"/>
      <c r="Y94" s="36"/>
      <c r="Z94" s="36"/>
      <c r="AA94" s="36"/>
      <c r="AB94" s="44"/>
      <c r="AC94" s="43"/>
      <c r="AD94" s="42"/>
      <c r="AE94" s="44"/>
      <c r="AF94" s="65"/>
      <c r="AG94" s="148" t="str">
        <f>IF(I94="","",CONCATENATE("SainSmart [",IF(J94="",C94,J94),"] ",I94," ",H86))</f>
        <v/>
      </c>
      <c r="AH94" s="93"/>
      <c r="AI94" s="75" t="str">
        <f t="shared" si="56"/>
        <v/>
      </c>
      <c r="AJ94" s="75" t="str">
        <f t="shared" si="57"/>
        <v/>
      </c>
      <c r="AK94" s="75" t="str">
        <f t="shared" si="58"/>
        <v/>
      </c>
      <c r="AL94" s="75" t="str">
        <f t="shared" si="59"/>
        <v/>
      </c>
      <c r="AM94" s="75" t="str">
        <f t="shared" si="60"/>
        <v/>
      </c>
      <c r="AN94" s="75" t="str">
        <f t="shared" si="61"/>
        <v/>
      </c>
      <c r="AO94" s="75" t="str">
        <f t="shared" si="62"/>
        <v/>
      </c>
      <c r="AP94" s="75" t="str">
        <f t="shared" si="63"/>
        <v/>
      </c>
      <c r="AQ94" s="75" t="str">
        <f t="shared" si="64"/>
        <v/>
      </c>
      <c r="AR94" s="76" t="str">
        <f t="shared" si="65"/>
        <v/>
      </c>
    </row>
    <row r="95" spans="2:44">
      <c r="B95" s="28"/>
      <c r="C95" s="29"/>
      <c r="D95" s="29"/>
      <c r="E95" s="29"/>
      <c r="F95" s="29"/>
      <c r="G95" s="29"/>
      <c r="H95" s="30"/>
      <c r="I95" s="80"/>
      <c r="J95" s="77"/>
      <c r="K95" s="45"/>
      <c r="L95" s="36"/>
      <c r="M95" s="37"/>
      <c r="N95" s="49"/>
      <c r="O95" s="36"/>
      <c r="P95" s="36"/>
      <c r="Q95" s="36"/>
      <c r="R95" s="36"/>
      <c r="S95" s="36"/>
      <c r="T95" s="36"/>
      <c r="U95" s="42"/>
      <c r="V95" s="42"/>
      <c r="W95" s="36"/>
      <c r="X95" s="36"/>
      <c r="Y95" s="36"/>
      <c r="Z95" s="36"/>
      <c r="AA95" s="36"/>
      <c r="AB95" s="44"/>
      <c r="AC95" s="43"/>
      <c r="AD95" s="42"/>
      <c r="AE95" s="44"/>
      <c r="AF95" s="65"/>
      <c r="AG95" s="148" t="str">
        <f>IF(I95="","",CONCATENATE("SainSmart [",IF(J95="",C95,J95),"] ",I95," ",H86))</f>
        <v/>
      </c>
      <c r="AH95" s="93"/>
      <c r="AI95" s="75" t="str">
        <f t="shared" si="56"/>
        <v/>
      </c>
      <c r="AJ95" s="75" t="str">
        <f t="shared" si="57"/>
        <v/>
      </c>
      <c r="AK95" s="75" t="str">
        <f t="shared" si="58"/>
        <v/>
      </c>
      <c r="AL95" s="75" t="str">
        <f t="shared" si="59"/>
        <v/>
      </c>
      <c r="AM95" s="75" t="str">
        <f t="shared" si="60"/>
        <v/>
      </c>
      <c r="AN95" s="75" t="str">
        <f t="shared" si="61"/>
        <v/>
      </c>
      <c r="AO95" s="75" t="str">
        <f t="shared" si="62"/>
        <v/>
      </c>
      <c r="AP95" s="75" t="str">
        <f t="shared" si="63"/>
        <v/>
      </c>
      <c r="AQ95" s="75" t="str">
        <f t="shared" si="64"/>
        <v/>
      </c>
      <c r="AR95" s="76" t="str">
        <f t="shared" si="65"/>
        <v/>
      </c>
    </row>
    <row r="96" spans="2:44" ht="15.75" thickBot="1"/>
    <row r="97" spans="2:44" ht="19.5" customHeight="1" thickBot="1">
      <c r="B97" s="3"/>
      <c r="J97" s="65"/>
      <c r="K97" s="123" t="s">
        <v>79</v>
      </c>
      <c r="L97" s="124"/>
      <c r="M97" s="124"/>
      <c r="N97" s="124"/>
      <c r="O97" s="124"/>
      <c r="P97" s="124"/>
      <c r="Q97" s="124"/>
      <c r="R97" s="124"/>
      <c r="S97" s="124"/>
      <c r="T97" s="124"/>
      <c r="U97" s="124"/>
      <c r="V97" s="124"/>
      <c r="W97" s="124"/>
      <c r="X97" s="124"/>
      <c r="Y97" s="124"/>
      <c r="Z97" s="124"/>
      <c r="AA97" s="124"/>
      <c r="AB97" s="124"/>
      <c r="AC97" s="124"/>
      <c r="AD97" s="124"/>
      <c r="AE97" s="125"/>
      <c r="AF97" s="110" t="s">
        <v>104</v>
      </c>
      <c r="AG97" s="111"/>
      <c r="AH97" s="111"/>
      <c r="AI97" s="111"/>
      <c r="AJ97" s="111"/>
      <c r="AK97" s="111"/>
      <c r="AL97" s="111"/>
      <c r="AM97" s="111"/>
      <c r="AN97" s="111"/>
      <c r="AO97" s="111"/>
      <c r="AP97" s="111"/>
      <c r="AQ97" s="111"/>
      <c r="AR97" s="112"/>
    </row>
    <row r="98" spans="2:44" ht="60" customHeight="1" thickBot="1">
      <c r="B98" s="22" t="s">
        <v>33</v>
      </c>
      <c r="C98" s="23" t="s">
        <v>80</v>
      </c>
      <c r="D98" s="23" t="s">
        <v>115</v>
      </c>
      <c r="E98" s="23" t="s">
        <v>109</v>
      </c>
      <c r="F98" s="23" t="s">
        <v>108</v>
      </c>
      <c r="G98" s="23" t="s">
        <v>107</v>
      </c>
      <c r="H98" s="85" t="s">
        <v>37</v>
      </c>
      <c r="I98" s="79" t="s">
        <v>68</v>
      </c>
      <c r="J98" s="24" t="s">
        <v>238</v>
      </c>
      <c r="K98" s="4" t="s">
        <v>78</v>
      </c>
      <c r="L98" s="5" t="s">
        <v>53</v>
      </c>
      <c r="M98" s="5" t="s">
        <v>63</v>
      </c>
      <c r="N98" s="48" t="s">
        <v>35</v>
      </c>
      <c r="O98" s="5" t="s">
        <v>34</v>
      </c>
      <c r="P98" s="5" t="s">
        <v>39</v>
      </c>
      <c r="Q98" s="5" t="s">
        <v>54</v>
      </c>
      <c r="R98" s="5" t="s">
        <v>55</v>
      </c>
      <c r="S98" s="5" t="s">
        <v>56</v>
      </c>
      <c r="T98" s="5" t="s">
        <v>57</v>
      </c>
      <c r="U98" s="5" t="s">
        <v>58</v>
      </c>
      <c r="V98" s="51" t="s">
        <v>159</v>
      </c>
      <c r="W98" s="5" t="s">
        <v>59</v>
      </c>
      <c r="X98" s="5" t="s">
        <v>41</v>
      </c>
      <c r="Y98" s="5" t="s">
        <v>309</v>
      </c>
      <c r="Z98" s="5" t="s">
        <v>60</v>
      </c>
      <c r="AA98" s="5" t="s">
        <v>61</v>
      </c>
      <c r="AB98" s="55" t="s">
        <v>62</v>
      </c>
      <c r="AC98" s="4" t="s">
        <v>206</v>
      </c>
      <c r="AD98" s="5" t="s">
        <v>207</v>
      </c>
      <c r="AE98" s="6" t="s">
        <v>208</v>
      </c>
      <c r="AF98" s="66" t="s">
        <v>343</v>
      </c>
      <c r="AG98" s="81" t="s">
        <v>205</v>
      </c>
      <c r="AH98" s="91" t="s">
        <v>5</v>
      </c>
      <c r="AI98" s="8" t="s">
        <v>64</v>
      </c>
      <c r="AJ98" s="9" t="s">
        <v>6</v>
      </c>
      <c r="AK98" s="9" t="s">
        <v>65</v>
      </c>
      <c r="AL98" s="9" t="s">
        <v>66</v>
      </c>
      <c r="AM98" s="9" t="s">
        <v>83</v>
      </c>
      <c r="AN98" s="9" t="s">
        <v>84</v>
      </c>
      <c r="AO98" s="9" t="s">
        <v>89</v>
      </c>
      <c r="AP98" s="9" t="s">
        <v>91</v>
      </c>
      <c r="AQ98" s="9" t="s">
        <v>90</v>
      </c>
      <c r="AR98" s="10" t="s">
        <v>92</v>
      </c>
    </row>
    <row r="99" spans="2:44" ht="15.75" customHeight="1" thickBot="1">
      <c r="B99" s="119" t="s">
        <v>128</v>
      </c>
      <c r="C99" s="19" t="s">
        <v>199</v>
      </c>
      <c r="D99" s="20">
        <v>10</v>
      </c>
      <c r="E99" s="62" t="s">
        <v>113</v>
      </c>
      <c r="F99" s="121" t="s">
        <v>195</v>
      </c>
      <c r="G99" s="20" t="s">
        <v>129</v>
      </c>
      <c r="H99" s="67" t="s">
        <v>250</v>
      </c>
      <c r="I99" s="80" t="s">
        <v>313</v>
      </c>
      <c r="J99" s="77" t="s">
        <v>199</v>
      </c>
      <c r="K99" s="68" t="s">
        <v>28</v>
      </c>
      <c r="L99" s="69" t="s">
        <v>29</v>
      </c>
      <c r="M99" s="70">
        <v>1</v>
      </c>
      <c r="N99" s="71" t="s">
        <v>117</v>
      </c>
      <c r="O99" s="69">
        <v>3.1749999999999998</v>
      </c>
      <c r="P99" s="69">
        <v>3.1749999999999998</v>
      </c>
      <c r="Q99" s="69">
        <v>38</v>
      </c>
      <c r="R99" s="69">
        <v>20</v>
      </c>
      <c r="S99" s="69">
        <v>18</v>
      </c>
      <c r="T99" s="69">
        <v>17</v>
      </c>
      <c r="U99" s="72"/>
      <c r="V99" s="72"/>
      <c r="W99" s="69"/>
      <c r="X99" s="69"/>
      <c r="Y99" s="69"/>
      <c r="Z99" s="69"/>
      <c r="AA99" s="69"/>
      <c r="AB99" s="73"/>
      <c r="AC99" s="74"/>
      <c r="AD99" s="72"/>
      <c r="AE99" s="73"/>
      <c r="AF99" s="117" t="s">
        <v>354</v>
      </c>
      <c r="AG99" s="149" t="str">
        <f>IF(I99="","",CONCATENATE("SainSmart [",IF(J99="",C99,J99),"] ",I99," ",H99))</f>
        <v>SainSmart [SS17] Flat Nose 1 Flute Nano Blue Coat</v>
      </c>
      <c r="AH99" s="92" t="s">
        <v>44</v>
      </c>
      <c r="AI99" s="75">
        <f t="shared" ref="AI99:AI108" si="66">IF(AH99="","",IF(VLOOKUP($AH99,VCarveParms,2,FALSE)="","",IF(AH99="Tapered Ball Nose",P99,$O99)))</f>
        <v>3.1749999999999998</v>
      </c>
      <c r="AJ99" s="75">
        <f t="shared" ref="AJ99:AJ108" si="67">IF(AH99="","",IF(VLOOKUP($AH99,VCarveParms,3,FALSE)="","",$M99))</f>
        <v>1</v>
      </c>
      <c r="AK99" s="75" t="str">
        <f t="shared" ref="AK99:AK108" si="68">IF(AH99="","",IF(VLOOKUP($AH99,VCarveParms,4,FALSE)="","",U99))</f>
        <v/>
      </c>
      <c r="AL99" s="75" t="str">
        <f t="shared" ref="AL99:AL108" si="69">IF(AH99="","",IF(VLOOKUP($AH99,VCarveParms,5,FALSE)="","",IF($AH99="Drill",$Y99,$V99*2)))</f>
        <v/>
      </c>
      <c r="AM99" s="75" t="str">
        <f t="shared" ref="AM99:AM108" si="70">IF(AH99="","",IF(VLOOKUP($AH99,VCarveParms,6,FALSE)="","",$V99))</f>
        <v/>
      </c>
      <c r="AN99" s="75" t="str">
        <f t="shared" ref="AN99:AN108" si="71">IF(AH99="","",IF(VLOOKUP($AH99,VCarveParms,7,FALSE)="","",$X99))</f>
        <v/>
      </c>
      <c r="AO99" s="75" t="str">
        <f t="shared" ref="AO99:AO108" si="72">IF(AH99="","",IF(VLOOKUP($AH99,VCarveParms,8,FALSE)="","","???"))</f>
        <v/>
      </c>
      <c r="AP99" s="75" t="str">
        <f t="shared" ref="AP99:AP108" si="73">IF(AH99="","",IF(VLOOKUP($AH99,VCarveParms,9,FALSE)="","","???"))</f>
        <v/>
      </c>
      <c r="AQ99" s="75" t="str">
        <f t="shared" ref="AQ99:AQ108" si="74">IF(AH99="","",IF(VLOOKUP($AH99,VCarveParms,10,FALSE)="","","???"))</f>
        <v/>
      </c>
      <c r="AR99" s="76" t="str">
        <f t="shared" ref="AR99:AR108" si="75">IF(AH99="","",IF(VLOOKUP($AH99,VCarveParms,11,FALSE)="","","???"))</f>
        <v/>
      </c>
    </row>
    <row r="100" spans="2:44" ht="15.75" thickBot="1">
      <c r="B100" s="120"/>
      <c r="C100" s="21" t="s">
        <v>116</v>
      </c>
      <c r="D100" s="17"/>
      <c r="E100" s="17"/>
      <c r="F100" s="122"/>
      <c r="G100" s="17"/>
      <c r="H100" s="86"/>
      <c r="I100" s="80"/>
      <c r="J100" s="77"/>
      <c r="K100" s="45"/>
      <c r="L100" s="36"/>
      <c r="M100" s="37"/>
      <c r="N100" s="49"/>
      <c r="O100" s="36"/>
      <c r="P100" s="36"/>
      <c r="Q100" s="36"/>
      <c r="R100" s="36"/>
      <c r="S100" s="36"/>
      <c r="T100" s="36"/>
      <c r="U100" s="42"/>
      <c r="V100" s="42"/>
      <c r="W100" s="36"/>
      <c r="X100" s="36"/>
      <c r="Y100" s="36"/>
      <c r="Z100" s="36"/>
      <c r="AA100" s="36"/>
      <c r="AB100" s="44"/>
      <c r="AC100" s="43"/>
      <c r="AD100" s="42"/>
      <c r="AE100" s="44"/>
      <c r="AF100" s="118"/>
      <c r="AG100" s="150" t="str">
        <f>IF(I100="","",CONCATENATE("SainSmart [",IF(J100="",C100,J100),"] ",I100," ",H99))</f>
        <v/>
      </c>
      <c r="AH100" s="93"/>
      <c r="AI100" s="75" t="str">
        <f t="shared" si="66"/>
        <v/>
      </c>
      <c r="AJ100" s="75" t="str">
        <f t="shared" si="67"/>
        <v/>
      </c>
      <c r="AK100" s="75" t="str">
        <f t="shared" si="68"/>
        <v/>
      </c>
      <c r="AL100" s="75" t="str">
        <f t="shared" si="69"/>
        <v/>
      </c>
      <c r="AM100" s="75" t="str">
        <f t="shared" si="70"/>
        <v/>
      </c>
      <c r="AN100" s="75" t="str">
        <f t="shared" si="71"/>
        <v/>
      </c>
      <c r="AO100" s="75" t="str">
        <f t="shared" si="72"/>
        <v/>
      </c>
      <c r="AP100" s="75" t="str">
        <f t="shared" si="73"/>
        <v/>
      </c>
      <c r="AQ100" s="75" t="str">
        <f t="shared" si="74"/>
        <v/>
      </c>
      <c r="AR100" s="76" t="str">
        <f t="shared" si="75"/>
        <v/>
      </c>
    </row>
    <row r="101" spans="2:44">
      <c r="B101" s="25"/>
      <c r="C101" s="26"/>
      <c r="D101" s="26"/>
      <c r="E101" s="26"/>
      <c r="F101" s="26"/>
      <c r="G101" s="26"/>
      <c r="H101" s="27"/>
      <c r="I101" s="80"/>
      <c r="J101" s="77"/>
      <c r="K101" s="45"/>
      <c r="L101" s="36"/>
      <c r="M101" s="37"/>
      <c r="N101" s="49"/>
      <c r="O101" s="36"/>
      <c r="P101" s="36"/>
      <c r="Q101" s="36"/>
      <c r="R101" s="36"/>
      <c r="S101" s="36"/>
      <c r="T101" s="36"/>
      <c r="U101" s="42"/>
      <c r="V101" s="54"/>
      <c r="W101" s="36"/>
      <c r="X101" s="36"/>
      <c r="Y101" s="36"/>
      <c r="Z101" s="36"/>
      <c r="AA101" s="36"/>
      <c r="AB101" s="44"/>
      <c r="AC101" s="43"/>
      <c r="AD101" s="42"/>
      <c r="AE101" s="44"/>
      <c r="AF101" s="65"/>
      <c r="AG101" s="148" t="str">
        <f>IF(I101="","",CONCATENATE("SainSmart [",IF(J101="",C101,J101),"] ",I101," ",H99))</f>
        <v/>
      </c>
      <c r="AH101" s="93"/>
      <c r="AI101" s="75" t="str">
        <f t="shared" si="66"/>
        <v/>
      </c>
      <c r="AJ101" s="75" t="str">
        <f t="shared" si="67"/>
        <v/>
      </c>
      <c r="AK101" s="75" t="str">
        <f t="shared" si="68"/>
        <v/>
      </c>
      <c r="AL101" s="75" t="str">
        <f t="shared" si="69"/>
        <v/>
      </c>
      <c r="AM101" s="75" t="str">
        <f t="shared" si="70"/>
        <v/>
      </c>
      <c r="AN101" s="75" t="str">
        <f t="shared" si="71"/>
        <v/>
      </c>
      <c r="AO101" s="75" t="str">
        <f t="shared" si="72"/>
        <v/>
      </c>
      <c r="AP101" s="75" t="str">
        <f t="shared" si="73"/>
        <v/>
      </c>
      <c r="AQ101" s="75" t="str">
        <f t="shared" si="74"/>
        <v/>
      </c>
      <c r="AR101" s="76" t="str">
        <f t="shared" si="75"/>
        <v/>
      </c>
    </row>
    <row r="102" spans="2:44">
      <c r="B102" s="25"/>
      <c r="C102" s="26"/>
      <c r="D102" s="26"/>
      <c r="E102" s="26"/>
      <c r="F102" s="26"/>
      <c r="G102" s="26"/>
      <c r="H102" s="27"/>
      <c r="I102" s="80"/>
      <c r="J102" s="77"/>
      <c r="K102" s="45"/>
      <c r="L102" s="36"/>
      <c r="M102" s="37"/>
      <c r="N102" s="49"/>
      <c r="O102" s="36"/>
      <c r="P102" s="36"/>
      <c r="Q102" s="36"/>
      <c r="R102" s="36"/>
      <c r="S102" s="36"/>
      <c r="T102" s="36"/>
      <c r="U102" s="42"/>
      <c r="V102" s="42"/>
      <c r="W102" s="36"/>
      <c r="X102" s="36"/>
      <c r="Y102" s="36"/>
      <c r="Z102" s="36"/>
      <c r="AA102" s="36"/>
      <c r="AB102" s="44"/>
      <c r="AC102" s="43"/>
      <c r="AD102" s="42"/>
      <c r="AE102" s="44"/>
      <c r="AF102" s="65"/>
      <c r="AG102" s="148" t="str">
        <f>IF(I102="","",CONCATENATE("SainSmart [",IF(J102="",C102,J102),"] ",I102," ",H99))</f>
        <v/>
      </c>
      <c r="AH102" s="93"/>
      <c r="AI102" s="75" t="str">
        <f t="shared" si="66"/>
        <v/>
      </c>
      <c r="AJ102" s="75" t="str">
        <f t="shared" si="67"/>
        <v/>
      </c>
      <c r="AK102" s="75" t="str">
        <f t="shared" si="68"/>
        <v/>
      </c>
      <c r="AL102" s="75" t="str">
        <f t="shared" si="69"/>
        <v/>
      </c>
      <c r="AM102" s="75" t="str">
        <f t="shared" si="70"/>
        <v/>
      </c>
      <c r="AN102" s="75" t="str">
        <f t="shared" si="71"/>
        <v/>
      </c>
      <c r="AO102" s="75" t="str">
        <f t="shared" si="72"/>
        <v/>
      </c>
      <c r="AP102" s="75" t="str">
        <f t="shared" si="73"/>
        <v/>
      </c>
      <c r="AQ102" s="75" t="str">
        <f t="shared" si="74"/>
        <v/>
      </c>
      <c r="AR102" s="76" t="str">
        <f t="shared" si="75"/>
        <v/>
      </c>
    </row>
    <row r="103" spans="2:44">
      <c r="B103" s="25"/>
      <c r="C103" s="26"/>
      <c r="D103" s="26"/>
      <c r="E103" s="26"/>
      <c r="F103" s="26"/>
      <c r="G103" s="26"/>
      <c r="H103" s="27"/>
      <c r="I103" s="80"/>
      <c r="J103" s="77"/>
      <c r="K103" s="45"/>
      <c r="L103" s="36"/>
      <c r="M103" s="37"/>
      <c r="N103" s="49"/>
      <c r="O103" s="36"/>
      <c r="P103" s="36"/>
      <c r="Q103" s="36"/>
      <c r="R103" s="36"/>
      <c r="S103" s="36"/>
      <c r="T103" s="36"/>
      <c r="U103" s="42"/>
      <c r="V103" s="42"/>
      <c r="W103" s="36"/>
      <c r="X103" s="36"/>
      <c r="Y103" s="36"/>
      <c r="Z103" s="36"/>
      <c r="AA103" s="36"/>
      <c r="AB103" s="44"/>
      <c r="AC103" s="43"/>
      <c r="AD103" s="42"/>
      <c r="AE103" s="44"/>
      <c r="AF103" s="65"/>
      <c r="AG103" s="148" t="str">
        <f>IF(I103="","",CONCATENATE("SainSmart [",IF(J103="",C103,J103),"] ",I103," ",H99))</f>
        <v/>
      </c>
      <c r="AH103" s="93"/>
      <c r="AI103" s="75" t="str">
        <f t="shared" si="66"/>
        <v/>
      </c>
      <c r="AJ103" s="75" t="str">
        <f t="shared" si="67"/>
        <v/>
      </c>
      <c r="AK103" s="75" t="str">
        <f t="shared" si="68"/>
        <v/>
      </c>
      <c r="AL103" s="75" t="str">
        <f t="shared" si="69"/>
        <v/>
      </c>
      <c r="AM103" s="75" t="str">
        <f t="shared" si="70"/>
        <v/>
      </c>
      <c r="AN103" s="75" t="str">
        <f t="shared" si="71"/>
        <v/>
      </c>
      <c r="AO103" s="75" t="str">
        <f t="shared" si="72"/>
        <v/>
      </c>
      <c r="AP103" s="75" t="str">
        <f t="shared" si="73"/>
        <v/>
      </c>
      <c r="AQ103" s="75" t="str">
        <f t="shared" si="74"/>
        <v/>
      </c>
      <c r="AR103" s="76" t="str">
        <f t="shared" si="75"/>
        <v/>
      </c>
    </row>
    <row r="104" spans="2:44">
      <c r="B104" s="25"/>
      <c r="C104" s="26"/>
      <c r="D104" s="26"/>
      <c r="E104" s="26"/>
      <c r="F104" s="26"/>
      <c r="G104" s="26"/>
      <c r="H104" s="27"/>
      <c r="I104" s="80"/>
      <c r="J104" s="77"/>
      <c r="K104" s="45"/>
      <c r="L104" s="36"/>
      <c r="M104" s="37"/>
      <c r="N104" s="49"/>
      <c r="O104" s="36"/>
      <c r="P104" s="36"/>
      <c r="Q104" s="36"/>
      <c r="R104" s="36"/>
      <c r="S104" s="36"/>
      <c r="T104" s="36"/>
      <c r="U104" s="42"/>
      <c r="V104" s="42"/>
      <c r="W104" s="36"/>
      <c r="X104" s="36"/>
      <c r="Y104" s="36"/>
      <c r="Z104" s="36"/>
      <c r="AA104" s="36"/>
      <c r="AB104" s="44"/>
      <c r="AC104" s="43"/>
      <c r="AD104" s="42"/>
      <c r="AE104" s="44"/>
      <c r="AF104" s="65"/>
      <c r="AG104" s="148" t="str">
        <f>IF(I104="","",CONCATENATE("SainSmart [",IF(J104="",C104,J104),"] ",I104," ",H99))</f>
        <v/>
      </c>
      <c r="AH104" s="93"/>
      <c r="AI104" s="75" t="str">
        <f t="shared" si="66"/>
        <v/>
      </c>
      <c r="AJ104" s="75" t="str">
        <f t="shared" si="67"/>
        <v/>
      </c>
      <c r="AK104" s="75" t="str">
        <f t="shared" si="68"/>
        <v/>
      </c>
      <c r="AL104" s="75" t="str">
        <f t="shared" si="69"/>
        <v/>
      </c>
      <c r="AM104" s="75" t="str">
        <f t="shared" si="70"/>
        <v/>
      </c>
      <c r="AN104" s="75" t="str">
        <f t="shared" si="71"/>
        <v/>
      </c>
      <c r="AO104" s="75" t="str">
        <f t="shared" si="72"/>
        <v/>
      </c>
      <c r="AP104" s="75" t="str">
        <f t="shared" si="73"/>
        <v/>
      </c>
      <c r="AQ104" s="75" t="str">
        <f t="shared" si="74"/>
        <v/>
      </c>
      <c r="AR104" s="76" t="str">
        <f t="shared" si="75"/>
        <v/>
      </c>
    </row>
    <row r="105" spans="2:44">
      <c r="B105" s="25"/>
      <c r="C105" s="26"/>
      <c r="D105" s="26"/>
      <c r="E105" s="26"/>
      <c r="F105" s="26"/>
      <c r="G105" s="26"/>
      <c r="H105" s="27"/>
      <c r="I105" s="80"/>
      <c r="J105" s="77"/>
      <c r="K105" s="45"/>
      <c r="L105" s="36"/>
      <c r="M105" s="37"/>
      <c r="N105" s="49"/>
      <c r="O105" s="36"/>
      <c r="P105" s="36"/>
      <c r="Q105" s="36"/>
      <c r="R105" s="36"/>
      <c r="S105" s="36"/>
      <c r="T105" s="36"/>
      <c r="U105" s="42"/>
      <c r="V105" s="42"/>
      <c r="W105" s="36"/>
      <c r="X105" s="36"/>
      <c r="Y105" s="36"/>
      <c r="Z105" s="36"/>
      <c r="AA105" s="36"/>
      <c r="AB105" s="44"/>
      <c r="AC105" s="43"/>
      <c r="AD105" s="42"/>
      <c r="AE105" s="44"/>
      <c r="AF105" s="65"/>
      <c r="AG105" s="148" t="str">
        <f>IF(I105="","",CONCATENATE("SainSmart [",IF(J105="",C105,J105),"] ",I105," ",H99))</f>
        <v/>
      </c>
      <c r="AH105" s="93"/>
      <c r="AI105" s="75" t="str">
        <f t="shared" si="66"/>
        <v/>
      </c>
      <c r="AJ105" s="75" t="str">
        <f t="shared" si="67"/>
        <v/>
      </c>
      <c r="AK105" s="75" t="str">
        <f t="shared" si="68"/>
        <v/>
      </c>
      <c r="AL105" s="75" t="str">
        <f t="shared" si="69"/>
        <v/>
      </c>
      <c r="AM105" s="75" t="str">
        <f t="shared" si="70"/>
        <v/>
      </c>
      <c r="AN105" s="75" t="str">
        <f t="shared" si="71"/>
        <v/>
      </c>
      <c r="AO105" s="75" t="str">
        <f t="shared" si="72"/>
        <v/>
      </c>
      <c r="AP105" s="75" t="str">
        <f t="shared" si="73"/>
        <v/>
      </c>
      <c r="AQ105" s="75" t="str">
        <f t="shared" si="74"/>
        <v/>
      </c>
      <c r="AR105" s="76" t="str">
        <f t="shared" si="75"/>
        <v/>
      </c>
    </row>
    <row r="106" spans="2:44">
      <c r="B106" s="25"/>
      <c r="C106" s="26"/>
      <c r="D106" s="26"/>
      <c r="E106" s="26"/>
      <c r="F106" s="26"/>
      <c r="G106" s="26"/>
      <c r="H106" s="27"/>
      <c r="I106" s="80"/>
      <c r="J106" s="77"/>
      <c r="K106" s="45"/>
      <c r="L106" s="36"/>
      <c r="M106" s="37"/>
      <c r="N106" s="49"/>
      <c r="O106" s="36"/>
      <c r="P106" s="36"/>
      <c r="Q106" s="36"/>
      <c r="R106" s="36"/>
      <c r="S106" s="36"/>
      <c r="T106" s="36"/>
      <c r="U106" s="42"/>
      <c r="V106" s="42"/>
      <c r="W106" s="36"/>
      <c r="X106" s="36"/>
      <c r="Y106" s="36"/>
      <c r="Z106" s="36"/>
      <c r="AA106" s="36"/>
      <c r="AB106" s="44"/>
      <c r="AC106" s="43"/>
      <c r="AD106" s="42"/>
      <c r="AE106" s="44"/>
      <c r="AF106" s="65"/>
      <c r="AG106" s="148" t="str">
        <f>IF(I106="","",CONCATENATE("SainSmart [",IF(J106="",C106,J106),"] ",I106," ",H99))</f>
        <v/>
      </c>
      <c r="AH106" s="93"/>
      <c r="AI106" s="75" t="str">
        <f t="shared" si="66"/>
        <v/>
      </c>
      <c r="AJ106" s="75" t="str">
        <f t="shared" si="67"/>
        <v/>
      </c>
      <c r="AK106" s="75" t="str">
        <f t="shared" si="68"/>
        <v/>
      </c>
      <c r="AL106" s="75" t="str">
        <f t="shared" si="69"/>
        <v/>
      </c>
      <c r="AM106" s="75" t="str">
        <f t="shared" si="70"/>
        <v/>
      </c>
      <c r="AN106" s="75" t="str">
        <f t="shared" si="71"/>
        <v/>
      </c>
      <c r="AO106" s="75" t="str">
        <f t="shared" si="72"/>
        <v/>
      </c>
      <c r="AP106" s="75" t="str">
        <f t="shared" si="73"/>
        <v/>
      </c>
      <c r="AQ106" s="75" t="str">
        <f t="shared" si="74"/>
        <v/>
      </c>
      <c r="AR106" s="76" t="str">
        <f t="shared" si="75"/>
        <v/>
      </c>
    </row>
    <row r="107" spans="2:44">
      <c r="B107" s="25"/>
      <c r="C107" s="26"/>
      <c r="D107" s="26"/>
      <c r="E107" s="26"/>
      <c r="F107" s="26"/>
      <c r="G107" s="26"/>
      <c r="H107" s="27"/>
      <c r="I107" s="80"/>
      <c r="J107" s="77"/>
      <c r="K107" s="45"/>
      <c r="L107" s="36"/>
      <c r="M107" s="37"/>
      <c r="N107" s="49"/>
      <c r="O107" s="36"/>
      <c r="P107" s="36"/>
      <c r="Q107" s="36"/>
      <c r="R107" s="36"/>
      <c r="S107" s="36"/>
      <c r="T107" s="36"/>
      <c r="U107" s="42"/>
      <c r="V107" s="42"/>
      <c r="W107" s="36"/>
      <c r="X107" s="36"/>
      <c r="Y107" s="36"/>
      <c r="Z107" s="36"/>
      <c r="AA107" s="36"/>
      <c r="AB107" s="44"/>
      <c r="AC107" s="43"/>
      <c r="AD107" s="42"/>
      <c r="AE107" s="44"/>
      <c r="AF107" s="65"/>
      <c r="AG107" s="148" t="str">
        <f>IF(I107="","",CONCATENATE("SainSmart [",IF(J107="",C107,J107),"] ",I107," ",H99))</f>
        <v/>
      </c>
      <c r="AH107" s="93"/>
      <c r="AI107" s="75" t="str">
        <f t="shared" si="66"/>
        <v/>
      </c>
      <c r="AJ107" s="75" t="str">
        <f t="shared" si="67"/>
        <v/>
      </c>
      <c r="AK107" s="75" t="str">
        <f t="shared" si="68"/>
        <v/>
      </c>
      <c r="AL107" s="75" t="str">
        <f t="shared" si="69"/>
        <v/>
      </c>
      <c r="AM107" s="75" t="str">
        <f t="shared" si="70"/>
        <v/>
      </c>
      <c r="AN107" s="75" t="str">
        <f t="shared" si="71"/>
        <v/>
      </c>
      <c r="AO107" s="75" t="str">
        <f t="shared" si="72"/>
        <v/>
      </c>
      <c r="AP107" s="75" t="str">
        <f t="shared" si="73"/>
        <v/>
      </c>
      <c r="AQ107" s="75" t="str">
        <f t="shared" si="74"/>
        <v/>
      </c>
      <c r="AR107" s="76" t="str">
        <f t="shared" si="75"/>
        <v/>
      </c>
    </row>
    <row r="108" spans="2:44">
      <c r="B108" s="28"/>
      <c r="C108" s="29"/>
      <c r="D108" s="29"/>
      <c r="E108" s="29"/>
      <c r="F108" s="29"/>
      <c r="G108" s="29"/>
      <c r="H108" s="30"/>
      <c r="I108" s="80"/>
      <c r="J108" s="77"/>
      <c r="K108" s="45"/>
      <c r="L108" s="36"/>
      <c r="M108" s="37"/>
      <c r="N108" s="49"/>
      <c r="O108" s="36"/>
      <c r="P108" s="36"/>
      <c r="Q108" s="36"/>
      <c r="R108" s="36"/>
      <c r="S108" s="36"/>
      <c r="T108" s="36"/>
      <c r="U108" s="42"/>
      <c r="V108" s="42"/>
      <c r="W108" s="36"/>
      <c r="X108" s="36"/>
      <c r="Y108" s="36"/>
      <c r="Z108" s="36"/>
      <c r="AA108" s="36"/>
      <c r="AB108" s="44"/>
      <c r="AC108" s="43"/>
      <c r="AD108" s="42"/>
      <c r="AE108" s="44"/>
      <c r="AF108" s="65"/>
      <c r="AG108" s="148" t="str">
        <f>IF(I108="","",CONCATENATE("SainSmart [",IF(J108="",C108,J108),"] ",I108," ",H99))</f>
        <v/>
      </c>
      <c r="AH108" s="93"/>
      <c r="AI108" s="75" t="str">
        <f t="shared" si="66"/>
        <v/>
      </c>
      <c r="AJ108" s="75" t="str">
        <f t="shared" si="67"/>
        <v/>
      </c>
      <c r="AK108" s="75" t="str">
        <f t="shared" si="68"/>
        <v/>
      </c>
      <c r="AL108" s="75" t="str">
        <f t="shared" si="69"/>
        <v/>
      </c>
      <c r="AM108" s="75" t="str">
        <f t="shared" si="70"/>
        <v/>
      </c>
      <c r="AN108" s="75" t="str">
        <f t="shared" si="71"/>
        <v/>
      </c>
      <c r="AO108" s="75" t="str">
        <f t="shared" si="72"/>
        <v/>
      </c>
      <c r="AP108" s="75" t="str">
        <f t="shared" si="73"/>
        <v/>
      </c>
      <c r="AQ108" s="75" t="str">
        <f t="shared" si="74"/>
        <v/>
      </c>
      <c r="AR108" s="76" t="str">
        <f t="shared" si="75"/>
        <v/>
      </c>
    </row>
    <row r="109" spans="2:44" ht="15.75" thickBot="1"/>
    <row r="110" spans="2:44" ht="19.5" customHeight="1" thickBot="1">
      <c r="B110" s="3"/>
      <c r="J110" s="65"/>
      <c r="K110" s="123" t="s">
        <v>79</v>
      </c>
      <c r="L110" s="124"/>
      <c r="M110" s="124"/>
      <c r="N110" s="124"/>
      <c r="O110" s="124"/>
      <c r="P110" s="124"/>
      <c r="Q110" s="124"/>
      <c r="R110" s="124"/>
      <c r="S110" s="124"/>
      <c r="T110" s="124"/>
      <c r="U110" s="124"/>
      <c r="V110" s="124"/>
      <c r="W110" s="124"/>
      <c r="X110" s="124"/>
      <c r="Y110" s="124"/>
      <c r="Z110" s="124"/>
      <c r="AA110" s="124"/>
      <c r="AB110" s="124"/>
      <c r="AC110" s="124"/>
      <c r="AD110" s="124"/>
      <c r="AE110" s="125"/>
      <c r="AF110" s="110" t="s">
        <v>104</v>
      </c>
      <c r="AG110" s="111"/>
      <c r="AH110" s="111"/>
      <c r="AI110" s="111"/>
      <c r="AJ110" s="111"/>
      <c r="AK110" s="111"/>
      <c r="AL110" s="111"/>
      <c r="AM110" s="111"/>
      <c r="AN110" s="111"/>
      <c r="AO110" s="111"/>
      <c r="AP110" s="111"/>
      <c r="AQ110" s="111"/>
      <c r="AR110" s="112"/>
    </row>
    <row r="111" spans="2:44" ht="60" customHeight="1" thickBot="1">
      <c r="B111" s="22" t="s">
        <v>33</v>
      </c>
      <c r="C111" s="23" t="s">
        <v>80</v>
      </c>
      <c r="D111" s="23" t="s">
        <v>115</v>
      </c>
      <c r="E111" s="23" t="s">
        <v>109</v>
      </c>
      <c r="F111" s="23" t="s">
        <v>108</v>
      </c>
      <c r="G111" s="23" t="s">
        <v>107</v>
      </c>
      <c r="H111" s="85" t="s">
        <v>37</v>
      </c>
      <c r="I111" s="79" t="s">
        <v>68</v>
      </c>
      <c r="J111" s="24" t="s">
        <v>238</v>
      </c>
      <c r="K111" s="4" t="s">
        <v>78</v>
      </c>
      <c r="L111" s="5" t="s">
        <v>53</v>
      </c>
      <c r="M111" s="5" t="s">
        <v>63</v>
      </c>
      <c r="N111" s="48" t="s">
        <v>35</v>
      </c>
      <c r="O111" s="5" t="s">
        <v>34</v>
      </c>
      <c r="P111" s="5" t="s">
        <v>39</v>
      </c>
      <c r="Q111" s="5" t="s">
        <v>54</v>
      </c>
      <c r="R111" s="5" t="s">
        <v>55</v>
      </c>
      <c r="S111" s="5" t="s">
        <v>56</v>
      </c>
      <c r="T111" s="5" t="s">
        <v>57</v>
      </c>
      <c r="U111" s="5" t="s">
        <v>58</v>
      </c>
      <c r="V111" s="51" t="s">
        <v>159</v>
      </c>
      <c r="W111" s="5" t="s">
        <v>59</v>
      </c>
      <c r="X111" s="5" t="s">
        <v>41</v>
      </c>
      <c r="Y111" s="5" t="s">
        <v>309</v>
      </c>
      <c r="Z111" s="5" t="s">
        <v>60</v>
      </c>
      <c r="AA111" s="5" t="s">
        <v>61</v>
      </c>
      <c r="AB111" s="55" t="s">
        <v>62</v>
      </c>
      <c r="AC111" s="4" t="s">
        <v>206</v>
      </c>
      <c r="AD111" s="5" t="s">
        <v>207</v>
      </c>
      <c r="AE111" s="6" t="s">
        <v>208</v>
      </c>
      <c r="AF111" s="66" t="s">
        <v>343</v>
      </c>
      <c r="AG111" s="81" t="s">
        <v>205</v>
      </c>
      <c r="AH111" s="91" t="s">
        <v>5</v>
      </c>
      <c r="AI111" s="8" t="s">
        <v>64</v>
      </c>
      <c r="AJ111" s="9" t="s">
        <v>6</v>
      </c>
      <c r="AK111" s="9" t="s">
        <v>65</v>
      </c>
      <c r="AL111" s="9" t="s">
        <v>66</v>
      </c>
      <c r="AM111" s="9" t="s">
        <v>83</v>
      </c>
      <c r="AN111" s="9" t="s">
        <v>84</v>
      </c>
      <c r="AO111" s="9" t="s">
        <v>89</v>
      </c>
      <c r="AP111" s="9" t="s">
        <v>91</v>
      </c>
      <c r="AQ111" s="9" t="s">
        <v>90</v>
      </c>
      <c r="AR111" s="10" t="s">
        <v>92</v>
      </c>
    </row>
    <row r="112" spans="2:44" ht="15.75" customHeight="1" thickBot="1">
      <c r="B112" s="119" t="s">
        <v>130</v>
      </c>
      <c r="C112" s="19" t="s">
        <v>200</v>
      </c>
      <c r="D112" s="20">
        <v>10</v>
      </c>
      <c r="E112" s="62" t="s">
        <v>113</v>
      </c>
      <c r="F112" s="121" t="s">
        <v>195</v>
      </c>
      <c r="G112" s="20" t="s">
        <v>131</v>
      </c>
      <c r="H112" s="67" t="s">
        <v>250</v>
      </c>
      <c r="I112" s="80" t="s">
        <v>314</v>
      </c>
      <c r="J112" s="77" t="s">
        <v>200</v>
      </c>
      <c r="K112" s="68" t="s">
        <v>28</v>
      </c>
      <c r="L112" s="69" t="s">
        <v>29</v>
      </c>
      <c r="M112" s="70">
        <v>2</v>
      </c>
      <c r="N112" s="71" t="s">
        <v>117</v>
      </c>
      <c r="O112" s="69">
        <v>3.1749999999999998</v>
      </c>
      <c r="P112" s="69">
        <v>3.1749999999999998</v>
      </c>
      <c r="Q112" s="69">
        <v>38</v>
      </c>
      <c r="R112" s="69">
        <v>22</v>
      </c>
      <c r="S112" s="69">
        <v>22</v>
      </c>
      <c r="T112" s="69">
        <v>16</v>
      </c>
      <c r="U112" s="72"/>
      <c r="V112" s="72"/>
      <c r="W112" s="69"/>
      <c r="X112" s="69"/>
      <c r="Y112" s="69"/>
      <c r="Z112" s="69"/>
      <c r="AA112" s="69"/>
      <c r="AB112" s="73"/>
      <c r="AC112" s="74"/>
      <c r="AD112" s="72"/>
      <c r="AE112" s="73"/>
      <c r="AF112" s="117" t="s">
        <v>355</v>
      </c>
      <c r="AG112" s="149" t="str">
        <f>IF(I112="","",CONCATENATE("SainSmart [",IF(J112="",C112,J112),"] ",I112," ",H112))</f>
        <v>SainSmart [SF17] Flat Nose 2 Flute Nano Blue Coat</v>
      </c>
      <c r="AH112" s="92" t="s">
        <v>44</v>
      </c>
      <c r="AI112" s="75">
        <f t="shared" ref="AI112:AI121" si="76">IF(AH112="","",IF(VLOOKUP($AH112,VCarveParms,2,FALSE)="","",IF(AH112="Tapered Ball Nose",P112,$O112)))</f>
        <v>3.1749999999999998</v>
      </c>
      <c r="AJ112" s="75">
        <f t="shared" ref="AJ112:AJ121" si="77">IF(AH112="","",IF(VLOOKUP($AH112,VCarveParms,3,FALSE)="","",$M112))</f>
        <v>2</v>
      </c>
      <c r="AK112" s="75" t="str">
        <f t="shared" ref="AK112:AK121" si="78">IF(AH112="","",IF(VLOOKUP($AH112,VCarveParms,4,FALSE)="","",U112))</f>
        <v/>
      </c>
      <c r="AL112" s="75" t="str">
        <f t="shared" ref="AL112:AL121" si="79">IF(AH112="","",IF(VLOOKUP($AH112,VCarveParms,5,FALSE)="","",IF($AH112="Drill",$Y112,$V112*2)))</f>
        <v/>
      </c>
      <c r="AM112" s="75" t="str">
        <f t="shared" ref="AM112:AM121" si="80">IF(AH112="","",IF(VLOOKUP($AH112,VCarveParms,6,FALSE)="","",$V112))</f>
        <v/>
      </c>
      <c r="AN112" s="75" t="str">
        <f t="shared" ref="AN112:AN121" si="81">IF(AH112="","",IF(VLOOKUP($AH112,VCarveParms,7,FALSE)="","",$X112))</f>
        <v/>
      </c>
      <c r="AO112" s="75" t="str">
        <f t="shared" ref="AO112:AO121" si="82">IF(AH112="","",IF(VLOOKUP($AH112,VCarveParms,8,FALSE)="","","???"))</f>
        <v/>
      </c>
      <c r="AP112" s="75" t="str">
        <f t="shared" ref="AP112:AP121" si="83">IF(AH112="","",IF(VLOOKUP($AH112,VCarveParms,9,FALSE)="","","???"))</f>
        <v/>
      </c>
      <c r="AQ112" s="75" t="str">
        <f t="shared" ref="AQ112:AQ121" si="84">IF(AH112="","",IF(VLOOKUP($AH112,VCarveParms,10,FALSE)="","","???"))</f>
        <v/>
      </c>
      <c r="AR112" s="76" t="str">
        <f t="shared" ref="AR112:AR121" si="85">IF(AH112="","",IF(VLOOKUP($AH112,VCarveParms,11,FALSE)="","","???"))</f>
        <v/>
      </c>
    </row>
    <row r="113" spans="2:44" ht="15.75" thickBot="1">
      <c r="B113" s="120"/>
      <c r="C113" s="21" t="s">
        <v>116</v>
      </c>
      <c r="D113" s="17"/>
      <c r="E113" s="17"/>
      <c r="F113" s="122"/>
      <c r="G113" s="17"/>
      <c r="H113" s="86"/>
      <c r="I113" s="80"/>
      <c r="J113" s="77"/>
      <c r="K113" s="45"/>
      <c r="L113" s="36"/>
      <c r="M113" s="37"/>
      <c r="N113" s="49"/>
      <c r="O113" s="36"/>
      <c r="P113" s="36"/>
      <c r="Q113" s="36"/>
      <c r="R113" s="36"/>
      <c r="S113" s="36"/>
      <c r="T113" s="36"/>
      <c r="U113" s="42"/>
      <c r="V113" s="42"/>
      <c r="W113" s="36"/>
      <c r="X113" s="36"/>
      <c r="Y113" s="36"/>
      <c r="Z113" s="36"/>
      <c r="AA113" s="36"/>
      <c r="AB113" s="44"/>
      <c r="AC113" s="43"/>
      <c r="AD113" s="42"/>
      <c r="AE113" s="44"/>
      <c r="AF113" s="118"/>
      <c r="AG113" s="150" t="str">
        <f>IF(I113="","",CONCATENATE("SainSmart [",IF(J113="",C113,J113),"] ",I113," ",H112))</f>
        <v/>
      </c>
      <c r="AH113" s="93"/>
      <c r="AI113" s="75" t="str">
        <f t="shared" si="76"/>
        <v/>
      </c>
      <c r="AJ113" s="75" t="str">
        <f t="shared" si="77"/>
        <v/>
      </c>
      <c r="AK113" s="75" t="str">
        <f t="shared" si="78"/>
        <v/>
      </c>
      <c r="AL113" s="75" t="str">
        <f t="shared" si="79"/>
        <v/>
      </c>
      <c r="AM113" s="75" t="str">
        <f t="shared" si="80"/>
        <v/>
      </c>
      <c r="AN113" s="75" t="str">
        <f t="shared" si="81"/>
        <v/>
      </c>
      <c r="AO113" s="75" t="str">
        <f t="shared" si="82"/>
        <v/>
      </c>
      <c r="AP113" s="75" t="str">
        <f t="shared" si="83"/>
        <v/>
      </c>
      <c r="AQ113" s="75" t="str">
        <f t="shared" si="84"/>
        <v/>
      </c>
      <c r="AR113" s="76" t="str">
        <f t="shared" si="85"/>
        <v/>
      </c>
    </row>
    <row r="114" spans="2:44">
      <c r="B114" s="25"/>
      <c r="C114" s="26"/>
      <c r="D114" s="26"/>
      <c r="E114" s="26"/>
      <c r="F114" s="26"/>
      <c r="G114" s="26"/>
      <c r="H114" s="27"/>
      <c r="I114" s="80"/>
      <c r="J114" s="77"/>
      <c r="K114" s="45"/>
      <c r="L114" s="36"/>
      <c r="M114" s="37"/>
      <c r="N114" s="49"/>
      <c r="O114" s="36"/>
      <c r="P114" s="36"/>
      <c r="Q114" s="36"/>
      <c r="R114" s="36"/>
      <c r="S114" s="36"/>
      <c r="T114" s="36"/>
      <c r="U114" s="42"/>
      <c r="V114" s="54"/>
      <c r="W114" s="36"/>
      <c r="X114" s="36"/>
      <c r="Y114" s="36"/>
      <c r="Z114" s="36"/>
      <c r="AA114" s="36"/>
      <c r="AB114" s="44"/>
      <c r="AC114" s="43"/>
      <c r="AD114" s="42"/>
      <c r="AE114" s="44"/>
      <c r="AF114" s="65"/>
      <c r="AG114" s="148" t="str">
        <f>IF(I114="","",CONCATENATE("SainSmart [",IF(J114="",C114,J114),"] ",I114," ",H112))</f>
        <v/>
      </c>
      <c r="AH114" s="93"/>
      <c r="AI114" s="75" t="str">
        <f t="shared" si="76"/>
        <v/>
      </c>
      <c r="AJ114" s="75" t="str">
        <f t="shared" si="77"/>
        <v/>
      </c>
      <c r="AK114" s="75" t="str">
        <f t="shared" si="78"/>
        <v/>
      </c>
      <c r="AL114" s="75" t="str">
        <f t="shared" si="79"/>
        <v/>
      </c>
      <c r="AM114" s="75" t="str">
        <f t="shared" si="80"/>
        <v/>
      </c>
      <c r="AN114" s="75" t="str">
        <f t="shared" si="81"/>
        <v/>
      </c>
      <c r="AO114" s="75" t="str">
        <f t="shared" si="82"/>
        <v/>
      </c>
      <c r="AP114" s="75" t="str">
        <f t="shared" si="83"/>
        <v/>
      </c>
      <c r="AQ114" s="75" t="str">
        <f t="shared" si="84"/>
        <v/>
      </c>
      <c r="AR114" s="76" t="str">
        <f t="shared" si="85"/>
        <v/>
      </c>
    </row>
    <row r="115" spans="2:44">
      <c r="B115" s="25"/>
      <c r="C115" s="26"/>
      <c r="D115" s="26"/>
      <c r="E115" s="26"/>
      <c r="F115" s="26"/>
      <c r="G115" s="26"/>
      <c r="H115" s="27"/>
      <c r="I115" s="80"/>
      <c r="J115" s="77"/>
      <c r="K115" s="45"/>
      <c r="L115" s="36"/>
      <c r="M115" s="37"/>
      <c r="N115" s="49"/>
      <c r="O115" s="36"/>
      <c r="P115" s="36"/>
      <c r="Q115" s="36"/>
      <c r="R115" s="36"/>
      <c r="S115" s="36"/>
      <c r="T115" s="36"/>
      <c r="U115" s="42"/>
      <c r="V115" s="42"/>
      <c r="W115" s="36"/>
      <c r="X115" s="36"/>
      <c r="Y115" s="36"/>
      <c r="Z115" s="36"/>
      <c r="AA115" s="36"/>
      <c r="AB115" s="44"/>
      <c r="AC115" s="43"/>
      <c r="AD115" s="42"/>
      <c r="AE115" s="44"/>
      <c r="AF115" s="65"/>
      <c r="AG115" s="148" t="str">
        <f>IF(I115="","",CONCATENATE("SainSmart [",IF(J115="",C115,J115),"] ",I115," ",H112))</f>
        <v/>
      </c>
      <c r="AH115" s="93"/>
      <c r="AI115" s="75" t="str">
        <f t="shared" si="76"/>
        <v/>
      </c>
      <c r="AJ115" s="75" t="str">
        <f t="shared" si="77"/>
        <v/>
      </c>
      <c r="AK115" s="75" t="str">
        <f t="shared" si="78"/>
        <v/>
      </c>
      <c r="AL115" s="75" t="str">
        <f t="shared" si="79"/>
        <v/>
      </c>
      <c r="AM115" s="75" t="str">
        <f t="shared" si="80"/>
        <v/>
      </c>
      <c r="AN115" s="75" t="str">
        <f t="shared" si="81"/>
        <v/>
      </c>
      <c r="AO115" s="75" t="str">
        <f t="shared" si="82"/>
        <v/>
      </c>
      <c r="AP115" s="75" t="str">
        <f t="shared" si="83"/>
        <v/>
      </c>
      <c r="AQ115" s="75" t="str">
        <f t="shared" si="84"/>
        <v/>
      </c>
      <c r="AR115" s="76" t="str">
        <f t="shared" si="85"/>
        <v/>
      </c>
    </row>
    <row r="116" spans="2:44">
      <c r="B116" s="25"/>
      <c r="C116" s="26"/>
      <c r="D116" s="26"/>
      <c r="E116" s="26"/>
      <c r="F116" s="26"/>
      <c r="G116" s="26"/>
      <c r="H116" s="27"/>
      <c r="I116" s="80"/>
      <c r="J116" s="77"/>
      <c r="K116" s="45"/>
      <c r="L116" s="36"/>
      <c r="M116" s="37"/>
      <c r="N116" s="49"/>
      <c r="O116" s="36"/>
      <c r="P116" s="36"/>
      <c r="Q116" s="36"/>
      <c r="R116" s="36"/>
      <c r="S116" s="36"/>
      <c r="T116" s="36"/>
      <c r="U116" s="42"/>
      <c r="V116" s="42"/>
      <c r="W116" s="36"/>
      <c r="X116" s="36"/>
      <c r="Y116" s="36"/>
      <c r="Z116" s="36"/>
      <c r="AA116" s="36"/>
      <c r="AB116" s="44"/>
      <c r="AC116" s="43"/>
      <c r="AD116" s="42"/>
      <c r="AE116" s="44"/>
      <c r="AF116" s="65"/>
      <c r="AG116" s="148" t="str">
        <f>IF(I116="","",CONCATENATE("SainSmart [",IF(J116="",C116,J116),"] ",I116," ",H112))</f>
        <v/>
      </c>
      <c r="AH116" s="93"/>
      <c r="AI116" s="75" t="str">
        <f t="shared" si="76"/>
        <v/>
      </c>
      <c r="AJ116" s="75" t="str">
        <f t="shared" si="77"/>
        <v/>
      </c>
      <c r="AK116" s="75" t="str">
        <f t="shared" si="78"/>
        <v/>
      </c>
      <c r="AL116" s="75" t="str">
        <f t="shared" si="79"/>
        <v/>
      </c>
      <c r="AM116" s="75" t="str">
        <f t="shared" si="80"/>
        <v/>
      </c>
      <c r="AN116" s="75" t="str">
        <f t="shared" si="81"/>
        <v/>
      </c>
      <c r="AO116" s="75" t="str">
        <f t="shared" si="82"/>
        <v/>
      </c>
      <c r="AP116" s="75" t="str">
        <f t="shared" si="83"/>
        <v/>
      </c>
      <c r="AQ116" s="75" t="str">
        <f t="shared" si="84"/>
        <v/>
      </c>
      <c r="AR116" s="76" t="str">
        <f t="shared" si="85"/>
        <v/>
      </c>
    </row>
    <row r="117" spans="2:44">
      <c r="B117" s="25"/>
      <c r="C117" s="26"/>
      <c r="D117" s="26"/>
      <c r="E117" s="26"/>
      <c r="F117" s="26"/>
      <c r="G117" s="26"/>
      <c r="H117" s="27"/>
      <c r="I117" s="80"/>
      <c r="J117" s="77"/>
      <c r="K117" s="45"/>
      <c r="L117" s="36"/>
      <c r="M117" s="37"/>
      <c r="N117" s="49"/>
      <c r="O117" s="36"/>
      <c r="P117" s="36"/>
      <c r="Q117" s="36"/>
      <c r="R117" s="36"/>
      <c r="S117" s="36"/>
      <c r="T117" s="36"/>
      <c r="U117" s="42"/>
      <c r="V117" s="42"/>
      <c r="W117" s="36"/>
      <c r="X117" s="36"/>
      <c r="Y117" s="36"/>
      <c r="Z117" s="36"/>
      <c r="AA117" s="36"/>
      <c r="AB117" s="44"/>
      <c r="AC117" s="43"/>
      <c r="AD117" s="42"/>
      <c r="AE117" s="44"/>
      <c r="AF117" s="65"/>
      <c r="AG117" s="148" t="str">
        <f>IF(I117="","",CONCATENATE("SainSmart [",IF(J117="",C117,J117),"] ",I117," ",H112))</f>
        <v/>
      </c>
      <c r="AH117" s="93"/>
      <c r="AI117" s="75" t="str">
        <f t="shared" si="76"/>
        <v/>
      </c>
      <c r="AJ117" s="75" t="str">
        <f t="shared" si="77"/>
        <v/>
      </c>
      <c r="AK117" s="75" t="str">
        <f t="shared" si="78"/>
        <v/>
      </c>
      <c r="AL117" s="75" t="str">
        <f t="shared" si="79"/>
        <v/>
      </c>
      <c r="AM117" s="75" t="str">
        <f t="shared" si="80"/>
        <v/>
      </c>
      <c r="AN117" s="75" t="str">
        <f t="shared" si="81"/>
        <v/>
      </c>
      <c r="AO117" s="75" t="str">
        <f t="shared" si="82"/>
        <v/>
      </c>
      <c r="AP117" s="75" t="str">
        <f t="shared" si="83"/>
        <v/>
      </c>
      <c r="AQ117" s="75" t="str">
        <f t="shared" si="84"/>
        <v/>
      </c>
      <c r="AR117" s="76" t="str">
        <f t="shared" si="85"/>
        <v/>
      </c>
    </row>
    <row r="118" spans="2:44">
      <c r="B118" s="25"/>
      <c r="C118" s="26"/>
      <c r="D118" s="26"/>
      <c r="E118" s="26"/>
      <c r="F118" s="26"/>
      <c r="G118" s="26"/>
      <c r="H118" s="27"/>
      <c r="I118" s="80"/>
      <c r="J118" s="77"/>
      <c r="K118" s="45"/>
      <c r="L118" s="36"/>
      <c r="M118" s="37"/>
      <c r="N118" s="49"/>
      <c r="O118" s="36"/>
      <c r="P118" s="36"/>
      <c r="Q118" s="36"/>
      <c r="R118" s="36"/>
      <c r="S118" s="36"/>
      <c r="T118" s="36"/>
      <c r="U118" s="42"/>
      <c r="V118" s="42"/>
      <c r="W118" s="36"/>
      <c r="X118" s="36"/>
      <c r="Y118" s="36"/>
      <c r="Z118" s="36"/>
      <c r="AA118" s="36"/>
      <c r="AB118" s="44"/>
      <c r="AC118" s="43"/>
      <c r="AD118" s="42"/>
      <c r="AE118" s="44"/>
      <c r="AF118" s="65"/>
      <c r="AG118" s="148" t="str">
        <f>IF(I118="","",CONCATENATE("SainSmart [",IF(J118="",C118,J118),"] ",I118," ",H112))</f>
        <v/>
      </c>
      <c r="AH118" s="93"/>
      <c r="AI118" s="75" t="str">
        <f t="shared" si="76"/>
        <v/>
      </c>
      <c r="AJ118" s="75" t="str">
        <f t="shared" si="77"/>
        <v/>
      </c>
      <c r="AK118" s="75" t="str">
        <f t="shared" si="78"/>
        <v/>
      </c>
      <c r="AL118" s="75" t="str">
        <f t="shared" si="79"/>
        <v/>
      </c>
      <c r="AM118" s="75" t="str">
        <f t="shared" si="80"/>
        <v/>
      </c>
      <c r="AN118" s="75" t="str">
        <f t="shared" si="81"/>
        <v/>
      </c>
      <c r="AO118" s="75" t="str">
        <f t="shared" si="82"/>
        <v/>
      </c>
      <c r="AP118" s="75" t="str">
        <f t="shared" si="83"/>
        <v/>
      </c>
      <c r="AQ118" s="75" t="str">
        <f t="shared" si="84"/>
        <v/>
      </c>
      <c r="AR118" s="76" t="str">
        <f t="shared" si="85"/>
        <v/>
      </c>
    </row>
    <row r="119" spans="2:44">
      <c r="B119" s="25"/>
      <c r="C119" s="26"/>
      <c r="D119" s="26"/>
      <c r="E119" s="26"/>
      <c r="F119" s="26"/>
      <c r="G119" s="26"/>
      <c r="H119" s="27"/>
      <c r="I119" s="80"/>
      <c r="J119" s="77"/>
      <c r="K119" s="45"/>
      <c r="L119" s="36"/>
      <c r="M119" s="37"/>
      <c r="N119" s="49"/>
      <c r="O119" s="36"/>
      <c r="P119" s="36"/>
      <c r="Q119" s="36"/>
      <c r="R119" s="36"/>
      <c r="S119" s="36"/>
      <c r="T119" s="36"/>
      <c r="U119" s="42"/>
      <c r="V119" s="42"/>
      <c r="W119" s="36"/>
      <c r="X119" s="36"/>
      <c r="Y119" s="36"/>
      <c r="Z119" s="36"/>
      <c r="AA119" s="36"/>
      <c r="AB119" s="44"/>
      <c r="AC119" s="43"/>
      <c r="AD119" s="42"/>
      <c r="AE119" s="44"/>
      <c r="AF119" s="65"/>
      <c r="AG119" s="148" t="str">
        <f>IF(I119="","",CONCATENATE("SainSmart [",IF(J119="",C119,J119),"] ",I119," ",H112))</f>
        <v/>
      </c>
      <c r="AH119" s="93"/>
      <c r="AI119" s="75" t="str">
        <f t="shared" si="76"/>
        <v/>
      </c>
      <c r="AJ119" s="75" t="str">
        <f t="shared" si="77"/>
        <v/>
      </c>
      <c r="AK119" s="75" t="str">
        <f t="shared" si="78"/>
        <v/>
      </c>
      <c r="AL119" s="75" t="str">
        <f t="shared" si="79"/>
        <v/>
      </c>
      <c r="AM119" s="75" t="str">
        <f t="shared" si="80"/>
        <v/>
      </c>
      <c r="AN119" s="75" t="str">
        <f t="shared" si="81"/>
        <v/>
      </c>
      <c r="AO119" s="75" t="str">
        <f t="shared" si="82"/>
        <v/>
      </c>
      <c r="AP119" s="75" t="str">
        <f t="shared" si="83"/>
        <v/>
      </c>
      <c r="AQ119" s="75" t="str">
        <f t="shared" si="84"/>
        <v/>
      </c>
      <c r="AR119" s="76" t="str">
        <f t="shared" si="85"/>
        <v/>
      </c>
    </row>
    <row r="120" spans="2:44">
      <c r="B120" s="25"/>
      <c r="C120" s="26"/>
      <c r="D120" s="26"/>
      <c r="E120" s="26"/>
      <c r="F120" s="26"/>
      <c r="G120" s="26"/>
      <c r="H120" s="27"/>
      <c r="I120" s="80"/>
      <c r="J120" s="77"/>
      <c r="K120" s="45"/>
      <c r="L120" s="36"/>
      <c r="M120" s="37"/>
      <c r="N120" s="49"/>
      <c r="O120" s="36"/>
      <c r="P120" s="36"/>
      <c r="Q120" s="36"/>
      <c r="R120" s="36"/>
      <c r="S120" s="36"/>
      <c r="T120" s="36"/>
      <c r="U120" s="42"/>
      <c r="V120" s="42"/>
      <c r="W120" s="36"/>
      <c r="X120" s="36"/>
      <c r="Y120" s="36"/>
      <c r="Z120" s="36"/>
      <c r="AA120" s="36"/>
      <c r="AB120" s="44"/>
      <c r="AC120" s="43"/>
      <c r="AD120" s="42"/>
      <c r="AE120" s="44"/>
      <c r="AF120" s="65"/>
      <c r="AG120" s="148" t="str">
        <f>IF(I120="","",CONCATENATE("SainSmart [",IF(J120="",C120,J120),"] ",I120," ",H112))</f>
        <v/>
      </c>
      <c r="AH120" s="93"/>
      <c r="AI120" s="75" t="str">
        <f t="shared" si="76"/>
        <v/>
      </c>
      <c r="AJ120" s="75" t="str">
        <f t="shared" si="77"/>
        <v/>
      </c>
      <c r="AK120" s="75" t="str">
        <f t="shared" si="78"/>
        <v/>
      </c>
      <c r="AL120" s="75" t="str">
        <f t="shared" si="79"/>
        <v/>
      </c>
      <c r="AM120" s="75" t="str">
        <f t="shared" si="80"/>
        <v/>
      </c>
      <c r="AN120" s="75" t="str">
        <f t="shared" si="81"/>
        <v/>
      </c>
      <c r="AO120" s="75" t="str">
        <f t="shared" si="82"/>
        <v/>
      </c>
      <c r="AP120" s="75" t="str">
        <f t="shared" si="83"/>
        <v/>
      </c>
      <c r="AQ120" s="75" t="str">
        <f t="shared" si="84"/>
        <v/>
      </c>
      <c r="AR120" s="76" t="str">
        <f t="shared" si="85"/>
        <v/>
      </c>
    </row>
    <row r="121" spans="2:44">
      <c r="B121" s="28"/>
      <c r="C121" s="29"/>
      <c r="D121" s="29"/>
      <c r="E121" s="29"/>
      <c r="F121" s="29"/>
      <c r="G121" s="29"/>
      <c r="H121" s="30"/>
      <c r="I121" s="80"/>
      <c r="J121" s="77"/>
      <c r="K121" s="45"/>
      <c r="L121" s="36"/>
      <c r="M121" s="37"/>
      <c r="N121" s="49"/>
      <c r="O121" s="36"/>
      <c r="P121" s="36"/>
      <c r="Q121" s="36"/>
      <c r="R121" s="36"/>
      <c r="S121" s="36"/>
      <c r="T121" s="36"/>
      <c r="U121" s="42"/>
      <c r="V121" s="42"/>
      <c r="W121" s="36"/>
      <c r="X121" s="36"/>
      <c r="Y121" s="36"/>
      <c r="Z121" s="36"/>
      <c r="AA121" s="36"/>
      <c r="AB121" s="44"/>
      <c r="AC121" s="43"/>
      <c r="AD121" s="42"/>
      <c r="AE121" s="44"/>
      <c r="AF121" s="65"/>
      <c r="AG121" s="148" t="str">
        <f>IF(I121="","",CONCATENATE("SainSmart [",IF(J121="",C121,J121),"] ",I121," ",H112))</f>
        <v/>
      </c>
      <c r="AH121" s="93"/>
      <c r="AI121" s="75" t="str">
        <f t="shared" si="76"/>
        <v/>
      </c>
      <c r="AJ121" s="75" t="str">
        <f t="shared" si="77"/>
        <v/>
      </c>
      <c r="AK121" s="75" t="str">
        <f t="shared" si="78"/>
        <v/>
      </c>
      <c r="AL121" s="75" t="str">
        <f t="shared" si="79"/>
        <v/>
      </c>
      <c r="AM121" s="75" t="str">
        <f t="shared" si="80"/>
        <v/>
      </c>
      <c r="AN121" s="75" t="str">
        <f t="shared" si="81"/>
        <v/>
      </c>
      <c r="AO121" s="75" t="str">
        <f t="shared" si="82"/>
        <v/>
      </c>
      <c r="AP121" s="75" t="str">
        <f t="shared" si="83"/>
        <v/>
      </c>
      <c r="AQ121" s="75" t="str">
        <f t="shared" si="84"/>
        <v/>
      </c>
      <c r="AR121" s="76" t="str">
        <f t="shared" si="85"/>
        <v/>
      </c>
    </row>
    <row r="122" spans="2:44" ht="15.75" thickBot="1"/>
    <row r="123" spans="2:44" ht="19.5" customHeight="1" thickBot="1">
      <c r="J123" s="65"/>
      <c r="K123" s="123" t="s">
        <v>79</v>
      </c>
      <c r="L123" s="124"/>
      <c r="M123" s="124"/>
      <c r="N123" s="124"/>
      <c r="O123" s="124"/>
      <c r="P123" s="124"/>
      <c r="Q123" s="124"/>
      <c r="R123" s="124"/>
      <c r="S123" s="124"/>
      <c r="T123" s="124"/>
      <c r="U123" s="124"/>
      <c r="V123" s="124"/>
      <c r="W123" s="124"/>
      <c r="X123" s="124"/>
      <c r="Y123" s="124"/>
      <c r="Z123" s="124"/>
      <c r="AA123" s="124"/>
      <c r="AB123" s="124"/>
      <c r="AC123" s="124"/>
      <c r="AD123" s="124"/>
      <c r="AE123" s="125"/>
      <c r="AF123" s="110" t="s">
        <v>104</v>
      </c>
      <c r="AG123" s="111"/>
      <c r="AH123" s="111"/>
      <c r="AI123" s="111"/>
      <c r="AJ123" s="111"/>
      <c r="AK123" s="111"/>
      <c r="AL123" s="111"/>
      <c r="AM123" s="111"/>
      <c r="AN123" s="111"/>
      <c r="AO123" s="111"/>
      <c r="AP123" s="111"/>
      <c r="AQ123" s="111"/>
      <c r="AR123" s="112"/>
    </row>
    <row r="124" spans="2:44" ht="60" customHeight="1" thickBot="1">
      <c r="B124" s="22" t="s">
        <v>33</v>
      </c>
      <c r="C124" s="23" t="s">
        <v>80</v>
      </c>
      <c r="D124" s="23" t="s">
        <v>115</v>
      </c>
      <c r="E124" s="23" t="s">
        <v>109</v>
      </c>
      <c r="F124" s="23" t="s">
        <v>108</v>
      </c>
      <c r="G124" s="23" t="s">
        <v>107</v>
      </c>
      <c r="H124" s="85" t="s">
        <v>37</v>
      </c>
      <c r="I124" s="79" t="s">
        <v>68</v>
      </c>
      <c r="J124" s="24" t="s">
        <v>238</v>
      </c>
      <c r="K124" s="4" t="s">
        <v>78</v>
      </c>
      <c r="L124" s="5" t="s">
        <v>53</v>
      </c>
      <c r="M124" s="5" t="s">
        <v>63</v>
      </c>
      <c r="N124" s="48" t="s">
        <v>35</v>
      </c>
      <c r="O124" s="5" t="s">
        <v>34</v>
      </c>
      <c r="P124" s="5" t="s">
        <v>39</v>
      </c>
      <c r="Q124" s="5" t="s">
        <v>54</v>
      </c>
      <c r="R124" s="5" t="s">
        <v>55</v>
      </c>
      <c r="S124" s="5" t="s">
        <v>56</v>
      </c>
      <c r="T124" s="5" t="s">
        <v>57</v>
      </c>
      <c r="U124" s="5" t="s">
        <v>58</v>
      </c>
      <c r="V124" s="51" t="s">
        <v>159</v>
      </c>
      <c r="W124" s="5" t="s">
        <v>59</v>
      </c>
      <c r="X124" s="5" t="s">
        <v>41</v>
      </c>
      <c r="Y124" s="5" t="s">
        <v>309</v>
      </c>
      <c r="Z124" s="5" t="s">
        <v>60</v>
      </c>
      <c r="AA124" s="5" t="s">
        <v>61</v>
      </c>
      <c r="AB124" s="55" t="s">
        <v>62</v>
      </c>
      <c r="AC124" s="4" t="s">
        <v>206</v>
      </c>
      <c r="AD124" s="5" t="s">
        <v>207</v>
      </c>
      <c r="AE124" s="6" t="s">
        <v>208</v>
      </c>
      <c r="AF124" s="66" t="s">
        <v>343</v>
      </c>
      <c r="AG124" s="81" t="s">
        <v>205</v>
      </c>
      <c r="AH124" s="91" t="s">
        <v>5</v>
      </c>
      <c r="AI124" s="8" t="s">
        <v>64</v>
      </c>
      <c r="AJ124" s="9" t="s">
        <v>6</v>
      </c>
      <c r="AK124" s="9" t="s">
        <v>65</v>
      </c>
      <c r="AL124" s="9" t="s">
        <v>66</v>
      </c>
      <c r="AM124" s="9" t="s">
        <v>83</v>
      </c>
      <c r="AN124" s="9" t="s">
        <v>84</v>
      </c>
      <c r="AO124" s="9" t="s">
        <v>89</v>
      </c>
      <c r="AP124" s="9" t="s">
        <v>91</v>
      </c>
      <c r="AQ124" s="9" t="s">
        <v>90</v>
      </c>
      <c r="AR124" s="10" t="s">
        <v>92</v>
      </c>
    </row>
    <row r="125" spans="2:44" ht="15.75" customHeight="1" thickBot="1">
      <c r="B125" s="119" t="s">
        <v>134</v>
      </c>
      <c r="C125" s="19" t="s">
        <v>0</v>
      </c>
      <c r="D125" s="20">
        <v>1</v>
      </c>
      <c r="E125" s="62" t="s">
        <v>132</v>
      </c>
      <c r="F125" s="121" t="s">
        <v>195</v>
      </c>
      <c r="G125" s="20" t="s">
        <v>133</v>
      </c>
      <c r="H125" s="67"/>
      <c r="I125" s="80" t="s">
        <v>242</v>
      </c>
      <c r="J125" s="77" t="s">
        <v>0</v>
      </c>
      <c r="K125" s="68" t="s">
        <v>71</v>
      </c>
      <c r="L125" s="69" t="s">
        <v>29</v>
      </c>
      <c r="M125" s="70">
        <v>1</v>
      </c>
      <c r="N125" s="71"/>
      <c r="O125" s="69">
        <v>3.1749999999999998</v>
      </c>
      <c r="P125" s="69">
        <v>3.1749999999999998</v>
      </c>
      <c r="Q125" s="69">
        <v>50</v>
      </c>
      <c r="R125" s="69">
        <v>32</v>
      </c>
      <c r="S125" s="69">
        <v>2.5</v>
      </c>
      <c r="T125" s="69">
        <v>0.75</v>
      </c>
      <c r="U125" s="72"/>
      <c r="V125" s="72">
        <v>25</v>
      </c>
      <c r="W125" s="69"/>
      <c r="X125" s="69">
        <v>0</v>
      </c>
      <c r="Y125" s="69"/>
      <c r="Z125" s="69"/>
      <c r="AA125" s="69"/>
      <c r="AB125" s="73"/>
      <c r="AC125" s="74"/>
      <c r="AD125" s="72"/>
      <c r="AE125" s="73"/>
      <c r="AF125" s="117" t="s">
        <v>356</v>
      </c>
      <c r="AG125" s="149" t="str">
        <f>IF(I125="","",CONCATENATE("SainSmart [",IF(J125="",C125,J125),"] ",I125," ",H125))</f>
        <v xml:space="preserve">SainSmart [DM-1350] Diamond Dresser Pen 50Deg </v>
      </c>
      <c r="AH125" s="92" t="s">
        <v>93</v>
      </c>
      <c r="AI125" s="75">
        <f t="shared" ref="AI125:AI134" si="86">IF(AH125="","",IF(VLOOKUP($AH125,VCarveParms,2,FALSE)="","",IF(AH125="Tapered Ball Nose",P125,$O125)))</f>
        <v>3.1749999999999998</v>
      </c>
      <c r="AJ125" s="75" t="str">
        <f t="shared" ref="AJ125:AJ134" si="87">IF(AH125="","",IF(VLOOKUP($AH125,VCarveParms,3,FALSE)="","",$M125))</f>
        <v/>
      </c>
      <c r="AK125" s="75" t="str">
        <f t="shared" ref="AK125:AK134" si="88">IF(AH125="","",IF(VLOOKUP($AH125,VCarveParms,4,FALSE)="","",U125))</f>
        <v/>
      </c>
      <c r="AL125" s="75">
        <f t="shared" ref="AL125:AL134" si="89">IF(AH125="","",IF(VLOOKUP($AH125,VCarveParms,5,FALSE)="","",IF($AH125="Drill",$Y125,$V125*2)))</f>
        <v>50</v>
      </c>
      <c r="AM125" s="75" t="str">
        <f t="shared" ref="AM125:AM134" si="90">IF(AH125="","",IF(VLOOKUP($AH125,VCarveParms,6,FALSE)="","",$V125))</f>
        <v/>
      </c>
      <c r="AN125" s="75" t="str">
        <f t="shared" ref="AN125:AN134" si="91">IF(AH125="","",IF(VLOOKUP($AH125,VCarveParms,7,FALSE)="","",$X125))</f>
        <v/>
      </c>
      <c r="AO125" s="75" t="str">
        <f t="shared" ref="AO125:AO134" si="92">IF(AH125="","",IF(VLOOKUP($AH125,VCarveParms,8,FALSE)="","","???"))</f>
        <v/>
      </c>
      <c r="AP125" s="75" t="str">
        <f t="shared" ref="AP125:AP134" si="93">IF(AH125="","",IF(VLOOKUP($AH125,VCarveParms,9,FALSE)="","","???"))</f>
        <v/>
      </c>
      <c r="AQ125" s="75" t="str">
        <f t="shared" ref="AQ125:AQ134" si="94">IF(AH125="","",IF(VLOOKUP($AH125,VCarveParms,10,FALSE)="","","???"))</f>
        <v/>
      </c>
      <c r="AR125" s="76" t="str">
        <f t="shared" ref="AR125:AR134" si="95">IF(AH125="","",IF(VLOOKUP($AH125,VCarveParms,11,FALSE)="","","???"))</f>
        <v/>
      </c>
    </row>
    <row r="126" spans="2:44" ht="15.75" thickBot="1">
      <c r="B126" s="120"/>
      <c r="C126" s="21" t="s">
        <v>116</v>
      </c>
      <c r="D126" s="17"/>
      <c r="E126" s="17"/>
      <c r="F126" s="122"/>
      <c r="G126" s="17"/>
      <c r="H126" s="86"/>
      <c r="I126" s="80"/>
      <c r="J126" s="77"/>
      <c r="K126" s="45"/>
      <c r="L126" s="36"/>
      <c r="M126" s="37"/>
      <c r="N126" s="49"/>
      <c r="O126" s="36"/>
      <c r="P126" s="36"/>
      <c r="Q126" s="36"/>
      <c r="R126" s="36"/>
      <c r="S126" s="36"/>
      <c r="T126" s="36"/>
      <c r="U126" s="42"/>
      <c r="V126" s="42"/>
      <c r="W126" s="36"/>
      <c r="X126" s="36"/>
      <c r="Y126" s="36"/>
      <c r="Z126" s="36"/>
      <c r="AA126" s="36"/>
      <c r="AB126" s="44"/>
      <c r="AC126" s="43"/>
      <c r="AD126" s="42"/>
      <c r="AE126" s="44"/>
      <c r="AF126" s="118"/>
      <c r="AG126" s="150" t="str">
        <f>IF(I126="","",CONCATENATE("SainSmart [",IF(J126="",C126,J126),"] ",I126," ",H125))</f>
        <v/>
      </c>
      <c r="AH126" s="93"/>
      <c r="AI126" s="75" t="str">
        <f t="shared" si="86"/>
        <v/>
      </c>
      <c r="AJ126" s="75" t="str">
        <f t="shared" si="87"/>
        <v/>
      </c>
      <c r="AK126" s="75" t="str">
        <f t="shared" si="88"/>
        <v/>
      </c>
      <c r="AL126" s="75" t="str">
        <f t="shared" si="89"/>
        <v/>
      </c>
      <c r="AM126" s="75" t="str">
        <f t="shared" si="90"/>
        <v/>
      </c>
      <c r="AN126" s="75" t="str">
        <f t="shared" si="91"/>
        <v/>
      </c>
      <c r="AO126" s="75" t="str">
        <f t="shared" si="92"/>
        <v/>
      </c>
      <c r="AP126" s="75" t="str">
        <f t="shared" si="93"/>
        <v/>
      </c>
      <c r="AQ126" s="75" t="str">
        <f t="shared" si="94"/>
        <v/>
      </c>
      <c r="AR126" s="76" t="str">
        <f t="shared" si="95"/>
        <v/>
      </c>
    </row>
    <row r="127" spans="2:44">
      <c r="B127" s="25"/>
      <c r="C127" s="26"/>
      <c r="D127" s="26"/>
      <c r="E127" s="26"/>
      <c r="F127" s="26"/>
      <c r="G127" s="26"/>
      <c r="H127" s="27"/>
      <c r="I127" s="80"/>
      <c r="J127" s="77"/>
      <c r="K127" s="45"/>
      <c r="L127" s="36"/>
      <c r="M127" s="37"/>
      <c r="N127" s="49"/>
      <c r="O127" s="36"/>
      <c r="P127" s="36"/>
      <c r="Q127" s="36"/>
      <c r="R127" s="36"/>
      <c r="S127" s="36"/>
      <c r="T127" s="36"/>
      <c r="U127" s="42"/>
      <c r="V127" s="54"/>
      <c r="W127" s="36"/>
      <c r="X127" s="36"/>
      <c r="Y127" s="36"/>
      <c r="Z127" s="36"/>
      <c r="AA127" s="36"/>
      <c r="AB127" s="44"/>
      <c r="AC127" s="43"/>
      <c r="AD127" s="42"/>
      <c r="AE127" s="44"/>
      <c r="AF127" s="65"/>
      <c r="AG127" s="148" t="str">
        <f>IF(I127="","",CONCATENATE("SainSmart [",IF(J127="",C127,J127),"] ",I127," ",H125))</f>
        <v/>
      </c>
      <c r="AH127" s="93"/>
      <c r="AI127" s="75" t="str">
        <f t="shared" si="86"/>
        <v/>
      </c>
      <c r="AJ127" s="75" t="str">
        <f t="shared" si="87"/>
        <v/>
      </c>
      <c r="AK127" s="75" t="str">
        <f t="shared" si="88"/>
        <v/>
      </c>
      <c r="AL127" s="75" t="str">
        <f t="shared" si="89"/>
        <v/>
      </c>
      <c r="AM127" s="75" t="str">
        <f t="shared" si="90"/>
        <v/>
      </c>
      <c r="AN127" s="75" t="str">
        <f t="shared" si="91"/>
        <v/>
      </c>
      <c r="AO127" s="75" t="str">
        <f t="shared" si="92"/>
        <v/>
      </c>
      <c r="AP127" s="75" t="str">
        <f t="shared" si="93"/>
        <v/>
      </c>
      <c r="AQ127" s="75" t="str">
        <f t="shared" si="94"/>
        <v/>
      </c>
      <c r="AR127" s="76" t="str">
        <f t="shared" si="95"/>
        <v/>
      </c>
    </row>
    <row r="128" spans="2:44">
      <c r="B128" s="25"/>
      <c r="C128" s="26"/>
      <c r="D128" s="26"/>
      <c r="E128" s="26"/>
      <c r="F128" s="26"/>
      <c r="G128" s="26"/>
      <c r="H128" s="27"/>
      <c r="I128" s="80"/>
      <c r="J128" s="77"/>
      <c r="K128" s="45"/>
      <c r="L128" s="36"/>
      <c r="M128" s="37"/>
      <c r="N128" s="49"/>
      <c r="O128" s="36"/>
      <c r="P128" s="36"/>
      <c r="Q128" s="36"/>
      <c r="R128" s="36"/>
      <c r="S128" s="36"/>
      <c r="T128" s="36"/>
      <c r="U128" s="42"/>
      <c r="V128" s="42"/>
      <c r="W128" s="36"/>
      <c r="X128" s="36"/>
      <c r="Y128" s="36"/>
      <c r="Z128" s="36"/>
      <c r="AA128" s="36"/>
      <c r="AB128" s="44"/>
      <c r="AC128" s="43"/>
      <c r="AD128" s="42"/>
      <c r="AE128" s="44"/>
      <c r="AF128" s="65"/>
      <c r="AG128" s="148" t="str">
        <f>IF(I128="","",CONCATENATE("SainSmart [",IF(J128="",C128,J128),"] ",I128," ",H125))</f>
        <v/>
      </c>
      <c r="AH128" s="93"/>
      <c r="AI128" s="75" t="str">
        <f t="shared" si="86"/>
        <v/>
      </c>
      <c r="AJ128" s="75" t="str">
        <f t="shared" si="87"/>
        <v/>
      </c>
      <c r="AK128" s="75" t="str">
        <f t="shared" si="88"/>
        <v/>
      </c>
      <c r="AL128" s="75" t="str">
        <f t="shared" si="89"/>
        <v/>
      </c>
      <c r="AM128" s="75" t="str">
        <f t="shared" si="90"/>
        <v/>
      </c>
      <c r="AN128" s="75" t="str">
        <f t="shared" si="91"/>
        <v/>
      </c>
      <c r="AO128" s="75" t="str">
        <f t="shared" si="92"/>
        <v/>
      </c>
      <c r="AP128" s="75" t="str">
        <f t="shared" si="93"/>
        <v/>
      </c>
      <c r="AQ128" s="75" t="str">
        <f t="shared" si="94"/>
        <v/>
      </c>
      <c r="AR128" s="76" t="str">
        <f t="shared" si="95"/>
        <v/>
      </c>
    </row>
    <row r="129" spans="2:44">
      <c r="B129" s="25"/>
      <c r="C129" s="26"/>
      <c r="D129" s="26"/>
      <c r="E129" s="26"/>
      <c r="F129" s="26"/>
      <c r="G129" s="26"/>
      <c r="H129" s="27"/>
      <c r="I129" s="80"/>
      <c r="J129" s="77"/>
      <c r="K129" s="45"/>
      <c r="L129" s="36"/>
      <c r="M129" s="37"/>
      <c r="N129" s="49"/>
      <c r="O129" s="36"/>
      <c r="P129" s="36"/>
      <c r="Q129" s="36"/>
      <c r="R129" s="36"/>
      <c r="S129" s="36"/>
      <c r="T129" s="36"/>
      <c r="U129" s="42"/>
      <c r="V129" s="42"/>
      <c r="W129" s="36"/>
      <c r="X129" s="36"/>
      <c r="Y129" s="36"/>
      <c r="Z129" s="36"/>
      <c r="AA129" s="36"/>
      <c r="AB129" s="44"/>
      <c r="AC129" s="43"/>
      <c r="AD129" s="42"/>
      <c r="AE129" s="44"/>
      <c r="AF129" s="65"/>
      <c r="AG129" s="148" t="str">
        <f>IF(I129="","",CONCATENATE("SainSmart [",IF(J129="",C129,J129),"] ",I129," ",H125))</f>
        <v/>
      </c>
      <c r="AH129" s="93"/>
      <c r="AI129" s="75" t="str">
        <f t="shared" si="86"/>
        <v/>
      </c>
      <c r="AJ129" s="75" t="str">
        <f t="shared" si="87"/>
        <v/>
      </c>
      <c r="AK129" s="75" t="str">
        <f t="shared" si="88"/>
        <v/>
      </c>
      <c r="AL129" s="75" t="str">
        <f t="shared" si="89"/>
        <v/>
      </c>
      <c r="AM129" s="75" t="str">
        <f t="shared" si="90"/>
        <v/>
      </c>
      <c r="AN129" s="75" t="str">
        <f t="shared" si="91"/>
        <v/>
      </c>
      <c r="AO129" s="75" t="str">
        <f t="shared" si="92"/>
        <v/>
      </c>
      <c r="AP129" s="75" t="str">
        <f t="shared" si="93"/>
        <v/>
      </c>
      <c r="AQ129" s="75" t="str">
        <f t="shared" si="94"/>
        <v/>
      </c>
      <c r="AR129" s="76" t="str">
        <f t="shared" si="95"/>
        <v/>
      </c>
    </row>
    <row r="130" spans="2:44">
      <c r="B130" s="25"/>
      <c r="C130" s="26"/>
      <c r="D130" s="26"/>
      <c r="E130" s="26"/>
      <c r="F130" s="26"/>
      <c r="G130" s="26"/>
      <c r="H130" s="27"/>
      <c r="I130" s="80"/>
      <c r="J130" s="77"/>
      <c r="K130" s="45"/>
      <c r="L130" s="36"/>
      <c r="M130" s="37"/>
      <c r="N130" s="49"/>
      <c r="O130" s="36"/>
      <c r="P130" s="36"/>
      <c r="Q130" s="36"/>
      <c r="R130" s="36"/>
      <c r="S130" s="36"/>
      <c r="T130" s="36"/>
      <c r="U130" s="42"/>
      <c r="V130" s="42"/>
      <c r="W130" s="36"/>
      <c r="X130" s="36"/>
      <c r="Y130" s="36"/>
      <c r="Z130" s="36"/>
      <c r="AA130" s="36"/>
      <c r="AB130" s="44"/>
      <c r="AC130" s="43"/>
      <c r="AD130" s="42"/>
      <c r="AE130" s="44"/>
      <c r="AF130" s="65"/>
      <c r="AG130" s="148" t="str">
        <f>IF(I130="","",CONCATENATE("SainSmart [",IF(J130="",C130,J130),"] ",I130," ",H125))</f>
        <v/>
      </c>
      <c r="AH130" s="93"/>
      <c r="AI130" s="75" t="str">
        <f t="shared" si="86"/>
        <v/>
      </c>
      <c r="AJ130" s="75" t="str">
        <f t="shared" si="87"/>
        <v/>
      </c>
      <c r="AK130" s="75" t="str">
        <f t="shared" si="88"/>
        <v/>
      </c>
      <c r="AL130" s="75" t="str">
        <f t="shared" si="89"/>
        <v/>
      </c>
      <c r="AM130" s="75" t="str">
        <f t="shared" si="90"/>
        <v/>
      </c>
      <c r="AN130" s="75" t="str">
        <f t="shared" si="91"/>
        <v/>
      </c>
      <c r="AO130" s="75" t="str">
        <f t="shared" si="92"/>
        <v/>
      </c>
      <c r="AP130" s="75" t="str">
        <f t="shared" si="93"/>
        <v/>
      </c>
      <c r="AQ130" s="75" t="str">
        <f t="shared" si="94"/>
        <v/>
      </c>
      <c r="AR130" s="76" t="str">
        <f t="shared" si="95"/>
        <v/>
      </c>
    </row>
    <row r="131" spans="2:44">
      <c r="B131" s="25"/>
      <c r="C131" s="26"/>
      <c r="D131" s="26"/>
      <c r="E131" s="26"/>
      <c r="F131" s="26"/>
      <c r="G131" s="26"/>
      <c r="H131" s="27"/>
      <c r="I131" s="80"/>
      <c r="J131" s="77"/>
      <c r="K131" s="45"/>
      <c r="L131" s="36"/>
      <c r="M131" s="37"/>
      <c r="N131" s="49"/>
      <c r="O131" s="36"/>
      <c r="P131" s="36"/>
      <c r="Q131" s="36"/>
      <c r="R131" s="36"/>
      <c r="S131" s="36"/>
      <c r="T131" s="36"/>
      <c r="U131" s="42"/>
      <c r="V131" s="42"/>
      <c r="W131" s="36"/>
      <c r="X131" s="36"/>
      <c r="Y131" s="36"/>
      <c r="Z131" s="36"/>
      <c r="AA131" s="36"/>
      <c r="AB131" s="44"/>
      <c r="AC131" s="43"/>
      <c r="AD131" s="42"/>
      <c r="AE131" s="44"/>
      <c r="AF131" s="65"/>
      <c r="AG131" s="148" t="str">
        <f>IF(I131="","",CONCATENATE("SainSmart [",IF(J131="",C131,J131),"] ",I131," ",H125))</f>
        <v/>
      </c>
      <c r="AH131" s="93"/>
      <c r="AI131" s="75" t="str">
        <f t="shared" si="86"/>
        <v/>
      </c>
      <c r="AJ131" s="75" t="str">
        <f t="shared" si="87"/>
        <v/>
      </c>
      <c r="AK131" s="75" t="str">
        <f t="shared" si="88"/>
        <v/>
      </c>
      <c r="AL131" s="75" t="str">
        <f t="shared" si="89"/>
        <v/>
      </c>
      <c r="AM131" s="75" t="str">
        <f t="shared" si="90"/>
        <v/>
      </c>
      <c r="AN131" s="75" t="str">
        <f t="shared" si="91"/>
        <v/>
      </c>
      <c r="AO131" s="75" t="str">
        <f t="shared" si="92"/>
        <v/>
      </c>
      <c r="AP131" s="75" t="str">
        <f t="shared" si="93"/>
        <v/>
      </c>
      <c r="AQ131" s="75" t="str">
        <f t="shared" si="94"/>
        <v/>
      </c>
      <c r="AR131" s="76" t="str">
        <f t="shared" si="95"/>
        <v/>
      </c>
    </row>
    <row r="132" spans="2:44">
      <c r="B132" s="25"/>
      <c r="C132" s="26"/>
      <c r="D132" s="26"/>
      <c r="E132" s="26"/>
      <c r="F132" s="26"/>
      <c r="G132" s="26"/>
      <c r="H132" s="27"/>
      <c r="I132" s="80"/>
      <c r="J132" s="77"/>
      <c r="K132" s="45"/>
      <c r="L132" s="36"/>
      <c r="M132" s="37"/>
      <c r="N132" s="49"/>
      <c r="O132" s="36"/>
      <c r="P132" s="36"/>
      <c r="Q132" s="36"/>
      <c r="R132" s="36"/>
      <c r="S132" s="36"/>
      <c r="T132" s="36"/>
      <c r="U132" s="42"/>
      <c r="V132" s="42"/>
      <c r="W132" s="36"/>
      <c r="X132" s="36"/>
      <c r="Y132" s="36"/>
      <c r="Z132" s="36"/>
      <c r="AA132" s="36"/>
      <c r="AB132" s="44"/>
      <c r="AC132" s="43"/>
      <c r="AD132" s="42"/>
      <c r="AE132" s="44"/>
      <c r="AF132" s="65"/>
      <c r="AG132" s="148" t="str">
        <f>IF(I132="","",CONCATENATE("SainSmart [",IF(J132="",C132,J132),"] ",I132," ",H125))</f>
        <v/>
      </c>
      <c r="AH132" s="93"/>
      <c r="AI132" s="75" t="str">
        <f t="shared" si="86"/>
        <v/>
      </c>
      <c r="AJ132" s="75" t="str">
        <f t="shared" si="87"/>
        <v/>
      </c>
      <c r="AK132" s="75" t="str">
        <f t="shared" si="88"/>
        <v/>
      </c>
      <c r="AL132" s="75" t="str">
        <f t="shared" si="89"/>
        <v/>
      </c>
      <c r="AM132" s="75" t="str">
        <f t="shared" si="90"/>
        <v/>
      </c>
      <c r="AN132" s="75" t="str">
        <f t="shared" si="91"/>
        <v/>
      </c>
      <c r="AO132" s="75" t="str">
        <f t="shared" si="92"/>
        <v/>
      </c>
      <c r="AP132" s="75" t="str">
        <f t="shared" si="93"/>
        <v/>
      </c>
      <c r="AQ132" s="75" t="str">
        <f t="shared" si="94"/>
        <v/>
      </c>
      <c r="AR132" s="76" t="str">
        <f t="shared" si="95"/>
        <v/>
      </c>
    </row>
    <row r="133" spans="2:44">
      <c r="B133" s="25"/>
      <c r="C133" s="26"/>
      <c r="D133" s="26"/>
      <c r="E133" s="26"/>
      <c r="F133" s="26"/>
      <c r="G133" s="26"/>
      <c r="H133" s="27"/>
      <c r="I133" s="80"/>
      <c r="J133" s="77"/>
      <c r="K133" s="45"/>
      <c r="L133" s="36"/>
      <c r="M133" s="37"/>
      <c r="N133" s="49"/>
      <c r="O133" s="36"/>
      <c r="P133" s="36"/>
      <c r="Q133" s="36"/>
      <c r="R133" s="36"/>
      <c r="S133" s="36"/>
      <c r="T133" s="36"/>
      <c r="U133" s="42"/>
      <c r="V133" s="42"/>
      <c r="W133" s="36"/>
      <c r="X133" s="36"/>
      <c r="Y133" s="36"/>
      <c r="Z133" s="36"/>
      <c r="AA133" s="36"/>
      <c r="AB133" s="44"/>
      <c r="AC133" s="43"/>
      <c r="AD133" s="42"/>
      <c r="AE133" s="44"/>
      <c r="AF133" s="65"/>
      <c r="AG133" s="148" t="str">
        <f>IF(I133="","",CONCATENATE("SainSmart [",IF(J133="",C133,J133),"] ",I133," ",H125))</f>
        <v/>
      </c>
      <c r="AH133" s="93"/>
      <c r="AI133" s="75" t="str">
        <f t="shared" si="86"/>
        <v/>
      </c>
      <c r="AJ133" s="75" t="str">
        <f t="shared" si="87"/>
        <v/>
      </c>
      <c r="AK133" s="75" t="str">
        <f t="shared" si="88"/>
        <v/>
      </c>
      <c r="AL133" s="75" t="str">
        <f t="shared" si="89"/>
        <v/>
      </c>
      <c r="AM133" s="75" t="str">
        <f t="shared" si="90"/>
        <v/>
      </c>
      <c r="AN133" s="75" t="str">
        <f t="shared" si="91"/>
        <v/>
      </c>
      <c r="AO133" s="75" t="str">
        <f t="shared" si="92"/>
        <v/>
      </c>
      <c r="AP133" s="75" t="str">
        <f t="shared" si="93"/>
        <v/>
      </c>
      <c r="AQ133" s="75" t="str">
        <f t="shared" si="94"/>
        <v/>
      </c>
      <c r="AR133" s="76" t="str">
        <f t="shared" si="95"/>
        <v/>
      </c>
    </row>
    <row r="134" spans="2:44">
      <c r="B134" s="28"/>
      <c r="C134" s="29"/>
      <c r="D134" s="29"/>
      <c r="E134" s="29"/>
      <c r="F134" s="29"/>
      <c r="G134" s="29"/>
      <c r="H134" s="30"/>
      <c r="I134" s="80"/>
      <c r="J134" s="77"/>
      <c r="K134" s="45"/>
      <c r="L134" s="36"/>
      <c r="M134" s="37"/>
      <c r="N134" s="49"/>
      <c r="O134" s="36"/>
      <c r="P134" s="36"/>
      <c r="Q134" s="36"/>
      <c r="R134" s="36"/>
      <c r="S134" s="36"/>
      <c r="T134" s="36"/>
      <c r="U134" s="42"/>
      <c r="V134" s="42"/>
      <c r="W134" s="36"/>
      <c r="X134" s="36"/>
      <c r="Y134" s="36"/>
      <c r="Z134" s="36"/>
      <c r="AA134" s="36"/>
      <c r="AB134" s="44"/>
      <c r="AC134" s="43"/>
      <c r="AD134" s="42"/>
      <c r="AE134" s="44"/>
      <c r="AF134" s="65"/>
      <c r="AG134" s="148" t="str">
        <f>IF(I134="","",CONCATENATE("SainSmart [",IF(J134="",C134,J134),"] ",I134," ",H125))</f>
        <v/>
      </c>
      <c r="AH134" s="93"/>
      <c r="AI134" s="75" t="str">
        <f t="shared" si="86"/>
        <v/>
      </c>
      <c r="AJ134" s="75" t="str">
        <f t="shared" si="87"/>
        <v/>
      </c>
      <c r="AK134" s="75" t="str">
        <f t="shared" si="88"/>
        <v/>
      </c>
      <c r="AL134" s="75" t="str">
        <f t="shared" si="89"/>
        <v/>
      </c>
      <c r="AM134" s="75" t="str">
        <f t="shared" si="90"/>
        <v/>
      </c>
      <c r="AN134" s="75" t="str">
        <f t="shared" si="91"/>
        <v/>
      </c>
      <c r="AO134" s="75" t="str">
        <f t="shared" si="92"/>
        <v/>
      </c>
      <c r="AP134" s="75" t="str">
        <f t="shared" si="93"/>
        <v/>
      </c>
      <c r="AQ134" s="75" t="str">
        <f t="shared" si="94"/>
        <v/>
      </c>
      <c r="AR134" s="76" t="str">
        <f t="shared" si="95"/>
        <v/>
      </c>
    </row>
    <row r="135" spans="2:44" ht="15.75" thickBot="1"/>
    <row r="136" spans="2:44" ht="19.5" customHeight="1" thickBot="1">
      <c r="J136" s="65"/>
      <c r="K136" s="123" t="s">
        <v>79</v>
      </c>
      <c r="L136" s="124"/>
      <c r="M136" s="124"/>
      <c r="N136" s="124"/>
      <c r="O136" s="124"/>
      <c r="P136" s="124"/>
      <c r="Q136" s="124"/>
      <c r="R136" s="124"/>
      <c r="S136" s="124"/>
      <c r="T136" s="124"/>
      <c r="U136" s="124"/>
      <c r="V136" s="124"/>
      <c r="W136" s="124"/>
      <c r="X136" s="124"/>
      <c r="Y136" s="124"/>
      <c r="Z136" s="124"/>
      <c r="AA136" s="124"/>
      <c r="AB136" s="124"/>
      <c r="AC136" s="124"/>
      <c r="AD136" s="124"/>
      <c r="AE136" s="125"/>
      <c r="AF136" s="110" t="s">
        <v>104</v>
      </c>
      <c r="AG136" s="111"/>
      <c r="AH136" s="111"/>
      <c r="AI136" s="111"/>
      <c r="AJ136" s="111"/>
      <c r="AK136" s="111"/>
      <c r="AL136" s="111"/>
      <c r="AM136" s="111"/>
      <c r="AN136" s="111"/>
      <c r="AO136" s="111"/>
      <c r="AP136" s="111"/>
      <c r="AQ136" s="111"/>
      <c r="AR136" s="112"/>
    </row>
    <row r="137" spans="2:44" ht="60" customHeight="1" thickBot="1">
      <c r="B137" s="22" t="s">
        <v>33</v>
      </c>
      <c r="C137" s="23" t="s">
        <v>80</v>
      </c>
      <c r="D137" s="23" t="s">
        <v>115</v>
      </c>
      <c r="E137" s="23" t="s">
        <v>109</v>
      </c>
      <c r="F137" s="23" t="s">
        <v>108</v>
      </c>
      <c r="G137" s="23" t="s">
        <v>107</v>
      </c>
      <c r="H137" s="85" t="s">
        <v>37</v>
      </c>
      <c r="I137" s="79" t="s">
        <v>68</v>
      </c>
      <c r="J137" s="24" t="s">
        <v>238</v>
      </c>
      <c r="K137" s="4" t="s">
        <v>78</v>
      </c>
      <c r="L137" s="5" t="s">
        <v>53</v>
      </c>
      <c r="M137" s="5" t="s">
        <v>63</v>
      </c>
      <c r="N137" s="48" t="s">
        <v>35</v>
      </c>
      <c r="O137" s="5" t="s">
        <v>34</v>
      </c>
      <c r="P137" s="5" t="s">
        <v>39</v>
      </c>
      <c r="Q137" s="5" t="s">
        <v>54</v>
      </c>
      <c r="R137" s="5" t="s">
        <v>55</v>
      </c>
      <c r="S137" s="5" t="s">
        <v>56</v>
      </c>
      <c r="T137" s="5" t="s">
        <v>57</v>
      </c>
      <c r="U137" s="5" t="s">
        <v>58</v>
      </c>
      <c r="V137" s="51" t="s">
        <v>159</v>
      </c>
      <c r="W137" s="5" t="s">
        <v>59</v>
      </c>
      <c r="X137" s="5" t="s">
        <v>41</v>
      </c>
      <c r="Y137" s="5" t="s">
        <v>309</v>
      </c>
      <c r="Z137" s="5" t="s">
        <v>60</v>
      </c>
      <c r="AA137" s="5" t="s">
        <v>61</v>
      </c>
      <c r="AB137" s="55" t="s">
        <v>62</v>
      </c>
      <c r="AC137" s="4" t="s">
        <v>206</v>
      </c>
      <c r="AD137" s="5" t="s">
        <v>207</v>
      </c>
      <c r="AE137" s="6" t="s">
        <v>208</v>
      </c>
      <c r="AF137" s="66" t="s">
        <v>343</v>
      </c>
      <c r="AG137" s="81" t="s">
        <v>205</v>
      </c>
      <c r="AH137" s="91" t="s">
        <v>5</v>
      </c>
      <c r="AI137" s="8" t="s">
        <v>64</v>
      </c>
      <c r="AJ137" s="9" t="s">
        <v>6</v>
      </c>
      <c r="AK137" s="9" t="s">
        <v>65</v>
      </c>
      <c r="AL137" s="9" t="s">
        <v>66</v>
      </c>
      <c r="AM137" s="9" t="s">
        <v>83</v>
      </c>
      <c r="AN137" s="9" t="s">
        <v>84</v>
      </c>
      <c r="AO137" s="9" t="s">
        <v>89</v>
      </c>
      <c r="AP137" s="9" t="s">
        <v>91</v>
      </c>
      <c r="AQ137" s="9" t="s">
        <v>90</v>
      </c>
      <c r="AR137" s="10" t="s">
        <v>92</v>
      </c>
    </row>
    <row r="138" spans="2:44" ht="15.75" customHeight="1" thickBot="1">
      <c r="B138" s="119" t="s">
        <v>136</v>
      </c>
      <c r="C138" s="19"/>
      <c r="D138" s="20" t="s">
        <v>38</v>
      </c>
      <c r="E138" s="62" t="s">
        <v>132</v>
      </c>
      <c r="F138" s="121" t="s">
        <v>195</v>
      </c>
      <c r="G138" s="20" t="s">
        <v>141</v>
      </c>
      <c r="H138" s="67" t="s">
        <v>250</v>
      </c>
      <c r="I138" s="80" t="s">
        <v>315</v>
      </c>
      <c r="J138" s="77" t="s">
        <v>2</v>
      </c>
      <c r="K138" s="68" t="s">
        <v>28</v>
      </c>
      <c r="L138" s="69" t="s">
        <v>29</v>
      </c>
      <c r="M138" s="70">
        <v>4</v>
      </c>
      <c r="N138" s="71" t="s">
        <v>117</v>
      </c>
      <c r="O138" s="69">
        <v>1</v>
      </c>
      <c r="P138" s="69">
        <v>4</v>
      </c>
      <c r="Q138" s="69">
        <v>50</v>
      </c>
      <c r="R138" s="69">
        <v>32</v>
      </c>
      <c r="S138" s="69">
        <v>5</v>
      </c>
      <c r="T138" s="69">
        <v>3</v>
      </c>
      <c r="U138" s="72"/>
      <c r="V138" s="72"/>
      <c r="W138" s="69"/>
      <c r="X138" s="69"/>
      <c r="Y138" s="69"/>
      <c r="Z138" s="69"/>
      <c r="AA138" s="69"/>
      <c r="AB138" s="73"/>
      <c r="AC138" s="74">
        <v>8</v>
      </c>
      <c r="AD138" s="72">
        <f>P138</f>
        <v>4</v>
      </c>
      <c r="AE138" s="73">
        <f>O138</f>
        <v>1</v>
      </c>
      <c r="AF138" s="117" t="s">
        <v>357</v>
      </c>
      <c r="AG138" s="149" t="str">
        <f>IF(I138="","",CONCATENATE("SainSmart [",IF(J138="",C138,J138),"] ",I138," ",H138))</f>
        <v>SainSmart [S-400010450] Square 4 Flute Nano Blue Coat</v>
      </c>
      <c r="AH138" s="92" t="s">
        <v>44</v>
      </c>
      <c r="AI138" s="75">
        <f t="shared" ref="AI138:AI147" si="96">IF(AH138="","",IF(VLOOKUP($AH138,VCarveParms,2,FALSE)="","",IF(AH138="Tapered Ball Nose",P138,$O138)))</f>
        <v>1</v>
      </c>
      <c r="AJ138" s="75">
        <f t="shared" ref="AJ138:AJ147" si="97">IF(AH138="","",IF(VLOOKUP($AH138,VCarveParms,3,FALSE)="","",$M138))</f>
        <v>4</v>
      </c>
      <c r="AK138" s="75" t="str">
        <f t="shared" ref="AK138:AK147" si="98">IF(AH138="","",IF(VLOOKUP($AH138,VCarveParms,4,FALSE)="","",U138))</f>
        <v/>
      </c>
      <c r="AL138" s="75" t="str">
        <f t="shared" ref="AL138:AL147" si="99">IF(AH138="","",IF(VLOOKUP($AH138,VCarveParms,5,FALSE)="","",IF($AH138="Drill",$Y138,$V138*2)))</f>
        <v/>
      </c>
      <c r="AM138" s="75" t="str">
        <f t="shared" ref="AM138:AM147" si="100">IF(AH138="","",IF(VLOOKUP($AH138,VCarveParms,6,FALSE)="","",$V138))</f>
        <v/>
      </c>
      <c r="AN138" s="75" t="str">
        <f t="shared" ref="AN138:AN147" si="101">IF(AH138="","",IF(VLOOKUP($AH138,VCarveParms,7,FALSE)="","",$X138))</f>
        <v/>
      </c>
      <c r="AO138" s="75" t="str">
        <f t="shared" ref="AO138:AO147" si="102">IF(AH138="","",IF(VLOOKUP($AH138,VCarveParms,8,FALSE)="","","???"))</f>
        <v/>
      </c>
      <c r="AP138" s="75" t="str">
        <f t="shared" ref="AP138:AP147" si="103">IF(AH138="","",IF(VLOOKUP($AH138,VCarveParms,9,FALSE)="","","???"))</f>
        <v/>
      </c>
      <c r="AQ138" s="75" t="str">
        <f t="shared" ref="AQ138:AQ147" si="104">IF(AH138="","",IF(VLOOKUP($AH138,VCarveParms,10,FALSE)="","","???"))</f>
        <v/>
      </c>
      <c r="AR138" s="76" t="str">
        <f t="shared" ref="AR138:AR147" si="105">IF(AH138="","",IF(VLOOKUP($AH138,VCarveParms,11,FALSE)="","","???"))</f>
        <v/>
      </c>
    </row>
    <row r="139" spans="2:44" ht="15.75" thickBot="1">
      <c r="B139" s="120"/>
      <c r="C139" s="21" t="s">
        <v>116</v>
      </c>
      <c r="D139" s="17"/>
      <c r="E139" s="17"/>
      <c r="F139" s="122"/>
      <c r="G139" s="17"/>
      <c r="H139" s="86"/>
      <c r="I139" s="80" t="s">
        <v>315</v>
      </c>
      <c r="J139" s="77" t="s">
        <v>137</v>
      </c>
      <c r="K139" s="45" t="s">
        <v>28</v>
      </c>
      <c r="L139" s="36" t="s">
        <v>29</v>
      </c>
      <c r="M139" s="37">
        <v>4</v>
      </c>
      <c r="N139" s="49" t="s">
        <v>117</v>
      </c>
      <c r="O139" s="36">
        <v>1.5</v>
      </c>
      <c r="P139" s="36">
        <v>4</v>
      </c>
      <c r="Q139" s="36">
        <v>50</v>
      </c>
      <c r="R139" s="36">
        <v>32</v>
      </c>
      <c r="S139" s="36">
        <v>5.5</v>
      </c>
      <c r="T139" s="36">
        <v>4</v>
      </c>
      <c r="U139" s="42"/>
      <c r="V139" s="42"/>
      <c r="W139" s="36"/>
      <c r="X139" s="36"/>
      <c r="Y139" s="36"/>
      <c r="Z139" s="36"/>
      <c r="AA139" s="36"/>
      <c r="AB139" s="44"/>
      <c r="AC139" s="43">
        <v>6</v>
      </c>
      <c r="AD139" s="42">
        <f t="shared" ref="AD139" si="106">P139</f>
        <v>4</v>
      </c>
      <c r="AE139" s="44">
        <f t="shared" ref="AE139" si="107">O139</f>
        <v>1.5</v>
      </c>
      <c r="AF139" s="118"/>
      <c r="AG139" s="150" t="str">
        <f>IF(I139="","",CONCATENATE("SainSmart [",IF(J139="",C139,J139),"] ",I139," ",H138))</f>
        <v>SainSmart [S-400015450] Square 4 Flute Nano Blue Coat</v>
      </c>
      <c r="AH139" s="93" t="s">
        <v>44</v>
      </c>
      <c r="AI139" s="75">
        <f t="shared" si="96"/>
        <v>1.5</v>
      </c>
      <c r="AJ139" s="75">
        <f t="shared" si="97"/>
        <v>4</v>
      </c>
      <c r="AK139" s="75" t="str">
        <f t="shared" si="98"/>
        <v/>
      </c>
      <c r="AL139" s="75" t="str">
        <f t="shared" si="99"/>
        <v/>
      </c>
      <c r="AM139" s="75" t="str">
        <f t="shared" si="100"/>
        <v/>
      </c>
      <c r="AN139" s="75" t="str">
        <f t="shared" si="101"/>
        <v/>
      </c>
      <c r="AO139" s="75" t="str">
        <f t="shared" si="102"/>
        <v/>
      </c>
      <c r="AP139" s="75" t="str">
        <f t="shared" si="103"/>
        <v/>
      </c>
      <c r="AQ139" s="75" t="str">
        <f t="shared" si="104"/>
        <v/>
      </c>
      <c r="AR139" s="76" t="str">
        <f t="shared" si="105"/>
        <v/>
      </c>
    </row>
    <row r="140" spans="2:44">
      <c r="B140" s="25"/>
      <c r="C140" s="26"/>
      <c r="D140" s="26"/>
      <c r="E140" s="26"/>
      <c r="F140" s="26"/>
      <c r="G140" s="26"/>
      <c r="H140" s="27"/>
      <c r="I140" s="80" t="s">
        <v>315</v>
      </c>
      <c r="J140" s="77" t="s">
        <v>9</v>
      </c>
      <c r="K140" s="45" t="s">
        <v>28</v>
      </c>
      <c r="L140" s="36" t="s">
        <v>29</v>
      </c>
      <c r="M140" s="37">
        <v>4</v>
      </c>
      <c r="N140" s="49" t="s">
        <v>117</v>
      </c>
      <c r="O140" s="36">
        <v>2</v>
      </c>
      <c r="P140" s="36">
        <v>4</v>
      </c>
      <c r="Q140" s="36">
        <v>50</v>
      </c>
      <c r="R140" s="36">
        <v>32</v>
      </c>
      <c r="S140" s="36">
        <v>6.5</v>
      </c>
      <c r="T140" s="36">
        <v>5</v>
      </c>
      <c r="U140" s="42"/>
      <c r="V140" s="54"/>
      <c r="W140" s="36"/>
      <c r="X140" s="36"/>
      <c r="Y140" s="36"/>
      <c r="Z140" s="36"/>
      <c r="AA140" s="36"/>
      <c r="AB140" s="44"/>
      <c r="AC140" s="43">
        <v>6</v>
      </c>
      <c r="AD140" s="42">
        <f>P140</f>
        <v>4</v>
      </c>
      <c r="AE140" s="44">
        <f>O140</f>
        <v>2</v>
      </c>
      <c r="AF140" s="65"/>
      <c r="AG140" s="148" t="str">
        <f>IF(I140="","",CONCATENATE("SainSmart [",IF(J140="",C140,J140),"] ",I140," ",H138))</f>
        <v>SainSmart [S-400020450] Square 4 Flute Nano Blue Coat</v>
      </c>
      <c r="AH140" s="93" t="s">
        <v>44</v>
      </c>
      <c r="AI140" s="75">
        <f t="shared" si="96"/>
        <v>2</v>
      </c>
      <c r="AJ140" s="75">
        <f t="shared" si="97"/>
        <v>4</v>
      </c>
      <c r="AK140" s="75" t="str">
        <f t="shared" si="98"/>
        <v/>
      </c>
      <c r="AL140" s="75" t="str">
        <f t="shared" si="99"/>
        <v/>
      </c>
      <c r="AM140" s="75" t="str">
        <f t="shared" si="100"/>
        <v/>
      </c>
      <c r="AN140" s="75" t="str">
        <f t="shared" si="101"/>
        <v/>
      </c>
      <c r="AO140" s="75" t="str">
        <f t="shared" si="102"/>
        <v/>
      </c>
      <c r="AP140" s="75" t="str">
        <f t="shared" si="103"/>
        <v/>
      </c>
      <c r="AQ140" s="75" t="str">
        <f t="shared" si="104"/>
        <v/>
      </c>
      <c r="AR140" s="76" t="str">
        <f t="shared" si="105"/>
        <v/>
      </c>
    </row>
    <row r="141" spans="2:44">
      <c r="B141" s="25"/>
      <c r="C141" s="26"/>
      <c r="D141" s="26"/>
      <c r="E141" s="26"/>
      <c r="F141" s="26"/>
      <c r="G141" s="26"/>
      <c r="H141" s="27"/>
      <c r="I141" s="80" t="s">
        <v>315</v>
      </c>
      <c r="J141" s="77" t="s">
        <v>138</v>
      </c>
      <c r="K141" s="45" t="s">
        <v>28</v>
      </c>
      <c r="L141" s="36" t="s">
        <v>29</v>
      </c>
      <c r="M141" s="37">
        <v>4</v>
      </c>
      <c r="N141" s="49" t="s">
        <v>117</v>
      </c>
      <c r="O141" s="36">
        <v>2.5</v>
      </c>
      <c r="P141" s="36">
        <v>4</v>
      </c>
      <c r="Q141" s="36">
        <v>50</v>
      </c>
      <c r="R141" s="36">
        <v>32</v>
      </c>
      <c r="S141" s="36">
        <v>8.25</v>
      </c>
      <c r="T141" s="36">
        <v>6.25</v>
      </c>
      <c r="U141" s="42"/>
      <c r="V141" s="42"/>
      <c r="W141" s="36"/>
      <c r="X141" s="36"/>
      <c r="Y141" s="36"/>
      <c r="Z141" s="36"/>
      <c r="AA141" s="36"/>
      <c r="AB141" s="44"/>
      <c r="AC141" s="43">
        <v>5</v>
      </c>
      <c r="AD141" s="42">
        <f t="shared" ref="AD141:AD143" si="108">P141</f>
        <v>4</v>
      </c>
      <c r="AE141" s="44">
        <f t="shared" ref="AE141:AE143" si="109">O141</f>
        <v>2.5</v>
      </c>
      <c r="AF141" s="65"/>
      <c r="AG141" s="148" t="str">
        <f>IF(I141="","",CONCATENATE("SainSmart [",IF(J141="",C141,J141),"] ",I141," ",H138))</f>
        <v>SainSmart [S-400025450] Square 4 Flute Nano Blue Coat</v>
      </c>
      <c r="AH141" s="93" t="s">
        <v>44</v>
      </c>
      <c r="AI141" s="75">
        <f t="shared" si="96"/>
        <v>2.5</v>
      </c>
      <c r="AJ141" s="75">
        <f t="shared" si="97"/>
        <v>4</v>
      </c>
      <c r="AK141" s="75" t="str">
        <f t="shared" si="98"/>
        <v/>
      </c>
      <c r="AL141" s="75" t="str">
        <f t="shared" si="99"/>
        <v/>
      </c>
      <c r="AM141" s="75" t="str">
        <f t="shared" si="100"/>
        <v/>
      </c>
      <c r="AN141" s="75" t="str">
        <f t="shared" si="101"/>
        <v/>
      </c>
      <c r="AO141" s="75" t="str">
        <f t="shared" si="102"/>
        <v/>
      </c>
      <c r="AP141" s="75" t="str">
        <f t="shared" si="103"/>
        <v/>
      </c>
      <c r="AQ141" s="75" t="str">
        <f t="shared" si="104"/>
        <v/>
      </c>
      <c r="AR141" s="76" t="str">
        <f t="shared" si="105"/>
        <v/>
      </c>
    </row>
    <row r="142" spans="2:44">
      <c r="B142" s="25"/>
      <c r="C142" s="26"/>
      <c r="D142" s="26"/>
      <c r="E142" s="26"/>
      <c r="F142" s="26"/>
      <c r="G142" s="26"/>
      <c r="H142" s="27"/>
      <c r="I142" s="80" t="s">
        <v>315</v>
      </c>
      <c r="J142" s="77" t="s">
        <v>10</v>
      </c>
      <c r="K142" s="45" t="s">
        <v>28</v>
      </c>
      <c r="L142" s="36" t="s">
        <v>29</v>
      </c>
      <c r="M142" s="37">
        <v>4</v>
      </c>
      <c r="N142" s="49" t="s">
        <v>117</v>
      </c>
      <c r="O142" s="36">
        <v>3</v>
      </c>
      <c r="P142" s="36">
        <v>4</v>
      </c>
      <c r="Q142" s="36">
        <v>50</v>
      </c>
      <c r="R142" s="36">
        <v>32</v>
      </c>
      <c r="S142" s="36">
        <v>9.5</v>
      </c>
      <c r="T142" s="36">
        <v>7.5</v>
      </c>
      <c r="U142" s="42"/>
      <c r="V142" s="42"/>
      <c r="W142" s="36"/>
      <c r="X142" s="36"/>
      <c r="Y142" s="36"/>
      <c r="Z142" s="36"/>
      <c r="AA142" s="36"/>
      <c r="AB142" s="44"/>
      <c r="AC142" s="43">
        <v>3.5</v>
      </c>
      <c r="AD142" s="42">
        <f t="shared" si="108"/>
        <v>4</v>
      </c>
      <c r="AE142" s="44">
        <f t="shared" si="109"/>
        <v>3</v>
      </c>
      <c r="AF142" s="65"/>
      <c r="AG142" s="148" t="str">
        <f>IF(I142="","",CONCATENATE("SainSmart [",IF(J142="",C142,J142),"] ",I142," ",H138))</f>
        <v>SainSmart [S-400030450] Square 4 Flute Nano Blue Coat</v>
      </c>
      <c r="AH142" s="93" t="s">
        <v>44</v>
      </c>
      <c r="AI142" s="75">
        <f t="shared" si="96"/>
        <v>3</v>
      </c>
      <c r="AJ142" s="75">
        <f t="shared" si="97"/>
        <v>4</v>
      </c>
      <c r="AK142" s="75" t="str">
        <f t="shared" si="98"/>
        <v/>
      </c>
      <c r="AL142" s="75" t="str">
        <f t="shared" si="99"/>
        <v/>
      </c>
      <c r="AM142" s="75" t="str">
        <f t="shared" si="100"/>
        <v/>
      </c>
      <c r="AN142" s="75" t="str">
        <f t="shared" si="101"/>
        <v/>
      </c>
      <c r="AO142" s="75" t="str">
        <f t="shared" si="102"/>
        <v/>
      </c>
      <c r="AP142" s="75" t="str">
        <f t="shared" si="103"/>
        <v/>
      </c>
      <c r="AQ142" s="75" t="str">
        <f t="shared" si="104"/>
        <v/>
      </c>
      <c r="AR142" s="76" t="str">
        <f t="shared" si="105"/>
        <v/>
      </c>
    </row>
    <row r="143" spans="2:44">
      <c r="B143" s="25"/>
      <c r="C143" s="26"/>
      <c r="D143" s="26"/>
      <c r="E143" s="26"/>
      <c r="F143" s="26"/>
      <c r="G143" s="26"/>
      <c r="H143" s="27"/>
      <c r="I143" s="80" t="s">
        <v>315</v>
      </c>
      <c r="J143" s="77" t="s">
        <v>139</v>
      </c>
      <c r="K143" s="45" t="s">
        <v>28</v>
      </c>
      <c r="L143" s="36" t="s">
        <v>29</v>
      </c>
      <c r="M143" s="37">
        <v>4</v>
      </c>
      <c r="N143" s="49" t="s">
        <v>117</v>
      </c>
      <c r="O143" s="36">
        <v>3.5</v>
      </c>
      <c r="P143" s="36">
        <v>4</v>
      </c>
      <c r="Q143" s="36">
        <v>50</v>
      </c>
      <c r="R143" s="36">
        <v>32</v>
      </c>
      <c r="S143" s="36">
        <v>12</v>
      </c>
      <c r="T143" s="36">
        <v>10</v>
      </c>
      <c r="U143" s="42"/>
      <c r="V143" s="42"/>
      <c r="W143" s="36"/>
      <c r="X143" s="36"/>
      <c r="Y143" s="36"/>
      <c r="Z143" s="36"/>
      <c r="AA143" s="36"/>
      <c r="AB143" s="44"/>
      <c r="AC143" s="43">
        <v>3</v>
      </c>
      <c r="AD143" s="42">
        <f t="shared" si="108"/>
        <v>4</v>
      </c>
      <c r="AE143" s="44">
        <f t="shared" si="109"/>
        <v>3.5</v>
      </c>
      <c r="AF143" s="65"/>
      <c r="AG143" s="148" t="str">
        <f>IF(I143="","",CONCATENATE("SainSmart [",IF(J143="",C143,J143),"] ",I143," ",H138))</f>
        <v>SainSmart [S-400035450] Square 4 Flute Nano Blue Coat</v>
      </c>
      <c r="AH143" s="93" t="s">
        <v>44</v>
      </c>
      <c r="AI143" s="75">
        <f t="shared" si="96"/>
        <v>3.5</v>
      </c>
      <c r="AJ143" s="75">
        <f t="shared" si="97"/>
        <v>4</v>
      </c>
      <c r="AK143" s="75" t="str">
        <f t="shared" si="98"/>
        <v/>
      </c>
      <c r="AL143" s="75" t="str">
        <f t="shared" si="99"/>
        <v/>
      </c>
      <c r="AM143" s="75" t="str">
        <f t="shared" si="100"/>
        <v/>
      </c>
      <c r="AN143" s="75" t="str">
        <f t="shared" si="101"/>
        <v/>
      </c>
      <c r="AO143" s="75" t="str">
        <f t="shared" si="102"/>
        <v/>
      </c>
      <c r="AP143" s="75" t="str">
        <f t="shared" si="103"/>
        <v/>
      </c>
      <c r="AQ143" s="75" t="str">
        <f t="shared" si="104"/>
        <v/>
      </c>
      <c r="AR143" s="76" t="str">
        <f t="shared" si="105"/>
        <v/>
      </c>
    </row>
    <row r="144" spans="2:44">
      <c r="B144" s="25"/>
      <c r="C144" s="26"/>
      <c r="D144" s="26"/>
      <c r="E144" s="26"/>
      <c r="F144" s="26"/>
      <c r="G144" s="26"/>
      <c r="H144" s="27"/>
      <c r="I144" s="80" t="s">
        <v>315</v>
      </c>
      <c r="J144" s="77" t="s">
        <v>18</v>
      </c>
      <c r="K144" s="45" t="s">
        <v>28</v>
      </c>
      <c r="L144" s="36" t="s">
        <v>29</v>
      </c>
      <c r="M144" s="37">
        <v>4</v>
      </c>
      <c r="N144" s="49" t="s">
        <v>117</v>
      </c>
      <c r="O144" s="36">
        <v>4</v>
      </c>
      <c r="P144" s="36">
        <v>4</v>
      </c>
      <c r="Q144" s="36">
        <v>50</v>
      </c>
      <c r="R144" s="36">
        <v>32</v>
      </c>
      <c r="S144" s="36">
        <v>12</v>
      </c>
      <c r="T144" s="36">
        <v>10</v>
      </c>
      <c r="U144" s="42"/>
      <c r="V144" s="42"/>
      <c r="W144" s="36"/>
      <c r="X144" s="36"/>
      <c r="Y144" s="36"/>
      <c r="Z144" s="36"/>
      <c r="AA144" s="36"/>
      <c r="AB144" s="44"/>
      <c r="AC144" s="43"/>
      <c r="AD144" s="42"/>
      <c r="AE144" s="44"/>
      <c r="AF144" s="65"/>
      <c r="AG144" s="148" t="str">
        <f>IF(I144="","",CONCATENATE("SainSmart [",IF(J144="",C144,J144),"] ",I144," ",H138))</f>
        <v>SainSmart [S-400040450] Square 4 Flute Nano Blue Coat</v>
      </c>
      <c r="AH144" s="93" t="s">
        <v>44</v>
      </c>
      <c r="AI144" s="75">
        <f t="shared" si="96"/>
        <v>4</v>
      </c>
      <c r="AJ144" s="75">
        <f t="shared" si="97"/>
        <v>4</v>
      </c>
      <c r="AK144" s="75" t="str">
        <f t="shared" si="98"/>
        <v/>
      </c>
      <c r="AL144" s="75" t="str">
        <f t="shared" si="99"/>
        <v/>
      </c>
      <c r="AM144" s="75" t="str">
        <f t="shared" si="100"/>
        <v/>
      </c>
      <c r="AN144" s="75" t="str">
        <f t="shared" si="101"/>
        <v/>
      </c>
      <c r="AO144" s="75" t="str">
        <f t="shared" si="102"/>
        <v/>
      </c>
      <c r="AP144" s="75" t="str">
        <f t="shared" si="103"/>
        <v/>
      </c>
      <c r="AQ144" s="75" t="str">
        <f t="shared" si="104"/>
        <v/>
      </c>
      <c r="AR144" s="76" t="str">
        <f t="shared" si="105"/>
        <v/>
      </c>
    </row>
    <row r="145" spans="2:44">
      <c r="B145" s="25"/>
      <c r="C145" s="26"/>
      <c r="D145" s="26"/>
      <c r="E145" s="26"/>
      <c r="F145" s="26"/>
      <c r="G145" s="26"/>
      <c r="H145" s="27"/>
      <c r="I145" s="80" t="s">
        <v>315</v>
      </c>
      <c r="J145" s="77" t="s">
        <v>14</v>
      </c>
      <c r="K145" s="45" t="s">
        <v>28</v>
      </c>
      <c r="L145" s="36" t="s">
        <v>29</v>
      </c>
      <c r="M145" s="37">
        <v>4</v>
      </c>
      <c r="N145" s="49" t="s">
        <v>117</v>
      </c>
      <c r="O145" s="36">
        <v>5</v>
      </c>
      <c r="P145" s="36">
        <v>6</v>
      </c>
      <c r="Q145" s="36">
        <v>50</v>
      </c>
      <c r="R145" s="36">
        <v>32</v>
      </c>
      <c r="S145" s="36">
        <v>15</v>
      </c>
      <c r="T145" s="36">
        <v>12.5</v>
      </c>
      <c r="U145" s="42"/>
      <c r="V145" s="42"/>
      <c r="W145" s="36"/>
      <c r="X145" s="36"/>
      <c r="Y145" s="36"/>
      <c r="Z145" s="36"/>
      <c r="AA145" s="36"/>
      <c r="AB145" s="44"/>
      <c r="AC145" s="43">
        <v>3</v>
      </c>
      <c r="AD145" s="42">
        <f>P145</f>
        <v>6</v>
      </c>
      <c r="AE145" s="44">
        <f>O145</f>
        <v>5</v>
      </c>
      <c r="AF145" s="65"/>
      <c r="AG145" s="148" t="str">
        <f>IF(I145="","",CONCATENATE("SainSmart [",IF(J145="",C145,J145),"] ",I145," ",H138))</f>
        <v>SainSmart [S-400050650] Square 4 Flute Nano Blue Coat</v>
      </c>
      <c r="AH145" s="93" t="s">
        <v>44</v>
      </c>
      <c r="AI145" s="75">
        <f t="shared" si="96"/>
        <v>5</v>
      </c>
      <c r="AJ145" s="75">
        <f t="shared" si="97"/>
        <v>4</v>
      </c>
      <c r="AK145" s="75" t="str">
        <f t="shared" si="98"/>
        <v/>
      </c>
      <c r="AL145" s="75" t="str">
        <f t="shared" si="99"/>
        <v/>
      </c>
      <c r="AM145" s="75" t="str">
        <f t="shared" si="100"/>
        <v/>
      </c>
      <c r="AN145" s="75" t="str">
        <f t="shared" si="101"/>
        <v/>
      </c>
      <c r="AO145" s="75" t="str">
        <f t="shared" si="102"/>
        <v/>
      </c>
      <c r="AP145" s="75" t="str">
        <f t="shared" si="103"/>
        <v/>
      </c>
      <c r="AQ145" s="75" t="str">
        <f t="shared" si="104"/>
        <v/>
      </c>
      <c r="AR145" s="76" t="str">
        <f t="shared" si="105"/>
        <v/>
      </c>
    </row>
    <row r="146" spans="2:44">
      <c r="B146" s="25"/>
      <c r="C146" s="26"/>
      <c r="D146" s="26"/>
      <c r="E146" s="26"/>
      <c r="F146" s="26"/>
      <c r="G146" s="26"/>
      <c r="H146" s="27"/>
      <c r="I146" s="80" t="s">
        <v>315</v>
      </c>
      <c r="J146" s="77" t="s">
        <v>140</v>
      </c>
      <c r="K146" s="45" t="s">
        <v>28</v>
      </c>
      <c r="L146" s="36" t="s">
        <v>29</v>
      </c>
      <c r="M146" s="37">
        <v>4</v>
      </c>
      <c r="N146" s="49" t="s">
        <v>117</v>
      </c>
      <c r="O146" s="36">
        <v>6</v>
      </c>
      <c r="P146" s="36">
        <v>6</v>
      </c>
      <c r="Q146" s="36">
        <v>50</v>
      </c>
      <c r="R146" s="36">
        <v>32</v>
      </c>
      <c r="S146" s="36">
        <v>16</v>
      </c>
      <c r="T146" s="36">
        <v>15</v>
      </c>
      <c r="U146" s="42"/>
      <c r="V146" s="42"/>
      <c r="W146" s="36"/>
      <c r="X146" s="36"/>
      <c r="Y146" s="36"/>
      <c r="Z146" s="36"/>
      <c r="AA146" s="36"/>
      <c r="AB146" s="44"/>
      <c r="AC146" s="43"/>
      <c r="AD146" s="42"/>
      <c r="AE146" s="44"/>
      <c r="AF146" s="65"/>
      <c r="AG146" s="148" t="str">
        <f>IF(I146="","",CONCATENATE("SainSmart [",IF(J146="",C146,J146),"] ",I146," ",H138))</f>
        <v>SainSmart [S-400060650] Square 4 Flute Nano Blue Coat</v>
      </c>
      <c r="AH146" s="93" t="s">
        <v>44</v>
      </c>
      <c r="AI146" s="75">
        <f t="shared" si="96"/>
        <v>6</v>
      </c>
      <c r="AJ146" s="75">
        <f t="shared" si="97"/>
        <v>4</v>
      </c>
      <c r="AK146" s="75" t="str">
        <f t="shared" si="98"/>
        <v/>
      </c>
      <c r="AL146" s="75" t="str">
        <f t="shared" si="99"/>
        <v/>
      </c>
      <c r="AM146" s="75" t="str">
        <f t="shared" si="100"/>
        <v/>
      </c>
      <c r="AN146" s="75" t="str">
        <f t="shared" si="101"/>
        <v/>
      </c>
      <c r="AO146" s="75" t="str">
        <f t="shared" si="102"/>
        <v/>
      </c>
      <c r="AP146" s="75" t="str">
        <f t="shared" si="103"/>
        <v/>
      </c>
      <c r="AQ146" s="75" t="str">
        <f t="shared" si="104"/>
        <v/>
      </c>
      <c r="AR146" s="76" t="str">
        <f t="shared" si="105"/>
        <v/>
      </c>
    </row>
    <row r="147" spans="2:44">
      <c r="B147" s="28"/>
      <c r="C147" s="29"/>
      <c r="D147" s="29"/>
      <c r="E147" s="29"/>
      <c r="F147" s="29"/>
      <c r="G147" s="29"/>
      <c r="H147" s="30"/>
      <c r="I147" s="80"/>
      <c r="J147" s="77"/>
      <c r="K147" s="45"/>
      <c r="L147" s="36"/>
      <c r="M147" s="37"/>
      <c r="N147" s="49"/>
      <c r="O147" s="36"/>
      <c r="P147" s="36"/>
      <c r="Q147" s="36"/>
      <c r="R147" s="36"/>
      <c r="S147" s="36"/>
      <c r="T147" s="36"/>
      <c r="U147" s="42"/>
      <c r="V147" s="42"/>
      <c r="W147" s="36"/>
      <c r="X147" s="36"/>
      <c r="Y147" s="36"/>
      <c r="Z147" s="36"/>
      <c r="AA147" s="36"/>
      <c r="AB147" s="44"/>
      <c r="AC147" s="43"/>
      <c r="AD147" s="42"/>
      <c r="AE147" s="44"/>
      <c r="AF147" s="65"/>
      <c r="AG147" s="148" t="str">
        <f>IF(I147="","",CONCATENATE("SainSmart [",IF(J147="",C147,J147),"] ",I147," ",H138))</f>
        <v/>
      </c>
      <c r="AH147" s="93"/>
      <c r="AI147" s="75" t="str">
        <f t="shared" si="96"/>
        <v/>
      </c>
      <c r="AJ147" s="75" t="str">
        <f t="shared" si="97"/>
        <v/>
      </c>
      <c r="AK147" s="75" t="str">
        <f t="shared" si="98"/>
        <v/>
      </c>
      <c r="AL147" s="75" t="str">
        <f t="shared" si="99"/>
        <v/>
      </c>
      <c r="AM147" s="75" t="str">
        <f t="shared" si="100"/>
        <v/>
      </c>
      <c r="AN147" s="75" t="str">
        <f t="shared" si="101"/>
        <v/>
      </c>
      <c r="AO147" s="75" t="str">
        <f t="shared" si="102"/>
        <v/>
      </c>
      <c r="AP147" s="75" t="str">
        <f t="shared" si="103"/>
        <v/>
      </c>
      <c r="AQ147" s="75" t="str">
        <f t="shared" si="104"/>
        <v/>
      </c>
      <c r="AR147" s="76" t="str">
        <f t="shared" si="105"/>
        <v/>
      </c>
    </row>
    <row r="148" spans="2:44" ht="15.75" thickBot="1"/>
    <row r="149" spans="2:44" ht="19.5" customHeight="1" thickBot="1">
      <c r="B149" t="s">
        <v>135</v>
      </c>
      <c r="J149" s="65"/>
      <c r="K149" s="123" t="s">
        <v>79</v>
      </c>
      <c r="L149" s="124"/>
      <c r="M149" s="124"/>
      <c r="N149" s="124"/>
      <c r="O149" s="124"/>
      <c r="P149" s="124"/>
      <c r="Q149" s="124"/>
      <c r="R149" s="124"/>
      <c r="S149" s="124"/>
      <c r="T149" s="124"/>
      <c r="U149" s="124"/>
      <c r="V149" s="124"/>
      <c r="W149" s="124"/>
      <c r="X149" s="124"/>
      <c r="Y149" s="124"/>
      <c r="Z149" s="124"/>
      <c r="AA149" s="124"/>
      <c r="AB149" s="124"/>
      <c r="AC149" s="124"/>
      <c r="AD149" s="124"/>
      <c r="AE149" s="125"/>
      <c r="AF149" s="110" t="s">
        <v>104</v>
      </c>
      <c r="AG149" s="111"/>
      <c r="AH149" s="111"/>
      <c r="AI149" s="111"/>
      <c r="AJ149" s="111"/>
      <c r="AK149" s="111"/>
      <c r="AL149" s="111"/>
      <c r="AM149" s="111"/>
      <c r="AN149" s="111"/>
      <c r="AO149" s="111"/>
      <c r="AP149" s="111"/>
      <c r="AQ149" s="111"/>
      <c r="AR149" s="112"/>
    </row>
    <row r="150" spans="2:44" ht="60" customHeight="1" thickBot="1">
      <c r="B150" s="41" t="s">
        <v>33</v>
      </c>
      <c r="C150" s="40" t="s">
        <v>80</v>
      </c>
      <c r="D150" s="23" t="s">
        <v>115</v>
      </c>
      <c r="E150" s="23" t="s">
        <v>109</v>
      </c>
      <c r="F150" s="23" t="s">
        <v>108</v>
      </c>
      <c r="G150" s="23" t="s">
        <v>107</v>
      </c>
      <c r="H150" s="85" t="s">
        <v>37</v>
      </c>
      <c r="I150" s="79" t="s">
        <v>68</v>
      </c>
      <c r="J150" s="24" t="s">
        <v>238</v>
      </c>
      <c r="K150" s="4" t="s">
        <v>78</v>
      </c>
      <c r="L150" s="5" t="s">
        <v>53</v>
      </c>
      <c r="M150" s="5" t="s">
        <v>63</v>
      </c>
      <c r="N150" s="48" t="s">
        <v>35</v>
      </c>
      <c r="O150" s="5" t="s">
        <v>34</v>
      </c>
      <c r="P150" s="5" t="s">
        <v>39</v>
      </c>
      <c r="Q150" s="5" t="s">
        <v>54</v>
      </c>
      <c r="R150" s="5" t="s">
        <v>55</v>
      </c>
      <c r="S150" s="5" t="s">
        <v>56</v>
      </c>
      <c r="T150" s="5" t="s">
        <v>57</v>
      </c>
      <c r="U150" s="5" t="s">
        <v>58</v>
      </c>
      <c r="V150" s="51" t="s">
        <v>159</v>
      </c>
      <c r="W150" s="5" t="s">
        <v>59</v>
      </c>
      <c r="X150" s="5" t="s">
        <v>41</v>
      </c>
      <c r="Y150" s="5" t="s">
        <v>309</v>
      </c>
      <c r="Z150" s="5" t="s">
        <v>60</v>
      </c>
      <c r="AA150" s="5" t="s">
        <v>61</v>
      </c>
      <c r="AB150" s="55" t="s">
        <v>62</v>
      </c>
      <c r="AC150" s="4" t="s">
        <v>206</v>
      </c>
      <c r="AD150" s="5" t="s">
        <v>207</v>
      </c>
      <c r="AE150" s="6" t="s">
        <v>208</v>
      </c>
      <c r="AF150" s="66" t="s">
        <v>343</v>
      </c>
      <c r="AG150" s="81" t="s">
        <v>205</v>
      </c>
      <c r="AH150" s="91" t="s">
        <v>5</v>
      </c>
      <c r="AI150" s="8" t="s">
        <v>64</v>
      </c>
      <c r="AJ150" s="9" t="s">
        <v>6</v>
      </c>
      <c r="AK150" s="9" t="s">
        <v>65</v>
      </c>
      <c r="AL150" s="9" t="s">
        <v>66</v>
      </c>
      <c r="AM150" s="9" t="s">
        <v>83</v>
      </c>
      <c r="AN150" s="9" t="s">
        <v>84</v>
      </c>
      <c r="AO150" s="9" t="s">
        <v>89</v>
      </c>
      <c r="AP150" s="9" t="s">
        <v>91</v>
      </c>
      <c r="AQ150" s="9" t="s">
        <v>90</v>
      </c>
      <c r="AR150" s="10" t="s">
        <v>92</v>
      </c>
    </row>
    <row r="151" spans="2:44" ht="15.75" customHeight="1" thickBot="1">
      <c r="B151" s="133" t="s">
        <v>142</v>
      </c>
      <c r="C151" s="38"/>
      <c r="D151" s="20" t="s">
        <v>38</v>
      </c>
      <c r="E151" s="62" t="s">
        <v>132</v>
      </c>
      <c r="F151" s="121" t="s">
        <v>195</v>
      </c>
      <c r="G151" s="20" t="s">
        <v>143</v>
      </c>
      <c r="H151" s="67" t="s">
        <v>250</v>
      </c>
      <c r="I151" s="80" t="s">
        <v>160</v>
      </c>
      <c r="J151" s="77" t="s">
        <v>3</v>
      </c>
      <c r="K151" s="68" t="s">
        <v>31</v>
      </c>
      <c r="L151" s="69" t="s">
        <v>29</v>
      </c>
      <c r="M151" s="70">
        <v>2</v>
      </c>
      <c r="N151" s="71" t="s">
        <v>117</v>
      </c>
      <c r="O151" s="69">
        <v>2</v>
      </c>
      <c r="P151" s="69">
        <v>4</v>
      </c>
      <c r="Q151" s="69">
        <v>50</v>
      </c>
      <c r="R151" s="69">
        <v>32</v>
      </c>
      <c r="S151" s="69">
        <v>6</v>
      </c>
      <c r="T151" s="69">
        <v>4</v>
      </c>
      <c r="U151" s="72"/>
      <c r="V151" s="72"/>
      <c r="W151" s="69"/>
      <c r="X151" s="69"/>
      <c r="Y151" s="69"/>
      <c r="Z151" s="69"/>
      <c r="AA151" s="69"/>
      <c r="AB151" s="73"/>
      <c r="AC151" s="74">
        <v>4.5</v>
      </c>
      <c r="AD151" s="72">
        <f>P151</f>
        <v>4</v>
      </c>
      <c r="AE151" s="73">
        <f>O151</f>
        <v>2</v>
      </c>
      <c r="AF151" s="117" t="s">
        <v>358</v>
      </c>
      <c r="AG151" s="149" t="str">
        <f>IF(I151="","",CONCATENATE("SainSmart [",IF(J151="",C151,J151),"] ",I151," ",H151))</f>
        <v>SainSmart [B-210020450] Ball Nose 2 Flute Nano Blue Coat</v>
      </c>
      <c r="AH151" s="92" t="s">
        <v>17</v>
      </c>
      <c r="AI151" s="75">
        <f t="shared" ref="AI151:AI160" si="110">IF(AH151="","",IF(VLOOKUP($AH151,VCarveParms,2,FALSE)="","",IF(AH151="Tapered Ball Nose",P151,$O151)))</f>
        <v>2</v>
      </c>
      <c r="AJ151" s="75">
        <f t="shared" ref="AJ151:AJ160" si="111">IF(AH151="","",IF(VLOOKUP($AH151,VCarveParms,3,FALSE)="","",$M151))</f>
        <v>2</v>
      </c>
      <c r="AK151" s="75" t="str">
        <f t="shared" ref="AK151:AK160" si="112">IF(AH151="","",IF(VLOOKUP($AH151,VCarveParms,4,FALSE)="","",U151))</f>
        <v/>
      </c>
      <c r="AL151" s="75" t="str">
        <f t="shared" ref="AL151:AL160" si="113">IF(AH151="","",IF(VLOOKUP($AH151,VCarveParms,5,FALSE)="","",IF($AH151="Drill",$Y151,$V151*2)))</f>
        <v/>
      </c>
      <c r="AM151" s="75" t="str">
        <f t="shared" ref="AM151:AM160" si="114">IF(AH151="","",IF(VLOOKUP($AH151,VCarveParms,6,FALSE)="","",$V151))</f>
        <v/>
      </c>
      <c r="AN151" s="75" t="str">
        <f t="shared" ref="AN151:AN160" si="115">IF(AH151="","",IF(VLOOKUP($AH151,VCarveParms,7,FALSE)="","",$X151))</f>
        <v/>
      </c>
      <c r="AO151" s="75" t="str">
        <f t="shared" ref="AO151:AO160" si="116">IF(AH151="","",IF(VLOOKUP($AH151,VCarveParms,8,FALSE)="","","???"))</f>
        <v/>
      </c>
      <c r="AP151" s="75" t="str">
        <f t="shared" ref="AP151:AP160" si="117">IF(AH151="","",IF(VLOOKUP($AH151,VCarveParms,9,FALSE)="","","???"))</f>
        <v/>
      </c>
      <c r="AQ151" s="75" t="str">
        <f t="shared" ref="AQ151:AQ160" si="118">IF(AH151="","",IF(VLOOKUP($AH151,VCarveParms,10,FALSE)="","","???"))</f>
        <v/>
      </c>
      <c r="AR151" s="76" t="str">
        <f t="shared" ref="AR151:AR160" si="119">IF(AH151="","",IF(VLOOKUP($AH151,VCarveParms,11,FALSE)="","","???"))</f>
        <v/>
      </c>
    </row>
    <row r="152" spans="2:44" ht="15.75" thickBot="1">
      <c r="B152" s="134"/>
      <c r="C152" s="39" t="s">
        <v>116</v>
      </c>
      <c r="D152" s="17"/>
      <c r="E152" s="17"/>
      <c r="F152" s="122"/>
      <c r="G152" s="17"/>
      <c r="H152" s="86"/>
      <c r="I152" s="80" t="s">
        <v>160</v>
      </c>
      <c r="J152" s="77" t="s">
        <v>144</v>
      </c>
      <c r="K152" s="45" t="s">
        <v>31</v>
      </c>
      <c r="L152" s="36" t="s">
        <v>29</v>
      </c>
      <c r="M152" s="37">
        <v>2</v>
      </c>
      <c r="N152" s="49" t="s">
        <v>117</v>
      </c>
      <c r="O152" s="36">
        <v>2.5</v>
      </c>
      <c r="P152" s="36">
        <v>4</v>
      </c>
      <c r="Q152" s="36">
        <v>50</v>
      </c>
      <c r="R152" s="36">
        <v>32</v>
      </c>
      <c r="S152" s="36">
        <v>7</v>
      </c>
      <c r="T152" s="36">
        <v>5</v>
      </c>
      <c r="U152" s="42"/>
      <c r="V152" s="42"/>
      <c r="W152" s="36"/>
      <c r="X152" s="36"/>
      <c r="Y152" s="36"/>
      <c r="Z152" s="36"/>
      <c r="AA152" s="36"/>
      <c r="AB152" s="44"/>
      <c r="AC152" s="43">
        <v>4.5</v>
      </c>
      <c r="AD152" s="42">
        <f t="shared" ref="AD152:AD156" si="120">P152</f>
        <v>4</v>
      </c>
      <c r="AE152" s="44">
        <f t="shared" ref="AE152:AE156" si="121">O152</f>
        <v>2.5</v>
      </c>
      <c r="AF152" s="118"/>
      <c r="AG152" s="150" t="str">
        <f>IF(I152="","",CONCATENATE("SainSmart [",IF(J152="",C152,J152),"] ",I152," ",H151))</f>
        <v>SainSmart [B-212525450] Ball Nose 2 Flute Nano Blue Coat</v>
      </c>
      <c r="AH152" s="93" t="s">
        <v>17</v>
      </c>
      <c r="AI152" s="75">
        <f t="shared" si="110"/>
        <v>2.5</v>
      </c>
      <c r="AJ152" s="75">
        <f t="shared" si="111"/>
        <v>2</v>
      </c>
      <c r="AK152" s="75" t="str">
        <f t="shared" si="112"/>
        <v/>
      </c>
      <c r="AL152" s="75" t="str">
        <f t="shared" si="113"/>
        <v/>
      </c>
      <c r="AM152" s="75" t="str">
        <f t="shared" si="114"/>
        <v/>
      </c>
      <c r="AN152" s="75" t="str">
        <f t="shared" si="115"/>
        <v/>
      </c>
      <c r="AO152" s="75" t="str">
        <f t="shared" si="116"/>
        <v/>
      </c>
      <c r="AP152" s="75" t="str">
        <f t="shared" si="117"/>
        <v/>
      </c>
      <c r="AQ152" s="75" t="str">
        <f t="shared" si="118"/>
        <v/>
      </c>
      <c r="AR152" s="76" t="str">
        <f t="shared" si="119"/>
        <v/>
      </c>
    </row>
    <row r="153" spans="2:44">
      <c r="B153" s="25"/>
      <c r="C153" s="26"/>
      <c r="D153" s="26"/>
      <c r="E153" s="26"/>
      <c r="F153" s="26"/>
      <c r="G153" s="26"/>
      <c r="H153" s="27"/>
      <c r="I153" s="80" t="s">
        <v>160</v>
      </c>
      <c r="J153" s="77" t="s">
        <v>19</v>
      </c>
      <c r="K153" s="45" t="s">
        <v>31</v>
      </c>
      <c r="L153" s="36" t="s">
        <v>29</v>
      </c>
      <c r="M153" s="37">
        <v>2</v>
      </c>
      <c r="N153" s="49" t="s">
        <v>117</v>
      </c>
      <c r="O153" s="36">
        <v>3</v>
      </c>
      <c r="P153" s="36">
        <v>4</v>
      </c>
      <c r="Q153" s="36">
        <v>50</v>
      </c>
      <c r="R153" s="36">
        <v>32</v>
      </c>
      <c r="S153" s="36">
        <v>8</v>
      </c>
      <c r="T153" s="36">
        <v>6</v>
      </c>
      <c r="U153" s="42"/>
      <c r="V153" s="54"/>
      <c r="W153" s="36"/>
      <c r="X153" s="36"/>
      <c r="Y153" s="36"/>
      <c r="Z153" s="36"/>
      <c r="AA153" s="36"/>
      <c r="AB153" s="44"/>
      <c r="AC153" s="43">
        <v>3</v>
      </c>
      <c r="AD153" s="42">
        <f t="shared" si="120"/>
        <v>4</v>
      </c>
      <c r="AE153" s="44">
        <f t="shared" si="121"/>
        <v>3</v>
      </c>
      <c r="AF153" s="65"/>
      <c r="AG153" s="148" t="str">
        <f>IF(I153="","",CONCATENATE("SainSmart [",IF(J153="",C153,J153),"] ",I153," ",H151))</f>
        <v>SainSmart [B-215030450] Ball Nose 2 Flute Nano Blue Coat</v>
      </c>
      <c r="AH153" s="93" t="s">
        <v>17</v>
      </c>
      <c r="AI153" s="75">
        <f t="shared" si="110"/>
        <v>3</v>
      </c>
      <c r="AJ153" s="75">
        <f t="shared" si="111"/>
        <v>2</v>
      </c>
      <c r="AK153" s="75" t="str">
        <f t="shared" si="112"/>
        <v/>
      </c>
      <c r="AL153" s="75" t="str">
        <f t="shared" si="113"/>
        <v/>
      </c>
      <c r="AM153" s="75" t="str">
        <f t="shared" si="114"/>
        <v/>
      </c>
      <c r="AN153" s="75" t="str">
        <f t="shared" si="115"/>
        <v/>
      </c>
      <c r="AO153" s="75" t="str">
        <f t="shared" si="116"/>
        <v/>
      </c>
      <c r="AP153" s="75" t="str">
        <f t="shared" si="117"/>
        <v/>
      </c>
      <c r="AQ153" s="75" t="str">
        <f t="shared" si="118"/>
        <v/>
      </c>
      <c r="AR153" s="76" t="str">
        <f t="shared" si="119"/>
        <v/>
      </c>
    </row>
    <row r="154" spans="2:44">
      <c r="B154" s="25"/>
      <c r="C154" s="26"/>
      <c r="D154" s="26"/>
      <c r="E154" s="26"/>
      <c r="F154" s="26"/>
      <c r="G154" s="26"/>
      <c r="H154" s="27"/>
      <c r="I154" s="80" t="s">
        <v>160</v>
      </c>
      <c r="J154" s="77" t="s">
        <v>145</v>
      </c>
      <c r="K154" s="45" t="s">
        <v>31</v>
      </c>
      <c r="L154" s="36" t="s">
        <v>29</v>
      </c>
      <c r="M154" s="37">
        <v>2</v>
      </c>
      <c r="N154" s="49" t="s">
        <v>117</v>
      </c>
      <c r="O154" s="36">
        <v>3.5</v>
      </c>
      <c r="P154" s="36">
        <v>4</v>
      </c>
      <c r="Q154" s="36">
        <v>50</v>
      </c>
      <c r="R154" s="36">
        <v>32</v>
      </c>
      <c r="S154" s="36">
        <v>9</v>
      </c>
      <c r="T154" s="36">
        <v>7</v>
      </c>
      <c r="U154" s="42"/>
      <c r="V154" s="42"/>
      <c r="W154" s="36"/>
      <c r="X154" s="36"/>
      <c r="Y154" s="36"/>
      <c r="Z154" s="36"/>
      <c r="AA154" s="36"/>
      <c r="AB154" s="44"/>
      <c r="AC154" s="43">
        <v>3</v>
      </c>
      <c r="AD154" s="42">
        <f t="shared" si="120"/>
        <v>4</v>
      </c>
      <c r="AE154" s="44">
        <f t="shared" si="121"/>
        <v>3.5</v>
      </c>
      <c r="AF154" s="65"/>
      <c r="AG154" s="148" t="str">
        <f>IF(I154="","",CONCATENATE("SainSmart [",IF(J154="",C154,J154),"] ",I154," ",H151))</f>
        <v>SainSmart [B-217535450] Ball Nose 2 Flute Nano Blue Coat</v>
      </c>
      <c r="AH154" s="93" t="s">
        <v>17</v>
      </c>
      <c r="AI154" s="75">
        <f t="shared" si="110"/>
        <v>3.5</v>
      </c>
      <c r="AJ154" s="75">
        <f t="shared" si="111"/>
        <v>2</v>
      </c>
      <c r="AK154" s="75" t="str">
        <f t="shared" si="112"/>
        <v/>
      </c>
      <c r="AL154" s="75" t="str">
        <f t="shared" si="113"/>
        <v/>
      </c>
      <c r="AM154" s="75" t="str">
        <f t="shared" si="114"/>
        <v/>
      </c>
      <c r="AN154" s="75" t="str">
        <f t="shared" si="115"/>
        <v/>
      </c>
      <c r="AO154" s="75" t="str">
        <f t="shared" si="116"/>
        <v/>
      </c>
      <c r="AP154" s="75" t="str">
        <f t="shared" si="117"/>
        <v/>
      </c>
      <c r="AQ154" s="75" t="str">
        <f t="shared" si="118"/>
        <v/>
      </c>
      <c r="AR154" s="76" t="str">
        <f t="shared" si="119"/>
        <v/>
      </c>
    </row>
    <row r="155" spans="2:44">
      <c r="B155" s="25"/>
      <c r="C155" s="26"/>
      <c r="D155" s="26"/>
      <c r="E155" s="26"/>
      <c r="F155" s="26"/>
      <c r="G155" s="26"/>
      <c r="H155" s="27"/>
      <c r="I155" s="80" t="s">
        <v>160</v>
      </c>
      <c r="J155" s="77" t="s">
        <v>12</v>
      </c>
      <c r="K155" s="45" t="s">
        <v>31</v>
      </c>
      <c r="L155" s="36" t="s">
        <v>29</v>
      </c>
      <c r="M155" s="37">
        <v>2</v>
      </c>
      <c r="N155" s="49" t="s">
        <v>117</v>
      </c>
      <c r="O155" s="36">
        <v>4</v>
      </c>
      <c r="P155" s="36">
        <v>4</v>
      </c>
      <c r="Q155" s="36">
        <v>50</v>
      </c>
      <c r="R155" s="36">
        <v>32</v>
      </c>
      <c r="S155" s="36">
        <v>12</v>
      </c>
      <c r="T155" s="36">
        <v>8</v>
      </c>
      <c r="U155" s="42"/>
      <c r="V155" s="42"/>
      <c r="W155" s="36"/>
      <c r="X155" s="36"/>
      <c r="Y155" s="36"/>
      <c r="Z155" s="36"/>
      <c r="AA155" s="36"/>
      <c r="AB155" s="44"/>
      <c r="AC155" s="43"/>
      <c r="AD155" s="42"/>
      <c r="AE155" s="44"/>
      <c r="AF155" s="65"/>
      <c r="AG155" s="148" t="str">
        <f>IF(I155="","",CONCATENATE("SainSmart [",IF(J155="",C155,J155),"] ",I155," ",H151))</f>
        <v>SainSmart [B-220040450] Ball Nose 2 Flute Nano Blue Coat</v>
      </c>
      <c r="AH155" s="93" t="s">
        <v>17</v>
      </c>
      <c r="AI155" s="75">
        <f t="shared" si="110"/>
        <v>4</v>
      </c>
      <c r="AJ155" s="75">
        <f t="shared" si="111"/>
        <v>2</v>
      </c>
      <c r="AK155" s="75" t="str">
        <f t="shared" si="112"/>
        <v/>
      </c>
      <c r="AL155" s="75" t="str">
        <f t="shared" si="113"/>
        <v/>
      </c>
      <c r="AM155" s="75" t="str">
        <f t="shared" si="114"/>
        <v/>
      </c>
      <c r="AN155" s="75" t="str">
        <f t="shared" si="115"/>
        <v/>
      </c>
      <c r="AO155" s="75" t="str">
        <f t="shared" si="116"/>
        <v/>
      </c>
      <c r="AP155" s="75" t="str">
        <f t="shared" si="117"/>
        <v/>
      </c>
      <c r="AQ155" s="75" t="str">
        <f t="shared" si="118"/>
        <v/>
      </c>
      <c r="AR155" s="76" t="str">
        <f t="shared" si="119"/>
        <v/>
      </c>
    </row>
    <row r="156" spans="2:44">
      <c r="B156" s="25"/>
      <c r="C156" s="26"/>
      <c r="D156" s="26"/>
      <c r="E156" s="26"/>
      <c r="F156" s="26"/>
      <c r="G156" s="26"/>
      <c r="H156" s="27"/>
      <c r="I156" s="80" t="s">
        <v>160</v>
      </c>
      <c r="J156" s="77" t="s">
        <v>20</v>
      </c>
      <c r="K156" s="45" t="s">
        <v>31</v>
      </c>
      <c r="L156" s="36" t="s">
        <v>29</v>
      </c>
      <c r="M156" s="37">
        <v>2</v>
      </c>
      <c r="N156" s="49" t="s">
        <v>117</v>
      </c>
      <c r="O156" s="36">
        <v>5</v>
      </c>
      <c r="P156" s="36">
        <v>6</v>
      </c>
      <c r="Q156" s="36">
        <v>50</v>
      </c>
      <c r="R156" s="36">
        <v>32</v>
      </c>
      <c r="S156" s="36">
        <v>15</v>
      </c>
      <c r="T156" s="36">
        <v>10</v>
      </c>
      <c r="U156" s="42"/>
      <c r="V156" s="42"/>
      <c r="W156" s="36"/>
      <c r="X156" s="36"/>
      <c r="Y156" s="36"/>
      <c r="Z156" s="36"/>
      <c r="AA156" s="36"/>
      <c r="AB156" s="44"/>
      <c r="AC156" s="43">
        <v>4</v>
      </c>
      <c r="AD156" s="42">
        <f t="shared" si="120"/>
        <v>6</v>
      </c>
      <c r="AE156" s="44">
        <f t="shared" si="121"/>
        <v>5</v>
      </c>
      <c r="AF156" s="65"/>
      <c r="AG156" s="148" t="str">
        <f>IF(I156="","",CONCATENATE("SainSmart [",IF(J156="",C156,J156),"] ",I156," ",H151))</f>
        <v>SainSmart [B-225050650] Ball Nose 2 Flute Nano Blue Coat</v>
      </c>
      <c r="AH156" s="93" t="s">
        <v>17</v>
      </c>
      <c r="AI156" s="75">
        <f t="shared" si="110"/>
        <v>5</v>
      </c>
      <c r="AJ156" s="75">
        <f t="shared" si="111"/>
        <v>2</v>
      </c>
      <c r="AK156" s="75" t="str">
        <f t="shared" si="112"/>
        <v/>
      </c>
      <c r="AL156" s="75" t="str">
        <f t="shared" si="113"/>
        <v/>
      </c>
      <c r="AM156" s="75" t="str">
        <f t="shared" si="114"/>
        <v/>
      </c>
      <c r="AN156" s="75" t="str">
        <f t="shared" si="115"/>
        <v/>
      </c>
      <c r="AO156" s="75" t="str">
        <f t="shared" si="116"/>
        <v/>
      </c>
      <c r="AP156" s="75" t="str">
        <f t="shared" si="117"/>
        <v/>
      </c>
      <c r="AQ156" s="75" t="str">
        <f t="shared" si="118"/>
        <v/>
      </c>
      <c r="AR156" s="76" t="str">
        <f t="shared" si="119"/>
        <v/>
      </c>
    </row>
    <row r="157" spans="2:44">
      <c r="B157" s="25"/>
      <c r="C157" s="26"/>
      <c r="D157" s="26"/>
      <c r="E157" s="26"/>
      <c r="F157" s="26"/>
      <c r="G157" s="26"/>
      <c r="H157" s="27"/>
      <c r="I157" s="80" t="s">
        <v>160</v>
      </c>
      <c r="J157" s="77" t="s">
        <v>15</v>
      </c>
      <c r="K157" s="45" t="s">
        <v>31</v>
      </c>
      <c r="L157" s="36" t="s">
        <v>29</v>
      </c>
      <c r="M157" s="37">
        <v>2</v>
      </c>
      <c r="N157" s="49" t="s">
        <v>117</v>
      </c>
      <c r="O157" s="36">
        <v>6</v>
      </c>
      <c r="P157" s="36">
        <v>6</v>
      </c>
      <c r="Q157" s="36">
        <v>50</v>
      </c>
      <c r="R157" s="36">
        <v>32</v>
      </c>
      <c r="S157" s="36">
        <v>16</v>
      </c>
      <c r="T157" s="36">
        <v>10</v>
      </c>
      <c r="U157" s="42"/>
      <c r="V157" s="42"/>
      <c r="W157" s="36"/>
      <c r="X157" s="36"/>
      <c r="Y157" s="36"/>
      <c r="Z157" s="36"/>
      <c r="AA157" s="36"/>
      <c r="AB157" s="44"/>
      <c r="AC157" s="43"/>
      <c r="AD157" s="42"/>
      <c r="AE157" s="44"/>
      <c r="AF157" s="65"/>
      <c r="AG157" s="148" t="str">
        <f>IF(I157="","",CONCATENATE("SainSmart [",IF(J157="",C157,J157),"] ",I157," ",H151))</f>
        <v>SainSmart [B-230060650] Ball Nose 2 Flute Nano Blue Coat</v>
      </c>
      <c r="AH157" s="93" t="s">
        <v>17</v>
      </c>
      <c r="AI157" s="75">
        <f t="shared" si="110"/>
        <v>6</v>
      </c>
      <c r="AJ157" s="75">
        <f t="shared" si="111"/>
        <v>2</v>
      </c>
      <c r="AK157" s="75" t="str">
        <f t="shared" si="112"/>
        <v/>
      </c>
      <c r="AL157" s="75" t="str">
        <f t="shared" si="113"/>
        <v/>
      </c>
      <c r="AM157" s="75" t="str">
        <f t="shared" si="114"/>
        <v/>
      </c>
      <c r="AN157" s="75" t="str">
        <f t="shared" si="115"/>
        <v/>
      </c>
      <c r="AO157" s="75" t="str">
        <f t="shared" si="116"/>
        <v/>
      </c>
      <c r="AP157" s="75" t="str">
        <f t="shared" si="117"/>
        <v/>
      </c>
      <c r="AQ157" s="75" t="str">
        <f t="shared" si="118"/>
        <v/>
      </c>
      <c r="AR157" s="76" t="str">
        <f t="shared" si="119"/>
        <v/>
      </c>
    </row>
    <row r="158" spans="2:44">
      <c r="B158" s="25"/>
      <c r="C158" s="26"/>
      <c r="D158" s="26"/>
      <c r="E158" s="26"/>
      <c r="F158" s="26"/>
      <c r="G158" s="26"/>
      <c r="H158" s="27"/>
      <c r="I158" s="80"/>
      <c r="J158" s="77"/>
      <c r="K158" s="45"/>
      <c r="L158" s="36"/>
      <c r="M158" s="37"/>
      <c r="N158" s="49"/>
      <c r="O158" s="36"/>
      <c r="P158" s="36"/>
      <c r="Q158" s="36"/>
      <c r="R158" s="36"/>
      <c r="S158" s="36"/>
      <c r="T158" s="36"/>
      <c r="U158" s="42"/>
      <c r="V158" s="42"/>
      <c r="W158" s="36"/>
      <c r="X158" s="36"/>
      <c r="Y158" s="36"/>
      <c r="Z158" s="36"/>
      <c r="AA158" s="36"/>
      <c r="AB158" s="44"/>
      <c r="AC158" s="43"/>
      <c r="AD158" s="42"/>
      <c r="AE158" s="44"/>
      <c r="AF158" s="65"/>
      <c r="AG158" s="148" t="str">
        <f>IF(I158="","",CONCATENATE("SainSmart [",IF(J158="",C158,J158),"] ",I158," ",H151))</f>
        <v/>
      </c>
      <c r="AH158" s="93"/>
      <c r="AI158" s="75" t="str">
        <f t="shared" si="110"/>
        <v/>
      </c>
      <c r="AJ158" s="75" t="str">
        <f t="shared" si="111"/>
        <v/>
      </c>
      <c r="AK158" s="75" t="str">
        <f t="shared" si="112"/>
        <v/>
      </c>
      <c r="AL158" s="75" t="str">
        <f t="shared" si="113"/>
        <v/>
      </c>
      <c r="AM158" s="75" t="str">
        <f t="shared" si="114"/>
        <v/>
      </c>
      <c r="AN158" s="75" t="str">
        <f t="shared" si="115"/>
        <v/>
      </c>
      <c r="AO158" s="75" t="str">
        <f t="shared" si="116"/>
        <v/>
      </c>
      <c r="AP158" s="75" t="str">
        <f t="shared" si="117"/>
        <v/>
      </c>
      <c r="AQ158" s="75" t="str">
        <f t="shared" si="118"/>
        <v/>
      </c>
      <c r="AR158" s="76" t="str">
        <f t="shared" si="119"/>
        <v/>
      </c>
    </row>
    <row r="159" spans="2:44">
      <c r="B159" s="25"/>
      <c r="C159" s="26"/>
      <c r="D159" s="26"/>
      <c r="E159" s="26"/>
      <c r="F159" s="26"/>
      <c r="G159" s="26"/>
      <c r="H159" s="27"/>
      <c r="I159" s="80"/>
      <c r="J159" s="77"/>
      <c r="K159" s="45"/>
      <c r="L159" s="36"/>
      <c r="M159" s="37"/>
      <c r="N159" s="49"/>
      <c r="O159" s="36"/>
      <c r="P159" s="36"/>
      <c r="Q159" s="36"/>
      <c r="R159" s="36"/>
      <c r="S159" s="36"/>
      <c r="T159" s="36"/>
      <c r="U159" s="42"/>
      <c r="V159" s="42"/>
      <c r="W159" s="36"/>
      <c r="X159" s="36"/>
      <c r="Y159" s="36"/>
      <c r="Z159" s="36"/>
      <c r="AA159" s="36"/>
      <c r="AB159" s="44"/>
      <c r="AC159" s="43"/>
      <c r="AD159" s="42"/>
      <c r="AE159" s="44"/>
      <c r="AF159" s="65"/>
      <c r="AG159" s="148" t="str">
        <f>IF(I159="","",CONCATENATE("SainSmart [",IF(J159="",C159,J159),"] ",I159," ",H151))</f>
        <v/>
      </c>
      <c r="AH159" s="93"/>
      <c r="AI159" s="75" t="str">
        <f t="shared" si="110"/>
        <v/>
      </c>
      <c r="AJ159" s="75" t="str">
        <f t="shared" si="111"/>
        <v/>
      </c>
      <c r="AK159" s="75" t="str">
        <f t="shared" si="112"/>
        <v/>
      </c>
      <c r="AL159" s="75" t="str">
        <f t="shared" si="113"/>
        <v/>
      </c>
      <c r="AM159" s="75" t="str">
        <f t="shared" si="114"/>
        <v/>
      </c>
      <c r="AN159" s="75" t="str">
        <f t="shared" si="115"/>
        <v/>
      </c>
      <c r="AO159" s="75" t="str">
        <f t="shared" si="116"/>
        <v/>
      </c>
      <c r="AP159" s="75" t="str">
        <f t="shared" si="117"/>
        <v/>
      </c>
      <c r="AQ159" s="75" t="str">
        <f t="shared" si="118"/>
        <v/>
      </c>
      <c r="AR159" s="76" t="str">
        <f t="shared" si="119"/>
        <v/>
      </c>
    </row>
    <row r="160" spans="2:44">
      <c r="B160" s="28"/>
      <c r="C160" s="29"/>
      <c r="D160" s="29"/>
      <c r="E160" s="29"/>
      <c r="F160" s="29"/>
      <c r="G160" s="29"/>
      <c r="H160" s="30"/>
      <c r="I160" s="80"/>
      <c r="J160" s="77"/>
      <c r="K160" s="45"/>
      <c r="L160" s="36"/>
      <c r="M160" s="37"/>
      <c r="N160" s="49"/>
      <c r="O160" s="36"/>
      <c r="P160" s="36"/>
      <c r="Q160" s="36"/>
      <c r="R160" s="36"/>
      <c r="S160" s="36"/>
      <c r="T160" s="36"/>
      <c r="U160" s="42"/>
      <c r="V160" s="42"/>
      <c r="W160" s="36"/>
      <c r="X160" s="36"/>
      <c r="Y160" s="36"/>
      <c r="Z160" s="36"/>
      <c r="AA160" s="36"/>
      <c r="AB160" s="44"/>
      <c r="AC160" s="43"/>
      <c r="AD160" s="42"/>
      <c r="AE160" s="44"/>
      <c r="AF160" s="65"/>
      <c r="AG160" s="148" t="str">
        <f>IF(I160="","",CONCATENATE("SainSmart [",IF(J160="",C160,J160),"] ",I160," ",H151))</f>
        <v/>
      </c>
      <c r="AH160" s="93"/>
      <c r="AI160" s="75" t="str">
        <f t="shared" si="110"/>
        <v/>
      </c>
      <c r="AJ160" s="75" t="str">
        <f t="shared" si="111"/>
        <v/>
      </c>
      <c r="AK160" s="75" t="str">
        <f t="shared" si="112"/>
        <v/>
      </c>
      <c r="AL160" s="75" t="str">
        <f t="shared" si="113"/>
        <v/>
      </c>
      <c r="AM160" s="75" t="str">
        <f t="shared" si="114"/>
        <v/>
      </c>
      <c r="AN160" s="75" t="str">
        <f t="shared" si="115"/>
        <v/>
      </c>
      <c r="AO160" s="75" t="str">
        <f t="shared" si="116"/>
        <v/>
      </c>
      <c r="AP160" s="75" t="str">
        <f t="shared" si="117"/>
        <v/>
      </c>
      <c r="AQ160" s="75" t="str">
        <f t="shared" si="118"/>
        <v/>
      </c>
      <c r="AR160" s="76" t="str">
        <f t="shared" si="119"/>
        <v/>
      </c>
    </row>
    <row r="161" spans="2:44" ht="15.75" thickBot="1"/>
    <row r="162" spans="2:44" ht="19.5" customHeight="1" thickBot="1">
      <c r="B162" s="3"/>
      <c r="J162" s="65"/>
      <c r="K162" s="123" t="s">
        <v>79</v>
      </c>
      <c r="L162" s="124"/>
      <c r="M162" s="124"/>
      <c r="N162" s="124"/>
      <c r="O162" s="124"/>
      <c r="P162" s="124"/>
      <c r="Q162" s="124"/>
      <c r="R162" s="124"/>
      <c r="S162" s="124"/>
      <c r="T162" s="124"/>
      <c r="U162" s="124"/>
      <c r="V162" s="124"/>
      <c r="W162" s="124"/>
      <c r="X162" s="124"/>
      <c r="Y162" s="124"/>
      <c r="Z162" s="124"/>
      <c r="AA162" s="124"/>
      <c r="AB162" s="124"/>
      <c r="AC162" s="124"/>
      <c r="AD162" s="124"/>
      <c r="AE162" s="125"/>
      <c r="AF162" s="110" t="s">
        <v>104</v>
      </c>
      <c r="AG162" s="111"/>
      <c r="AH162" s="111"/>
      <c r="AI162" s="111"/>
      <c r="AJ162" s="111"/>
      <c r="AK162" s="111"/>
      <c r="AL162" s="111"/>
      <c r="AM162" s="111"/>
      <c r="AN162" s="111"/>
      <c r="AO162" s="111"/>
      <c r="AP162" s="111"/>
      <c r="AQ162" s="111"/>
      <c r="AR162" s="112"/>
    </row>
    <row r="163" spans="2:44" ht="60" customHeight="1" thickBot="1">
      <c r="B163" s="22" t="s">
        <v>33</v>
      </c>
      <c r="C163" s="23" t="s">
        <v>80</v>
      </c>
      <c r="D163" s="23" t="s">
        <v>115</v>
      </c>
      <c r="E163" s="23" t="s">
        <v>109</v>
      </c>
      <c r="F163" s="23" t="s">
        <v>108</v>
      </c>
      <c r="G163" s="23" t="s">
        <v>107</v>
      </c>
      <c r="H163" s="85" t="s">
        <v>37</v>
      </c>
      <c r="I163" s="79" t="s">
        <v>68</v>
      </c>
      <c r="J163" s="24" t="s">
        <v>238</v>
      </c>
      <c r="K163" s="4" t="s">
        <v>78</v>
      </c>
      <c r="L163" s="5" t="s">
        <v>53</v>
      </c>
      <c r="M163" s="5" t="s">
        <v>63</v>
      </c>
      <c r="N163" s="48" t="s">
        <v>35</v>
      </c>
      <c r="O163" s="5" t="s">
        <v>34</v>
      </c>
      <c r="P163" s="5" t="s">
        <v>39</v>
      </c>
      <c r="Q163" s="5" t="s">
        <v>54</v>
      </c>
      <c r="R163" s="5" t="s">
        <v>55</v>
      </c>
      <c r="S163" s="5" t="s">
        <v>56</v>
      </c>
      <c r="T163" s="5" t="s">
        <v>57</v>
      </c>
      <c r="U163" s="5" t="s">
        <v>58</v>
      </c>
      <c r="V163" s="51" t="s">
        <v>159</v>
      </c>
      <c r="W163" s="5" t="s">
        <v>59</v>
      </c>
      <c r="X163" s="5" t="s">
        <v>41</v>
      </c>
      <c r="Y163" s="5" t="s">
        <v>309</v>
      </c>
      <c r="Z163" s="5" t="s">
        <v>60</v>
      </c>
      <c r="AA163" s="5" t="s">
        <v>61</v>
      </c>
      <c r="AB163" s="55" t="s">
        <v>62</v>
      </c>
      <c r="AC163" s="4" t="s">
        <v>206</v>
      </c>
      <c r="AD163" s="5" t="s">
        <v>207</v>
      </c>
      <c r="AE163" s="6" t="s">
        <v>208</v>
      </c>
      <c r="AF163" s="66" t="s">
        <v>343</v>
      </c>
      <c r="AG163" s="81" t="s">
        <v>205</v>
      </c>
      <c r="AH163" s="91" t="s">
        <v>5</v>
      </c>
      <c r="AI163" s="8" t="s">
        <v>64</v>
      </c>
      <c r="AJ163" s="9" t="s">
        <v>6</v>
      </c>
      <c r="AK163" s="9" t="s">
        <v>65</v>
      </c>
      <c r="AL163" s="9" t="s">
        <v>66</v>
      </c>
      <c r="AM163" s="9" t="s">
        <v>83</v>
      </c>
      <c r="AN163" s="9" t="s">
        <v>84</v>
      </c>
      <c r="AO163" s="9" t="s">
        <v>89</v>
      </c>
      <c r="AP163" s="9" t="s">
        <v>91</v>
      </c>
      <c r="AQ163" s="9" t="s">
        <v>90</v>
      </c>
      <c r="AR163" s="10" t="s">
        <v>92</v>
      </c>
    </row>
    <row r="164" spans="2:44" ht="15.75" customHeight="1" thickBot="1">
      <c r="B164" s="119" t="s">
        <v>146</v>
      </c>
      <c r="C164" s="19"/>
      <c r="D164" s="20"/>
      <c r="E164" s="62" t="s">
        <v>132</v>
      </c>
      <c r="F164" s="121" t="s">
        <v>195</v>
      </c>
      <c r="G164" s="20" t="s">
        <v>147</v>
      </c>
      <c r="H164" s="67" t="s">
        <v>250</v>
      </c>
      <c r="I164" s="80" t="s">
        <v>316</v>
      </c>
      <c r="J164" s="77" t="s">
        <v>1</v>
      </c>
      <c r="K164" s="68" t="s">
        <v>31</v>
      </c>
      <c r="L164" s="69" t="s">
        <v>29</v>
      </c>
      <c r="M164" s="70">
        <v>2</v>
      </c>
      <c r="N164" s="71" t="s">
        <v>117</v>
      </c>
      <c r="O164" s="69">
        <v>1</v>
      </c>
      <c r="P164" s="69">
        <v>4</v>
      </c>
      <c r="Q164" s="69">
        <v>50</v>
      </c>
      <c r="R164" s="69">
        <v>32</v>
      </c>
      <c r="S164" s="69">
        <v>4</v>
      </c>
      <c r="T164" s="69">
        <v>3</v>
      </c>
      <c r="U164" s="72"/>
      <c r="V164" s="72"/>
      <c r="W164" s="69"/>
      <c r="X164" s="69"/>
      <c r="Y164" s="69"/>
      <c r="Z164" s="69"/>
      <c r="AA164" s="69"/>
      <c r="AB164" s="73"/>
      <c r="AC164" s="74">
        <v>8</v>
      </c>
      <c r="AD164" s="72">
        <f t="shared" ref="AD164:AD167" si="122">P164</f>
        <v>4</v>
      </c>
      <c r="AE164" s="73">
        <f t="shared" ref="AE164:AE167" si="123">O164</f>
        <v>1</v>
      </c>
      <c r="AF164" s="117" t="s">
        <v>359</v>
      </c>
      <c r="AG164" s="149" t="str">
        <f>IF(I164="","",CONCATENATE("SainSmart [",IF(J164="",C164,J164),"] ",I164," ",H164))</f>
        <v>SainSmart [LB-205010450] Long neck Ball Nose 2 Flute Nano Blue Coat</v>
      </c>
      <c r="AH164" s="92" t="s">
        <v>17</v>
      </c>
      <c r="AI164" s="75">
        <f t="shared" ref="AI164:AI173" si="124">IF(AH164="","",IF(VLOOKUP($AH164,VCarveParms,2,FALSE)="","",IF(AH164="Tapered Ball Nose",P164,$O164)))</f>
        <v>1</v>
      </c>
      <c r="AJ164" s="75">
        <f t="shared" ref="AJ164:AJ173" si="125">IF(AH164="","",IF(VLOOKUP($AH164,VCarveParms,3,FALSE)="","",$M164))</f>
        <v>2</v>
      </c>
      <c r="AK164" s="75" t="str">
        <f t="shared" ref="AK164:AK173" si="126">IF(AH164="","",IF(VLOOKUP($AH164,VCarveParms,4,FALSE)="","",U164))</f>
        <v/>
      </c>
      <c r="AL164" s="75" t="str">
        <f t="shared" ref="AL164:AL173" si="127">IF(AH164="","",IF(VLOOKUP($AH164,VCarveParms,5,FALSE)="","",IF($AH164="Drill",$Y164,$V164*2)))</f>
        <v/>
      </c>
      <c r="AM164" s="75" t="str">
        <f t="shared" ref="AM164:AM173" si="128">IF(AH164="","",IF(VLOOKUP($AH164,VCarveParms,6,FALSE)="","",$V164))</f>
        <v/>
      </c>
      <c r="AN164" s="75" t="str">
        <f t="shared" ref="AN164:AN173" si="129">IF(AH164="","",IF(VLOOKUP($AH164,VCarveParms,7,FALSE)="","",$X164))</f>
        <v/>
      </c>
      <c r="AO164" s="75" t="str">
        <f t="shared" ref="AO164:AO173" si="130">IF(AH164="","",IF(VLOOKUP($AH164,VCarveParms,8,FALSE)="","","???"))</f>
        <v/>
      </c>
      <c r="AP164" s="75" t="str">
        <f t="shared" ref="AP164:AP173" si="131">IF(AH164="","",IF(VLOOKUP($AH164,VCarveParms,9,FALSE)="","","???"))</f>
        <v/>
      </c>
      <c r="AQ164" s="75" t="str">
        <f t="shared" ref="AQ164:AQ173" si="132">IF(AH164="","",IF(VLOOKUP($AH164,VCarveParms,10,FALSE)="","","???"))</f>
        <v/>
      </c>
      <c r="AR164" s="76" t="str">
        <f t="shared" ref="AR164:AR173" si="133">IF(AH164="","",IF(VLOOKUP($AH164,VCarveParms,11,FALSE)="","","???"))</f>
        <v/>
      </c>
    </row>
    <row r="165" spans="2:44" ht="15" customHeight="1" thickBot="1">
      <c r="B165" s="120"/>
      <c r="C165" s="21" t="s">
        <v>116</v>
      </c>
      <c r="D165" s="17"/>
      <c r="E165" s="17"/>
      <c r="F165" s="122"/>
      <c r="G165" s="17"/>
      <c r="H165" s="86"/>
      <c r="I165" s="80" t="s">
        <v>316</v>
      </c>
      <c r="J165" s="77" t="s">
        <v>7</v>
      </c>
      <c r="K165" s="45" t="s">
        <v>31</v>
      </c>
      <c r="L165" s="36" t="s">
        <v>29</v>
      </c>
      <c r="M165" s="37">
        <v>2</v>
      </c>
      <c r="N165" s="49" t="s">
        <v>117</v>
      </c>
      <c r="O165" s="36">
        <v>1.5</v>
      </c>
      <c r="P165" s="36">
        <v>4</v>
      </c>
      <c r="Q165" s="36">
        <v>50</v>
      </c>
      <c r="R165" s="36">
        <v>32</v>
      </c>
      <c r="S165" s="36">
        <v>6</v>
      </c>
      <c r="T165" s="36">
        <v>5</v>
      </c>
      <c r="U165" s="42"/>
      <c r="V165" s="42"/>
      <c r="W165" s="36"/>
      <c r="X165" s="36"/>
      <c r="Y165" s="36"/>
      <c r="Z165" s="36"/>
      <c r="AA165" s="36"/>
      <c r="AB165" s="44"/>
      <c r="AC165" s="43">
        <v>5</v>
      </c>
      <c r="AD165" s="42">
        <f t="shared" si="122"/>
        <v>4</v>
      </c>
      <c r="AE165" s="44">
        <f t="shared" si="123"/>
        <v>1.5</v>
      </c>
      <c r="AF165" s="118"/>
      <c r="AG165" s="150" t="str">
        <f>IF(I165="","",CONCATENATE("SainSmart [",IF(J165="",C165,J165),"] ",I165," ",H164))</f>
        <v>SainSmart [LB-207515450] Long neck Ball Nose 2 Flute Nano Blue Coat</v>
      </c>
      <c r="AH165" s="93" t="s">
        <v>17</v>
      </c>
      <c r="AI165" s="75">
        <f t="shared" si="124"/>
        <v>1.5</v>
      </c>
      <c r="AJ165" s="75">
        <f t="shared" si="125"/>
        <v>2</v>
      </c>
      <c r="AK165" s="75" t="str">
        <f t="shared" si="126"/>
        <v/>
      </c>
      <c r="AL165" s="75" t="str">
        <f t="shared" si="127"/>
        <v/>
      </c>
      <c r="AM165" s="75" t="str">
        <f t="shared" si="128"/>
        <v/>
      </c>
      <c r="AN165" s="75" t="str">
        <f t="shared" si="129"/>
        <v/>
      </c>
      <c r="AO165" s="75" t="str">
        <f t="shared" si="130"/>
        <v/>
      </c>
      <c r="AP165" s="75" t="str">
        <f t="shared" si="131"/>
        <v/>
      </c>
      <c r="AQ165" s="75" t="str">
        <f t="shared" si="132"/>
        <v/>
      </c>
      <c r="AR165" s="76" t="str">
        <f t="shared" si="133"/>
        <v/>
      </c>
    </row>
    <row r="166" spans="2:44" ht="15" customHeight="1">
      <c r="B166" s="25"/>
      <c r="C166" s="26"/>
      <c r="D166" s="26"/>
      <c r="E166" s="26"/>
      <c r="F166" s="26"/>
      <c r="G166" s="26"/>
      <c r="H166" s="27"/>
      <c r="I166" s="80" t="s">
        <v>316</v>
      </c>
      <c r="J166" s="77" t="s">
        <v>13</v>
      </c>
      <c r="K166" s="45" t="s">
        <v>31</v>
      </c>
      <c r="L166" s="36" t="s">
        <v>29</v>
      </c>
      <c r="M166" s="37">
        <v>2</v>
      </c>
      <c r="N166" s="49" t="s">
        <v>117</v>
      </c>
      <c r="O166" s="36">
        <v>2</v>
      </c>
      <c r="P166" s="36">
        <v>4</v>
      </c>
      <c r="Q166" s="36">
        <v>50</v>
      </c>
      <c r="R166" s="36">
        <v>32</v>
      </c>
      <c r="S166" s="36">
        <v>7.5</v>
      </c>
      <c r="T166" s="36">
        <v>6</v>
      </c>
      <c r="U166" s="42"/>
      <c r="V166" s="54"/>
      <c r="W166" s="36"/>
      <c r="X166" s="36"/>
      <c r="Y166" s="36"/>
      <c r="Z166" s="36"/>
      <c r="AA166" s="36"/>
      <c r="AB166" s="44"/>
      <c r="AC166" s="43">
        <v>6.5</v>
      </c>
      <c r="AD166" s="42">
        <f t="shared" si="122"/>
        <v>4</v>
      </c>
      <c r="AE166" s="44">
        <f t="shared" si="123"/>
        <v>2</v>
      </c>
      <c r="AF166" s="65"/>
      <c r="AG166" s="148" t="str">
        <f>IF(I166="","",CONCATENATE("SainSmart [",IF(J166="",C166,J166),"] ",I166," ",H164))</f>
        <v>SainSmart [LB-210020450] Long neck Ball Nose 2 Flute Nano Blue Coat</v>
      </c>
      <c r="AH166" s="93" t="s">
        <v>17</v>
      </c>
      <c r="AI166" s="75">
        <f t="shared" si="124"/>
        <v>2</v>
      </c>
      <c r="AJ166" s="75">
        <f t="shared" si="125"/>
        <v>2</v>
      </c>
      <c r="AK166" s="75" t="str">
        <f t="shared" si="126"/>
        <v/>
      </c>
      <c r="AL166" s="75" t="str">
        <f t="shared" si="127"/>
        <v/>
      </c>
      <c r="AM166" s="75" t="str">
        <f t="shared" si="128"/>
        <v/>
      </c>
      <c r="AN166" s="75" t="str">
        <f t="shared" si="129"/>
        <v/>
      </c>
      <c r="AO166" s="75" t="str">
        <f t="shared" si="130"/>
        <v/>
      </c>
      <c r="AP166" s="75" t="str">
        <f t="shared" si="131"/>
        <v/>
      </c>
      <c r="AQ166" s="75" t="str">
        <f t="shared" si="132"/>
        <v/>
      </c>
      <c r="AR166" s="76" t="str">
        <f t="shared" si="133"/>
        <v/>
      </c>
    </row>
    <row r="167" spans="2:44" ht="15" customHeight="1">
      <c r="B167" s="25"/>
      <c r="C167" s="26"/>
      <c r="D167" s="26"/>
      <c r="E167" s="26"/>
      <c r="F167" s="26"/>
      <c r="G167" s="26"/>
      <c r="H167" s="27"/>
      <c r="I167" s="80" t="s">
        <v>316</v>
      </c>
      <c r="J167" s="77" t="s">
        <v>22</v>
      </c>
      <c r="K167" s="45" t="s">
        <v>31</v>
      </c>
      <c r="L167" s="36" t="s">
        <v>29</v>
      </c>
      <c r="M167" s="37">
        <v>2</v>
      </c>
      <c r="N167" s="49" t="s">
        <v>117</v>
      </c>
      <c r="O167" s="36">
        <v>3</v>
      </c>
      <c r="P167" s="36">
        <v>4</v>
      </c>
      <c r="Q167" s="36">
        <v>50</v>
      </c>
      <c r="R167" s="36">
        <v>32</v>
      </c>
      <c r="S167" s="36">
        <v>10</v>
      </c>
      <c r="T167" s="36">
        <v>9</v>
      </c>
      <c r="U167" s="42"/>
      <c r="V167" s="42"/>
      <c r="W167" s="36"/>
      <c r="X167" s="36"/>
      <c r="Y167" s="36"/>
      <c r="Z167" s="36"/>
      <c r="AA167" s="36"/>
      <c r="AB167" s="44"/>
      <c r="AC167" s="43">
        <v>5</v>
      </c>
      <c r="AD167" s="42">
        <f t="shared" si="122"/>
        <v>4</v>
      </c>
      <c r="AE167" s="44">
        <f t="shared" si="123"/>
        <v>3</v>
      </c>
      <c r="AF167" s="65"/>
      <c r="AG167" s="148" t="str">
        <f>IF(I167="","",CONCATENATE("SainSmart [",IF(J167="",C167,J167),"] ",I167," ",H164))</f>
        <v>SainSmart [LB-215030450] Long neck Ball Nose 2 Flute Nano Blue Coat</v>
      </c>
      <c r="AH167" s="93" t="s">
        <v>17</v>
      </c>
      <c r="AI167" s="75">
        <f t="shared" si="124"/>
        <v>3</v>
      </c>
      <c r="AJ167" s="75">
        <f t="shared" si="125"/>
        <v>2</v>
      </c>
      <c r="AK167" s="75" t="str">
        <f t="shared" si="126"/>
        <v/>
      </c>
      <c r="AL167" s="75" t="str">
        <f t="shared" si="127"/>
        <v/>
      </c>
      <c r="AM167" s="75" t="str">
        <f t="shared" si="128"/>
        <v/>
      </c>
      <c r="AN167" s="75" t="str">
        <f t="shared" si="129"/>
        <v/>
      </c>
      <c r="AO167" s="75" t="str">
        <f t="shared" si="130"/>
        <v/>
      </c>
      <c r="AP167" s="75" t="str">
        <f t="shared" si="131"/>
        <v/>
      </c>
      <c r="AQ167" s="75" t="str">
        <f t="shared" si="132"/>
        <v/>
      </c>
      <c r="AR167" s="76" t="str">
        <f t="shared" si="133"/>
        <v/>
      </c>
    </row>
    <row r="168" spans="2:44" ht="15" customHeight="1">
      <c r="B168" s="25"/>
      <c r="C168" s="26"/>
      <c r="D168" s="26"/>
      <c r="E168" s="26"/>
      <c r="F168" s="26"/>
      <c r="G168" s="26"/>
      <c r="H168" s="27"/>
      <c r="I168" s="80" t="s">
        <v>316</v>
      </c>
      <c r="J168" s="77" t="s">
        <v>23</v>
      </c>
      <c r="K168" s="45" t="s">
        <v>31</v>
      </c>
      <c r="L168" s="36" t="s">
        <v>29</v>
      </c>
      <c r="M168" s="37">
        <v>2</v>
      </c>
      <c r="N168" s="49" t="s">
        <v>117</v>
      </c>
      <c r="O168" s="36">
        <v>4</v>
      </c>
      <c r="P168" s="36">
        <v>4</v>
      </c>
      <c r="Q168" s="36">
        <v>50</v>
      </c>
      <c r="R168" s="36">
        <v>32</v>
      </c>
      <c r="S168" s="36">
        <v>10.5</v>
      </c>
      <c r="T168" s="36">
        <v>9</v>
      </c>
      <c r="U168" s="42"/>
      <c r="V168" s="42"/>
      <c r="W168" s="36"/>
      <c r="X168" s="36"/>
      <c r="Y168" s="36"/>
      <c r="Z168" s="36"/>
      <c r="AA168" s="36"/>
      <c r="AB168" s="44"/>
      <c r="AC168" s="43"/>
      <c r="AD168" s="42"/>
      <c r="AE168" s="44"/>
      <c r="AF168" s="65"/>
      <c r="AG168" s="148" t="str">
        <f>IF(I168="","",CONCATENATE("SainSmart [",IF(J168="",C168,J168),"] ",I168," ",H164))</f>
        <v>SainSmart [LB-220040650] Long neck Ball Nose 2 Flute Nano Blue Coat</v>
      </c>
      <c r="AH168" s="93" t="s">
        <v>17</v>
      </c>
      <c r="AI168" s="75">
        <f t="shared" si="124"/>
        <v>4</v>
      </c>
      <c r="AJ168" s="75">
        <f t="shared" si="125"/>
        <v>2</v>
      </c>
      <c r="AK168" s="75" t="str">
        <f t="shared" si="126"/>
        <v/>
      </c>
      <c r="AL168" s="75" t="str">
        <f t="shared" si="127"/>
        <v/>
      </c>
      <c r="AM168" s="75" t="str">
        <f t="shared" si="128"/>
        <v/>
      </c>
      <c r="AN168" s="75" t="str">
        <f t="shared" si="129"/>
        <v/>
      </c>
      <c r="AO168" s="75" t="str">
        <f t="shared" si="130"/>
        <v/>
      </c>
      <c r="AP168" s="75" t="str">
        <f t="shared" si="131"/>
        <v/>
      </c>
      <c r="AQ168" s="75" t="str">
        <f t="shared" si="132"/>
        <v/>
      </c>
      <c r="AR168" s="76" t="str">
        <f t="shared" si="133"/>
        <v/>
      </c>
    </row>
    <row r="169" spans="2:44" ht="15" customHeight="1">
      <c r="B169" s="25"/>
      <c r="C169" s="26"/>
      <c r="D169" s="26"/>
      <c r="E169" s="26"/>
      <c r="F169" s="26"/>
      <c r="G169" s="26"/>
      <c r="H169" s="27"/>
      <c r="I169" s="80"/>
      <c r="J169" s="77"/>
      <c r="K169" s="45"/>
      <c r="L169" s="36"/>
      <c r="M169" s="37"/>
      <c r="N169" s="49"/>
      <c r="O169" s="36"/>
      <c r="P169" s="36"/>
      <c r="Q169" s="36"/>
      <c r="R169" s="36"/>
      <c r="S169" s="36"/>
      <c r="T169" s="36"/>
      <c r="U169" s="42"/>
      <c r="V169" s="42"/>
      <c r="W169" s="36"/>
      <c r="X169" s="36"/>
      <c r="Y169" s="36"/>
      <c r="Z169" s="36"/>
      <c r="AA169" s="36"/>
      <c r="AB169" s="44"/>
      <c r="AC169" s="43"/>
      <c r="AD169" s="42"/>
      <c r="AE169" s="44"/>
      <c r="AF169" s="65"/>
      <c r="AG169" s="148" t="str">
        <f>IF(I169="","",CONCATENATE("SainSmart [",IF(J169="",C169,J169),"] ",I169," ",H164))</f>
        <v/>
      </c>
      <c r="AH169" s="93"/>
      <c r="AI169" s="75" t="str">
        <f t="shared" si="124"/>
        <v/>
      </c>
      <c r="AJ169" s="75" t="str">
        <f t="shared" si="125"/>
        <v/>
      </c>
      <c r="AK169" s="75" t="str">
        <f t="shared" si="126"/>
        <v/>
      </c>
      <c r="AL169" s="75" t="str">
        <f t="shared" si="127"/>
        <v/>
      </c>
      <c r="AM169" s="75" t="str">
        <f t="shared" si="128"/>
        <v/>
      </c>
      <c r="AN169" s="75" t="str">
        <f t="shared" si="129"/>
        <v/>
      </c>
      <c r="AO169" s="75" t="str">
        <f t="shared" si="130"/>
        <v/>
      </c>
      <c r="AP169" s="75" t="str">
        <f t="shared" si="131"/>
        <v/>
      </c>
      <c r="AQ169" s="75" t="str">
        <f t="shared" si="132"/>
        <v/>
      </c>
      <c r="AR169" s="76" t="str">
        <f t="shared" si="133"/>
        <v/>
      </c>
    </row>
    <row r="170" spans="2:44" ht="15" customHeight="1">
      <c r="B170" s="25"/>
      <c r="C170" s="26"/>
      <c r="D170" s="26"/>
      <c r="E170" s="26"/>
      <c r="F170" s="26"/>
      <c r="G170" s="26"/>
      <c r="H170" s="27"/>
      <c r="I170" s="80"/>
      <c r="J170" s="77"/>
      <c r="K170" s="45"/>
      <c r="L170" s="36"/>
      <c r="M170" s="37"/>
      <c r="N170" s="49"/>
      <c r="O170" s="36"/>
      <c r="P170" s="36"/>
      <c r="Q170" s="36"/>
      <c r="R170" s="36"/>
      <c r="S170" s="36"/>
      <c r="T170" s="36"/>
      <c r="U170" s="42"/>
      <c r="V170" s="42"/>
      <c r="W170" s="36"/>
      <c r="X170" s="36"/>
      <c r="Y170" s="36"/>
      <c r="Z170" s="36"/>
      <c r="AA170" s="36"/>
      <c r="AB170" s="44"/>
      <c r="AC170" s="43"/>
      <c r="AD170" s="42"/>
      <c r="AE170" s="44"/>
      <c r="AF170" s="65"/>
      <c r="AG170" s="148" t="str">
        <f>IF(I170="","",CONCATENATE("SainSmart [",IF(J170="",C170,J170),"] ",I170," ",H164))</f>
        <v/>
      </c>
      <c r="AH170" s="93"/>
      <c r="AI170" s="75" t="str">
        <f t="shared" si="124"/>
        <v/>
      </c>
      <c r="AJ170" s="75" t="str">
        <f t="shared" si="125"/>
        <v/>
      </c>
      <c r="AK170" s="75" t="str">
        <f t="shared" si="126"/>
        <v/>
      </c>
      <c r="AL170" s="75" t="str">
        <f t="shared" si="127"/>
        <v/>
      </c>
      <c r="AM170" s="75" t="str">
        <f t="shared" si="128"/>
        <v/>
      </c>
      <c r="AN170" s="75" t="str">
        <f t="shared" si="129"/>
        <v/>
      </c>
      <c r="AO170" s="75" t="str">
        <f t="shared" si="130"/>
        <v/>
      </c>
      <c r="AP170" s="75" t="str">
        <f t="shared" si="131"/>
        <v/>
      </c>
      <c r="AQ170" s="75" t="str">
        <f t="shared" si="132"/>
        <v/>
      </c>
      <c r="AR170" s="76" t="str">
        <f t="shared" si="133"/>
        <v/>
      </c>
    </row>
    <row r="171" spans="2:44" ht="15" customHeight="1">
      <c r="B171" s="25"/>
      <c r="C171" s="26"/>
      <c r="D171" s="26"/>
      <c r="E171" s="26"/>
      <c r="F171" s="26"/>
      <c r="G171" s="26"/>
      <c r="H171" s="27"/>
      <c r="I171" s="80"/>
      <c r="J171" s="77"/>
      <c r="K171" s="45"/>
      <c r="L171" s="36"/>
      <c r="M171" s="37"/>
      <c r="N171" s="49"/>
      <c r="O171" s="36"/>
      <c r="P171" s="36"/>
      <c r="Q171" s="36"/>
      <c r="R171" s="36"/>
      <c r="S171" s="36"/>
      <c r="T171" s="36"/>
      <c r="U171" s="42"/>
      <c r="V171" s="42"/>
      <c r="W171" s="36"/>
      <c r="X171" s="36"/>
      <c r="Y171" s="36"/>
      <c r="Z171" s="36"/>
      <c r="AA171" s="36"/>
      <c r="AB171" s="44"/>
      <c r="AC171" s="43"/>
      <c r="AD171" s="42"/>
      <c r="AE171" s="44"/>
      <c r="AF171" s="65"/>
      <c r="AG171" s="148" t="str">
        <f>IF(I171="","",CONCATENATE("SainSmart [",IF(J171="",C171,J171),"] ",I171," ",H164))</f>
        <v/>
      </c>
      <c r="AH171" s="93"/>
      <c r="AI171" s="75" t="str">
        <f t="shared" si="124"/>
        <v/>
      </c>
      <c r="AJ171" s="75" t="str">
        <f t="shared" si="125"/>
        <v/>
      </c>
      <c r="AK171" s="75" t="str">
        <f t="shared" si="126"/>
        <v/>
      </c>
      <c r="AL171" s="75" t="str">
        <f t="shared" si="127"/>
        <v/>
      </c>
      <c r="AM171" s="75" t="str">
        <f t="shared" si="128"/>
        <v/>
      </c>
      <c r="AN171" s="75" t="str">
        <f t="shared" si="129"/>
        <v/>
      </c>
      <c r="AO171" s="75" t="str">
        <f t="shared" si="130"/>
        <v/>
      </c>
      <c r="AP171" s="75" t="str">
        <f t="shared" si="131"/>
        <v/>
      </c>
      <c r="AQ171" s="75" t="str">
        <f t="shared" si="132"/>
        <v/>
      </c>
      <c r="AR171" s="76" t="str">
        <f t="shared" si="133"/>
        <v/>
      </c>
    </row>
    <row r="172" spans="2:44">
      <c r="B172" s="25"/>
      <c r="C172" s="26"/>
      <c r="D172" s="26"/>
      <c r="E172" s="26"/>
      <c r="F172" s="26"/>
      <c r="G172" s="26"/>
      <c r="H172" s="27"/>
      <c r="I172" s="80"/>
      <c r="J172" s="77"/>
      <c r="K172" s="45"/>
      <c r="L172" s="36"/>
      <c r="M172" s="37"/>
      <c r="N172" s="49"/>
      <c r="O172" s="36"/>
      <c r="P172" s="36"/>
      <c r="Q172" s="36"/>
      <c r="R172" s="36"/>
      <c r="S172" s="36"/>
      <c r="T172" s="36"/>
      <c r="U172" s="42"/>
      <c r="V172" s="42"/>
      <c r="W172" s="36"/>
      <c r="X172" s="36"/>
      <c r="Y172" s="36"/>
      <c r="Z172" s="36"/>
      <c r="AA172" s="36"/>
      <c r="AB172" s="44"/>
      <c r="AC172" s="43"/>
      <c r="AD172" s="42"/>
      <c r="AE172" s="44"/>
      <c r="AF172" s="65"/>
      <c r="AG172" s="148" t="str">
        <f>IF(I172="","",CONCATENATE("SainSmart [",IF(J172="",C172,J172),"] ",I172," ",H164))</f>
        <v/>
      </c>
      <c r="AH172" s="93"/>
      <c r="AI172" s="75" t="str">
        <f t="shared" si="124"/>
        <v/>
      </c>
      <c r="AJ172" s="75" t="str">
        <f t="shared" si="125"/>
        <v/>
      </c>
      <c r="AK172" s="75" t="str">
        <f t="shared" si="126"/>
        <v/>
      </c>
      <c r="AL172" s="75" t="str">
        <f t="shared" si="127"/>
        <v/>
      </c>
      <c r="AM172" s="75" t="str">
        <f t="shared" si="128"/>
        <v/>
      </c>
      <c r="AN172" s="75" t="str">
        <f t="shared" si="129"/>
        <v/>
      </c>
      <c r="AO172" s="75" t="str">
        <f t="shared" si="130"/>
        <v/>
      </c>
      <c r="AP172" s="75" t="str">
        <f t="shared" si="131"/>
        <v/>
      </c>
      <c r="AQ172" s="75" t="str">
        <f t="shared" si="132"/>
        <v/>
      </c>
      <c r="AR172" s="76" t="str">
        <f t="shared" si="133"/>
        <v/>
      </c>
    </row>
    <row r="173" spans="2:44">
      <c r="B173" s="28"/>
      <c r="C173" s="29"/>
      <c r="D173" s="29"/>
      <c r="E173" s="29"/>
      <c r="F173" s="29"/>
      <c r="G173" s="29"/>
      <c r="H173" s="30"/>
      <c r="I173" s="80"/>
      <c r="J173" s="77"/>
      <c r="K173" s="45"/>
      <c r="L173" s="36"/>
      <c r="M173" s="37"/>
      <c r="N173" s="49"/>
      <c r="O173" s="36"/>
      <c r="P173" s="36"/>
      <c r="Q173" s="36"/>
      <c r="R173" s="36"/>
      <c r="S173" s="36"/>
      <c r="T173" s="36"/>
      <c r="U173" s="42"/>
      <c r="V173" s="42"/>
      <c r="W173" s="36"/>
      <c r="X173" s="36"/>
      <c r="Y173" s="36"/>
      <c r="Z173" s="36"/>
      <c r="AA173" s="36"/>
      <c r="AB173" s="44"/>
      <c r="AC173" s="43"/>
      <c r="AD173" s="42"/>
      <c r="AE173" s="44"/>
      <c r="AF173" s="65"/>
      <c r="AG173" s="148" t="str">
        <f>IF(I173="","",CONCATENATE("SainSmart [",IF(J173="",C173,J173),"] ",I173," ",H164))</f>
        <v/>
      </c>
      <c r="AH173" s="93"/>
      <c r="AI173" s="75" t="str">
        <f t="shared" si="124"/>
        <v/>
      </c>
      <c r="AJ173" s="75" t="str">
        <f t="shared" si="125"/>
        <v/>
      </c>
      <c r="AK173" s="75" t="str">
        <f t="shared" si="126"/>
        <v/>
      </c>
      <c r="AL173" s="75" t="str">
        <f t="shared" si="127"/>
        <v/>
      </c>
      <c r="AM173" s="75" t="str">
        <f t="shared" si="128"/>
        <v/>
      </c>
      <c r="AN173" s="75" t="str">
        <f t="shared" si="129"/>
        <v/>
      </c>
      <c r="AO173" s="75" t="str">
        <f t="shared" si="130"/>
        <v/>
      </c>
      <c r="AP173" s="75" t="str">
        <f t="shared" si="131"/>
        <v/>
      </c>
      <c r="AQ173" s="75" t="str">
        <f t="shared" si="132"/>
        <v/>
      </c>
      <c r="AR173" s="76" t="str">
        <f t="shared" si="133"/>
        <v/>
      </c>
    </row>
    <row r="174" spans="2:44" ht="15.75" thickBot="1"/>
    <row r="175" spans="2:44" ht="19.5" customHeight="1" thickBot="1">
      <c r="B175" s="3"/>
      <c r="J175" s="65"/>
      <c r="K175" s="123" t="s">
        <v>79</v>
      </c>
      <c r="L175" s="124"/>
      <c r="M175" s="124"/>
      <c r="N175" s="124"/>
      <c r="O175" s="124"/>
      <c r="P175" s="124"/>
      <c r="Q175" s="124"/>
      <c r="R175" s="124"/>
      <c r="S175" s="124"/>
      <c r="T175" s="124"/>
      <c r="U175" s="124"/>
      <c r="V175" s="124"/>
      <c r="W175" s="124"/>
      <c r="X175" s="124"/>
      <c r="Y175" s="124"/>
      <c r="Z175" s="124"/>
      <c r="AA175" s="124"/>
      <c r="AB175" s="124"/>
      <c r="AC175" s="124"/>
      <c r="AD175" s="124"/>
      <c r="AE175" s="125"/>
      <c r="AF175" s="110" t="s">
        <v>104</v>
      </c>
      <c r="AG175" s="111"/>
      <c r="AH175" s="111"/>
      <c r="AI175" s="111"/>
      <c r="AJ175" s="111"/>
      <c r="AK175" s="111"/>
      <c r="AL175" s="111"/>
      <c r="AM175" s="111"/>
      <c r="AN175" s="111"/>
      <c r="AO175" s="111"/>
      <c r="AP175" s="111"/>
      <c r="AQ175" s="111"/>
      <c r="AR175" s="112"/>
    </row>
    <row r="176" spans="2:44" ht="60" customHeight="1" thickBot="1">
      <c r="B176" s="22" t="s">
        <v>33</v>
      </c>
      <c r="C176" s="23" t="s">
        <v>80</v>
      </c>
      <c r="D176" s="23" t="s">
        <v>115</v>
      </c>
      <c r="E176" s="23" t="s">
        <v>109</v>
      </c>
      <c r="F176" s="23" t="s">
        <v>108</v>
      </c>
      <c r="G176" s="23" t="s">
        <v>107</v>
      </c>
      <c r="H176" s="85" t="s">
        <v>37</v>
      </c>
      <c r="I176" s="79" t="s">
        <v>68</v>
      </c>
      <c r="J176" s="24" t="s">
        <v>238</v>
      </c>
      <c r="K176" s="4" t="s">
        <v>78</v>
      </c>
      <c r="L176" s="5" t="s">
        <v>53</v>
      </c>
      <c r="M176" s="5" t="s">
        <v>63</v>
      </c>
      <c r="N176" s="48" t="s">
        <v>35</v>
      </c>
      <c r="O176" s="5" t="s">
        <v>34</v>
      </c>
      <c r="P176" s="5" t="s">
        <v>39</v>
      </c>
      <c r="Q176" s="5" t="s">
        <v>54</v>
      </c>
      <c r="R176" s="5" t="s">
        <v>55</v>
      </c>
      <c r="S176" s="5" t="s">
        <v>56</v>
      </c>
      <c r="T176" s="5" t="s">
        <v>57</v>
      </c>
      <c r="U176" s="5" t="s">
        <v>58</v>
      </c>
      <c r="V176" s="51" t="s">
        <v>159</v>
      </c>
      <c r="W176" s="5" t="s">
        <v>59</v>
      </c>
      <c r="X176" s="5" t="s">
        <v>41</v>
      </c>
      <c r="Y176" s="5" t="s">
        <v>309</v>
      </c>
      <c r="Z176" s="5" t="s">
        <v>60</v>
      </c>
      <c r="AA176" s="5" t="s">
        <v>61</v>
      </c>
      <c r="AB176" s="55" t="s">
        <v>62</v>
      </c>
      <c r="AC176" s="4" t="s">
        <v>206</v>
      </c>
      <c r="AD176" s="5" t="s">
        <v>207</v>
      </c>
      <c r="AE176" s="6" t="s">
        <v>208</v>
      </c>
      <c r="AF176" s="66" t="s">
        <v>343</v>
      </c>
      <c r="AG176" s="81" t="s">
        <v>205</v>
      </c>
      <c r="AH176" s="91" t="s">
        <v>5</v>
      </c>
      <c r="AI176" s="8" t="s">
        <v>64</v>
      </c>
      <c r="AJ176" s="9" t="s">
        <v>6</v>
      </c>
      <c r="AK176" s="9" t="s">
        <v>65</v>
      </c>
      <c r="AL176" s="9" t="s">
        <v>66</v>
      </c>
      <c r="AM176" s="9" t="s">
        <v>83</v>
      </c>
      <c r="AN176" s="9" t="s">
        <v>84</v>
      </c>
      <c r="AO176" s="9" t="s">
        <v>89</v>
      </c>
      <c r="AP176" s="9" t="s">
        <v>91</v>
      </c>
      <c r="AQ176" s="9" t="s">
        <v>90</v>
      </c>
      <c r="AR176" s="10" t="s">
        <v>92</v>
      </c>
    </row>
    <row r="177" spans="2:44" ht="15.75" customHeight="1" thickBot="1">
      <c r="B177" s="119" t="s">
        <v>148</v>
      </c>
      <c r="C177" s="19"/>
      <c r="D177" s="20"/>
      <c r="E177" s="62" t="s">
        <v>132</v>
      </c>
      <c r="F177" s="121" t="s">
        <v>195</v>
      </c>
      <c r="G177" s="20" t="s">
        <v>149</v>
      </c>
      <c r="H177" s="67" t="s">
        <v>250</v>
      </c>
      <c r="I177" s="80" t="s">
        <v>244</v>
      </c>
      <c r="J177" s="77" t="s">
        <v>4</v>
      </c>
      <c r="K177" s="68" t="s">
        <v>70</v>
      </c>
      <c r="L177" s="69" t="s">
        <v>29</v>
      </c>
      <c r="M177" s="70">
        <v>4</v>
      </c>
      <c r="N177" s="71" t="s">
        <v>117</v>
      </c>
      <c r="O177" s="69">
        <v>3</v>
      </c>
      <c r="P177" s="69">
        <v>4</v>
      </c>
      <c r="Q177" s="69">
        <v>50</v>
      </c>
      <c r="R177" s="69">
        <v>32</v>
      </c>
      <c r="S177" s="69">
        <v>9</v>
      </c>
      <c r="T177" s="69">
        <v>7.5</v>
      </c>
      <c r="U177" s="72">
        <v>0.5</v>
      </c>
      <c r="V177" s="72"/>
      <c r="W177" s="69"/>
      <c r="X177" s="69"/>
      <c r="Y177" s="69"/>
      <c r="Z177" s="69"/>
      <c r="AA177" s="69"/>
      <c r="AB177" s="73"/>
      <c r="AC177" s="74">
        <v>4</v>
      </c>
      <c r="AD177" s="72">
        <f t="shared" ref="AD177" si="134">P177</f>
        <v>4</v>
      </c>
      <c r="AE177" s="73">
        <f t="shared" ref="AE177" si="135">O177</f>
        <v>3</v>
      </c>
      <c r="AF177" s="117" t="s">
        <v>360</v>
      </c>
      <c r="AG177" s="149" t="str">
        <f>IF(I177="","",CONCATENATE("SainSmart [",IF(J177="",C177,J177),"] ",I177," ",H177))</f>
        <v>SainSmart [R-405030450] Corner Radius 4 Flute Nano Blue Coat</v>
      </c>
      <c r="AH177" s="92" t="s">
        <v>81</v>
      </c>
      <c r="AI177" s="75">
        <f t="shared" ref="AI177:AI186" si="136">IF(AH177="","",IF(VLOOKUP($AH177,VCarveParms,2,FALSE)="","",IF(AH177="Tapered Ball Nose",P177,$O177)))</f>
        <v>3</v>
      </c>
      <c r="AJ177" s="75">
        <f t="shared" ref="AJ177:AJ186" si="137">IF(AH177="","",IF(VLOOKUP($AH177,VCarveParms,3,FALSE)="","",$M177))</f>
        <v>4</v>
      </c>
      <c r="AK177" s="75">
        <f t="shared" ref="AK177:AK186" si="138">IF(AH177="","",IF(VLOOKUP($AH177,VCarveParms,4,FALSE)="","",U177))</f>
        <v>0.5</v>
      </c>
      <c r="AL177" s="75" t="str">
        <f t="shared" ref="AL177:AL186" si="139">IF(AH177="","",IF(VLOOKUP($AH177,VCarveParms,5,FALSE)="","",IF($AH177="Drill",$Y177,$V177*2)))</f>
        <v/>
      </c>
      <c r="AM177" s="75" t="str">
        <f t="shared" ref="AM177:AM186" si="140">IF(AH177="","",IF(VLOOKUP($AH177,VCarveParms,6,FALSE)="","",$V177))</f>
        <v/>
      </c>
      <c r="AN177" s="75" t="str">
        <f t="shared" ref="AN177:AN186" si="141">IF(AH177="","",IF(VLOOKUP($AH177,VCarveParms,7,FALSE)="","",$X177))</f>
        <v/>
      </c>
      <c r="AO177" s="75" t="str">
        <f t="shared" ref="AO177:AO186" si="142">IF(AH177="","",IF(VLOOKUP($AH177,VCarveParms,8,FALSE)="","","???"))</f>
        <v/>
      </c>
      <c r="AP177" s="75" t="str">
        <f t="shared" ref="AP177:AP186" si="143">IF(AH177="","",IF(VLOOKUP($AH177,VCarveParms,9,FALSE)="","","???"))</f>
        <v/>
      </c>
      <c r="AQ177" s="75" t="str">
        <f t="shared" ref="AQ177:AQ186" si="144">IF(AH177="","",IF(VLOOKUP($AH177,VCarveParms,10,FALSE)="","","???"))</f>
        <v/>
      </c>
      <c r="AR177" s="76" t="str">
        <f t="shared" ref="AR177:AR186" si="145">IF(AH177="","",IF(VLOOKUP($AH177,VCarveParms,11,FALSE)="","","???"))</f>
        <v/>
      </c>
    </row>
    <row r="178" spans="2:44" ht="15.75" thickBot="1">
      <c r="B178" s="120"/>
      <c r="C178" s="21" t="s">
        <v>116</v>
      </c>
      <c r="D178" s="17"/>
      <c r="E178" s="17"/>
      <c r="F178" s="122"/>
      <c r="G178" s="17"/>
      <c r="H178" s="86"/>
      <c r="I178" s="80" t="s">
        <v>244</v>
      </c>
      <c r="J178" s="77" t="s">
        <v>8</v>
      </c>
      <c r="K178" s="45" t="s">
        <v>70</v>
      </c>
      <c r="L178" s="36" t="s">
        <v>29</v>
      </c>
      <c r="M178" s="37">
        <v>4</v>
      </c>
      <c r="N178" s="49" t="s">
        <v>117</v>
      </c>
      <c r="O178" s="36">
        <v>4</v>
      </c>
      <c r="P178" s="36">
        <v>4</v>
      </c>
      <c r="Q178" s="36">
        <v>50</v>
      </c>
      <c r="R178" s="36">
        <v>32</v>
      </c>
      <c r="S178" s="36">
        <v>11</v>
      </c>
      <c r="T178" s="36">
        <v>9</v>
      </c>
      <c r="U178" s="42">
        <v>0.5</v>
      </c>
      <c r="V178" s="42"/>
      <c r="W178" s="36"/>
      <c r="X178" s="36"/>
      <c r="Y178" s="36"/>
      <c r="Z178" s="36"/>
      <c r="AA178" s="36"/>
      <c r="AB178" s="44"/>
      <c r="AC178" s="43"/>
      <c r="AD178" s="42"/>
      <c r="AE178" s="44"/>
      <c r="AF178" s="118"/>
      <c r="AG178" s="150" t="str">
        <f>IF(I178="","",CONCATENATE("SainSmart [",IF(J178="",C178,J178),"] ",I178," ",H177))</f>
        <v>SainSmart [R-405040450] Corner Radius 4 Flute Nano Blue Coat</v>
      </c>
      <c r="AH178" s="93" t="s">
        <v>81</v>
      </c>
      <c r="AI178" s="75">
        <f t="shared" si="136"/>
        <v>4</v>
      </c>
      <c r="AJ178" s="75">
        <f t="shared" si="137"/>
        <v>4</v>
      </c>
      <c r="AK178" s="75">
        <f t="shared" si="138"/>
        <v>0.5</v>
      </c>
      <c r="AL178" s="75" t="str">
        <f t="shared" si="139"/>
        <v/>
      </c>
      <c r="AM178" s="75" t="str">
        <f t="shared" si="140"/>
        <v/>
      </c>
      <c r="AN178" s="75" t="str">
        <f t="shared" si="141"/>
        <v/>
      </c>
      <c r="AO178" s="75" t="str">
        <f t="shared" si="142"/>
        <v/>
      </c>
      <c r="AP178" s="75" t="str">
        <f t="shared" si="143"/>
        <v/>
      </c>
      <c r="AQ178" s="75" t="str">
        <f t="shared" si="144"/>
        <v/>
      </c>
      <c r="AR178" s="76" t="str">
        <f t="shared" si="145"/>
        <v/>
      </c>
    </row>
    <row r="179" spans="2:44">
      <c r="B179" s="25"/>
      <c r="C179" s="26"/>
      <c r="D179" s="26"/>
      <c r="E179" s="26"/>
      <c r="F179" s="26"/>
      <c r="G179" s="26"/>
      <c r="H179" s="27"/>
      <c r="I179" s="80" t="s">
        <v>244</v>
      </c>
      <c r="J179" s="77" t="s">
        <v>11</v>
      </c>
      <c r="K179" s="45" t="s">
        <v>70</v>
      </c>
      <c r="L179" s="36" t="s">
        <v>29</v>
      </c>
      <c r="M179" s="37">
        <v>4</v>
      </c>
      <c r="N179" s="49" t="s">
        <v>117</v>
      </c>
      <c r="O179" s="36">
        <v>4</v>
      </c>
      <c r="P179" s="36">
        <v>4</v>
      </c>
      <c r="Q179" s="36">
        <v>50</v>
      </c>
      <c r="R179" s="36">
        <v>32</v>
      </c>
      <c r="S179" s="36">
        <v>13</v>
      </c>
      <c r="T179" s="36">
        <v>10</v>
      </c>
      <c r="U179" s="42">
        <v>1</v>
      </c>
      <c r="V179" s="54"/>
      <c r="W179" s="36"/>
      <c r="X179" s="36"/>
      <c r="Y179" s="36"/>
      <c r="Z179" s="36"/>
      <c r="AA179" s="36"/>
      <c r="AB179" s="44"/>
      <c r="AC179" s="43"/>
      <c r="AD179" s="42"/>
      <c r="AE179" s="44"/>
      <c r="AF179" s="65"/>
      <c r="AG179" s="148" t="str">
        <f>IF(I179="","",CONCATENATE("SainSmart [",IF(J179="",C179,J179),"] ",I179," ",H177))</f>
        <v>SainSmart [R-410040450] Corner Radius 4 Flute Nano Blue Coat</v>
      </c>
      <c r="AH179" s="93" t="s">
        <v>81</v>
      </c>
      <c r="AI179" s="75">
        <f t="shared" si="136"/>
        <v>4</v>
      </c>
      <c r="AJ179" s="75">
        <f t="shared" si="137"/>
        <v>4</v>
      </c>
      <c r="AK179" s="75">
        <f t="shared" si="138"/>
        <v>1</v>
      </c>
      <c r="AL179" s="75" t="str">
        <f t="shared" si="139"/>
        <v/>
      </c>
      <c r="AM179" s="75" t="str">
        <f t="shared" si="140"/>
        <v/>
      </c>
      <c r="AN179" s="75" t="str">
        <f t="shared" si="141"/>
        <v/>
      </c>
      <c r="AO179" s="75" t="str">
        <f t="shared" si="142"/>
        <v/>
      </c>
      <c r="AP179" s="75" t="str">
        <f t="shared" si="143"/>
        <v/>
      </c>
      <c r="AQ179" s="75" t="str">
        <f t="shared" si="144"/>
        <v/>
      </c>
      <c r="AR179" s="76" t="str">
        <f t="shared" si="145"/>
        <v/>
      </c>
    </row>
    <row r="180" spans="2:44">
      <c r="B180" s="25"/>
      <c r="C180" s="26"/>
      <c r="D180" s="26"/>
      <c r="E180" s="26"/>
      <c r="F180" s="26"/>
      <c r="G180" s="26"/>
      <c r="H180" s="27"/>
      <c r="I180" s="80" t="s">
        <v>244</v>
      </c>
      <c r="J180" s="77" t="s">
        <v>21</v>
      </c>
      <c r="K180" s="45" t="s">
        <v>70</v>
      </c>
      <c r="L180" s="36" t="s">
        <v>29</v>
      </c>
      <c r="M180" s="37">
        <v>4</v>
      </c>
      <c r="N180" s="49" t="s">
        <v>117</v>
      </c>
      <c r="O180" s="36">
        <v>6</v>
      </c>
      <c r="P180" s="36">
        <v>6</v>
      </c>
      <c r="Q180" s="36">
        <v>50</v>
      </c>
      <c r="R180" s="36">
        <v>32</v>
      </c>
      <c r="S180" s="36">
        <v>18</v>
      </c>
      <c r="T180" s="36">
        <v>15</v>
      </c>
      <c r="U180" s="42">
        <v>0.5</v>
      </c>
      <c r="V180" s="42"/>
      <c r="W180" s="36"/>
      <c r="X180" s="36"/>
      <c r="Y180" s="36"/>
      <c r="Z180" s="36"/>
      <c r="AA180" s="36"/>
      <c r="AB180" s="44"/>
      <c r="AC180" s="43"/>
      <c r="AD180" s="42"/>
      <c r="AE180" s="44"/>
      <c r="AF180" s="65"/>
      <c r="AG180" s="148" t="str">
        <f>IF(I180="","",CONCATENATE("SainSmart [",IF(J180="",C180,J180),"] ",I180," ",H177))</f>
        <v>SainSmart [R-405060650] Corner Radius 4 Flute Nano Blue Coat</v>
      </c>
      <c r="AH180" s="93" t="s">
        <v>81</v>
      </c>
      <c r="AI180" s="75">
        <f t="shared" si="136"/>
        <v>6</v>
      </c>
      <c r="AJ180" s="75">
        <f t="shared" si="137"/>
        <v>4</v>
      </c>
      <c r="AK180" s="75">
        <f t="shared" si="138"/>
        <v>0.5</v>
      </c>
      <c r="AL180" s="75" t="str">
        <f t="shared" si="139"/>
        <v/>
      </c>
      <c r="AM180" s="75" t="str">
        <f t="shared" si="140"/>
        <v/>
      </c>
      <c r="AN180" s="75" t="str">
        <f t="shared" si="141"/>
        <v/>
      </c>
      <c r="AO180" s="75" t="str">
        <f t="shared" si="142"/>
        <v/>
      </c>
      <c r="AP180" s="75" t="str">
        <f t="shared" si="143"/>
        <v/>
      </c>
      <c r="AQ180" s="75" t="str">
        <f t="shared" si="144"/>
        <v/>
      </c>
      <c r="AR180" s="76" t="str">
        <f t="shared" si="145"/>
        <v/>
      </c>
    </row>
    <row r="181" spans="2:44">
      <c r="B181" s="25"/>
      <c r="C181" s="26"/>
      <c r="D181" s="26"/>
      <c r="E181" s="26"/>
      <c r="F181" s="26"/>
      <c r="G181" s="26"/>
      <c r="H181" s="27"/>
      <c r="I181" s="80" t="s">
        <v>244</v>
      </c>
      <c r="J181" s="77" t="s">
        <v>16</v>
      </c>
      <c r="K181" s="45" t="s">
        <v>70</v>
      </c>
      <c r="L181" s="36" t="s">
        <v>29</v>
      </c>
      <c r="M181" s="37">
        <v>4</v>
      </c>
      <c r="N181" s="49" t="s">
        <v>117</v>
      </c>
      <c r="O181" s="36">
        <v>6</v>
      </c>
      <c r="P181" s="36">
        <v>6</v>
      </c>
      <c r="Q181" s="36">
        <v>50</v>
      </c>
      <c r="R181" s="36">
        <v>32</v>
      </c>
      <c r="S181" s="36">
        <v>18</v>
      </c>
      <c r="T181" s="36">
        <v>15</v>
      </c>
      <c r="U181" s="42">
        <v>1</v>
      </c>
      <c r="V181" s="42"/>
      <c r="W181" s="36"/>
      <c r="X181" s="36"/>
      <c r="Y181" s="36"/>
      <c r="Z181" s="36"/>
      <c r="AA181" s="36"/>
      <c r="AB181" s="44"/>
      <c r="AC181" s="43"/>
      <c r="AD181" s="42"/>
      <c r="AE181" s="44"/>
      <c r="AF181" s="65"/>
      <c r="AG181" s="148" t="str">
        <f>IF(I181="","",CONCATENATE("SainSmart [",IF(J181="",C181,J181),"] ",I181," ",H177))</f>
        <v>SainSmart [R-410060650] Corner Radius 4 Flute Nano Blue Coat</v>
      </c>
      <c r="AH181" s="93" t="s">
        <v>81</v>
      </c>
      <c r="AI181" s="75">
        <f t="shared" si="136"/>
        <v>6</v>
      </c>
      <c r="AJ181" s="75">
        <f t="shared" si="137"/>
        <v>4</v>
      </c>
      <c r="AK181" s="75">
        <f t="shared" si="138"/>
        <v>1</v>
      </c>
      <c r="AL181" s="75" t="str">
        <f t="shared" si="139"/>
        <v/>
      </c>
      <c r="AM181" s="75" t="str">
        <f t="shared" si="140"/>
        <v/>
      </c>
      <c r="AN181" s="75" t="str">
        <f t="shared" si="141"/>
        <v/>
      </c>
      <c r="AO181" s="75" t="str">
        <f t="shared" si="142"/>
        <v/>
      </c>
      <c r="AP181" s="75" t="str">
        <f t="shared" si="143"/>
        <v/>
      </c>
      <c r="AQ181" s="75" t="str">
        <f t="shared" si="144"/>
        <v/>
      </c>
      <c r="AR181" s="76" t="str">
        <f t="shared" si="145"/>
        <v/>
      </c>
    </row>
    <row r="182" spans="2:44">
      <c r="B182" s="25"/>
      <c r="C182" s="26"/>
      <c r="D182" s="26"/>
      <c r="E182" s="26"/>
      <c r="F182" s="26"/>
      <c r="G182" s="26"/>
      <c r="H182" s="27"/>
      <c r="I182" s="80"/>
      <c r="J182" s="77"/>
      <c r="K182" s="45"/>
      <c r="L182" s="36"/>
      <c r="M182" s="37"/>
      <c r="N182" s="49"/>
      <c r="O182" s="36"/>
      <c r="P182" s="36"/>
      <c r="Q182" s="36"/>
      <c r="R182" s="36"/>
      <c r="S182" s="36"/>
      <c r="T182" s="36"/>
      <c r="U182" s="42"/>
      <c r="V182" s="42"/>
      <c r="W182" s="36"/>
      <c r="X182" s="36"/>
      <c r="Y182" s="36"/>
      <c r="Z182" s="36"/>
      <c r="AA182" s="36"/>
      <c r="AB182" s="44"/>
      <c r="AC182" s="43"/>
      <c r="AD182" s="42"/>
      <c r="AE182" s="44"/>
      <c r="AF182" s="65"/>
      <c r="AG182" s="148" t="str">
        <f>IF(I182="","",CONCATENATE("SainSmart [",IF(J182="",C182,J182),"] ",I182," ",H177))</f>
        <v/>
      </c>
      <c r="AH182" s="93"/>
      <c r="AI182" s="75" t="str">
        <f t="shared" si="136"/>
        <v/>
      </c>
      <c r="AJ182" s="75" t="str">
        <f t="shared" si="137"/>
        <v/>
      </c>
      <c r="AK182" s="75" t="str">
        <f t="shared" si="138"/>
        <v/>
      </c>
      <c r="AL182" s="75" t="str">
        <f t="shared" si="139"/>
        <v/>
      </c>
      <c r="AM182" s="75" t="str">
        <f t="shared" si="140"/>
        <v/>
      </c>
      <c r="AN182" s="75" t="str">
        <f t="shared" si="141"/>
        <v/>
      </c>
      <c r="AO182" s="75" t="str">
        <f t="shared" si="142"/>
        <v/>
      </c>
      <c r="AP182" s="75" t="str">
        <f t="shared" si="143"/>
        <v/>
      </c>
      <c r="AQ182" s="75" t="str">
        <f t="shared" si="144"/>
        <v/>
      </c>
      <c r="AR182" s="76" t="str">
        <f t="shared" si="145"/>
        <v/>
      </c>
    </row>
    <row r="183" spans="2:44">
      <c r="B183" s="25"/>
      <c r="C183" s="26"/>
      <c r="D183" s="26"/>
      <c r="E183" s="26"/>
      <c r="F183" s="26"/>
      <c r="G183" s="26"/>
      <c r="H183" s="27"/>
      <c r="I183" s="80"/>
      <c r="J183" s="77"/>
      <c r="K183" s="45"/>
      <c r="L183" s="36"/>
      <c r="M183" s="37"/>
      <c r="N183" s="49"/>
      <c r="O183" s="36"/>
      <c r="P183" s="36"/>
      <c r="Q183" s="36"/>
      <c r="R183" s="36"/>
      <c r="S183" s="36"/>
      <c r="T183" s="36"/>
      <c r="U183" s="42"/>
      <c r="V183" s="42"/>
      <c r="W183" s="36"/>
      <c r="X183" s="36"/>
      <c r="Y183" s="36"/>
      <c r="Z183" s="36"/>
      <c r="AA183" s="36"/>
      <c r="AB183" s="44"/>
      <c r="AC183" s="43"/>
      <c r="AD183" s="42"/>
      <c r="AE183" s="44"/>
      <c r="AF183" s="65"/>
      <c r="AG183" s="148" t="str">
        <f>IF(I183="","",CONCATENATE("SainSmart [",IF(J183="",C183,J183),"] ",I183," ",H177))</f>
        <v/>
      </c>
      <c r="AH183" s="93"/>
      <c r="AI183" s="75" t="str">
        <f t="shared" si="136"/>
        <v/>
      </c>
      <c r="AJ183" s="75" t="str">
        <f t="shared" si="137"/>
        <v/>
      </c>
      <c r="AK183" s="75" t="str">
        <f t="shared" si="138"/>
        <v/>
      </c>
      <c r="AL183" s="75" t="str">
        <f t="shared" si="139"/>
        <v/>
      </c>
      <c r="AM183" s="75" t="str">
        <f t="shared" si="140"/>
        <v/>
      </c>
      <c r="AN183" s="75" t="str">
        <f t="shared" si="141"/>
        <v/>
      </c>
      <c r="AO183" s="75" t="str">
        <f t="shared" si="142"/>
        <v/>
      </c>
      <c r="AP183" s="75" t="str">
        <f t="shared" si="143"/>
        <v/>
      </c>
      <c r="AQ183" s="75" t="str">
        <f t="shared" si="144"/>
        <v/>
      </c>
      <c r="AR183" s="76" t="str">
        <f t="shared" si="145"/>
        <v/>
      </c>
    </row>
    <row r="184" spans="2:44">
      <c r="B184" s="25"/>
      <c r="C184" s="26"/>
      <c r="D184" s="26"/>
      <c r="E184" s="26"/>
      <c r="F184" s="26"/>
      <c r="G184" s="26"/>
      <c r="H184" s="27"/>
      <c r="I184" s="80"/>
      <c r="J184" s="77"/>
      <c r="K184" s="45"/>
      <c r="L184" s="36"/>
      <c r="M184" s="37"/>
      <c r="N184" s="49"/>
      <c r="O184" s="36"/>
      <c r="P184" s="36"/>
      <c r="Q184" s="36"/>
      <c r="R184" s="36"/>
      <c r="S184" s="36"/>
      <c r="T184" s="36"/>
      <c r="U184" s="42"/>
      <c r="V184" s="42"/>
      <c r="W184" s="36"/>
      <c r="X184" s="36"/>
      <c r="Y184" s="36"/>
      <c r="Z184" s="36"/>
      <c r="AA184" s="36"/>
      <c r="AB184" s="44"/>
      <c r="AC184" s="43"/>
      <c r="AD184" s="42"/>
      <c r="AE184" s="44"/>
      <c r="AF184" s="65"/>
      <c r="AG184" s="148" t="str">
        <f>IF(I184="","",CONCATENATE("SainSmart [",IF(J184="",C184,J184),"] ",I184," ",H177))</f>
        <v/>
      </c>
      <c r="AH184" s="93"/>
      <c r="AI184" s="75" t="str">
        <f t="shared" si="136"/>
        <v/>
      </c>
      <c r="AJ184" s="75" t="str">
        <f t="shared" si="137"/>
        <v/>
      </c>
      <c r="AK184" s="75" t="str">
        <f t="shared" si="138"/>
        <v/>
      </c>
      <c r="AL184" s="75" t="str">
        <f t="shared" si="139"/>
        <v/>
      </c>
      <c r="AM184" s="75" t="str">
        <f t="shared" si="140"/>
        <v/>
      </c>
      <c r="AN184" s="75" t="str">
        <f t="shared" si="141"/>
        <v/>
      </c>
      <c r="AO184" s="75" t="str">
        <f t="shared" si="142"/>
        <v/>
      </c>
      <c r="AP184" s="75" t="str">
        <f t="shared" si="143"/>
        <v/>
      </c>
      <c r="AQ184" s="75" t="str">
        <f t="shared" si="144"/>
        <v/>
      </c>
      <c r="AR184" s="76" t="str">
        <f t="shared" si="145"/>
        <v/>
      </c>
    </row>
    <row r="185" spans="2:44">
      <c r="B185" s="25"/>
      <c r="C185" s="26"/>
      <c r="D185" s="26"/>
      <c r="E185" s="26"/>
      <c r="F185" s="26"/>
      <c r="G185" s="26"/>
      <c r="H185" s="27"/>
      <c r="I185" s="80"/>
      <c r="J185" s="77"/>
      <c r="K185" s="45"/>
      <c r="L185" s="36"/>
      <c r="M185" s="37"/>
      <c r="N185" s="49"/>
      <c r="O185" s="36"/>
      <c r="P185" s="36"/>
      <c r="Q185" s="36"/>
      <c r="R185" s="36"/>
      <c r="S185" s="36"/>
      <c r="T185" s="36"/>
      <c r="U185" s="42"/>
      <c r="V185" s="42"/>
      <c r="W185" s="36"/>
      <c r="X185" s="36"/>
      <c r="Y185" s="36"/>
      <c r="Z185" s="36"/>
      <c r="AA185" s="36"/>
      <c r="AB185" s="44"/>
      <c r="AC185" s="43"/>
      <c r="AD185" s="42"/>
      <c r="AE185" s="44"/>
      <c r="AF185" s="65"/>
      <c r="AG185" s="148" t="str">
        <f>IF(I185="","",CONCATENATE("SainSmart [",IF(J185="",C185,J185),"] ",I185," ",H177))</f>
        <v/>
      </c>
      <c r="AH185" s="93"/>
      <c r="AI185" s="75" t="str">
        <f t="shared" si="136"/>
        <v/>
      </c>
      <c r="AJ185" s="75" t="str">
        <f t="shared" si="137"/>
        <v/>
      </c>
      <c r="AK185" s="75" t="str">
        <f t="shared" si="138"/>
        <v/>
      </c>
      <c r="AL185" s="75" t="str">
        <f t="shared" si="139"/>
        <v/>
      </c>
      <c r="AM185" s="75" t="str">
        <f t="shared" si="140"/>
        <v/>
      </c>
      <c r="AN185" s="75" t="str">
        <f t="shared" si="141"/>
        <v/>
      </c>
      <c r="AO185" s="75" t="str">
        <f t="shared" si="142"/>
        <v/>
      </c>
      <c r="AP185" s="75" t="str">
        <f t="shared" si="143"/>
        <v/>
      </c>
      <c r="AQ185" s="75" t="str">
        <f t="shared" si="144"/>
        <v/>
      </c>
      <c r="AR185" s="76" t="str">
        <f t="shared" si="145"/>
        <v/>
      </c>
    </row>
    <row r="186" spans="2:44">
      <c r="B186" s="28"/>
      <c r="C186" s="29"/>
      <c r="D186" s="29"/>
      <c r="E186" s="29"/>
      <c r="F186" s="29"/>
      <c r="G186" s="29"/>
      <c r="H186" s="30"/>
      <c r="I186" s="80"/>
      <c r="J186" s="77"/>
      <c r="K186" s="45"/>
      <c r="L186" s="36"/>
      <c r="M186" s="37"/>
      <c r="N186" s="49"/>
      <c r="O186" s="36"/>
      <c r="P186" s="36"/>
      <c r="Q186" s="36"/>
      <c r="R186" s="36"/>
      <c r="S186" s="36"/>
      <c r="T186" s="36"/>
      <c r="U186" s="42"/>
      <c r="V186" s="42"/>
      <c r="W186" s="36"/>
      <c r="X186" s="36"/>
      <c r="Y186" s="36"/>
      <c r="Z186" s="36"/>
      <c r="AA186" s="36"/>
      <c r="AB186" s="44"/>
      <c r="AC186" s="43"/>
      <c r="AD186" s="42"/>
      <c r="AE186" s="44"/>
      <c r="AF186" s="65"/>
      <c r="AG186" s="148" t="str">
        <f>IF(I186="","",CONCATENATE("SainSmart [",IF(J186="",C186,J186),"] ",I186," ",H177))</f>
        <v/>
      </c>
      <c r="AH186" s="93"/>
      <c r="AI186" s="75" t="str">
        <f t="shared" si="136"/>
        <v/>
      </c>
      <c r="AJ186" s="75" t="str">
        <f t="shared" si="137"/>
        <v/>
      </c>
      <c r="AK186" s="75" t="str">
        <f t="shared" si="138"/>
        <v/>
      </c>
      <c r="AL186" s="75" t="str">
        <f t="shared" si="139"/>
        <v/>
      </c>
      <c r="AM186" s="75" t="str">
        <f t="shared" si="140"/>
        <v/>
      </c>
      <c r="AN186" s="75" t="str">
        <f t="shared" si="141"/>
        <v/>
      </c>
      <c r="AO186" s="75" t="str">
        <f t="shared" si="142"/>
        <v/>
      </c>
      <c r="AP186" s="75" t="str">
        <f t="shared" si="143"/>
        <v/>
      </c>
      <c r="AQ186" s="75" t="str">
        <f t="shared" si="144"/>
        <v/>
      </c>
      <c r="AR186" s="76" t="str">
        <f t="shared" si="145"/>
        <v/>
      </c>
    </row>
    <row r="187" spans="2:44" ht="15.75" thickBot="1"/>
    <row r="188" spans="2:44" ht="19.5" customHeight="1" thickBot="1">
      <c r="B188" s="3"/>
      <c r="J188" s="65"/>
      <c r="K188" s="123" t="s">
        <v>79</v>
      </c>
      <c r="L188" s="124"/>
      <c r="M188" s="124"/>
      <c r="N188" s="124"/>
      <c r="O188" s="124"/>
      <c r="P188" s="124"/>
      <c r="Q188" s="124"/>
      <c r="R188" s="124"/>
      <c r="S188" s="124"/>
      <c r="T188" s="124"/>
      <c r="U188" s="124"/>
      <c r="V188" s="124"/>
      <c r="W188" s="124"/>
      <c r="X188" s="124"/>
      <c r="Y188" s="124"/>
      <c r="Z188" s="124"/>
      <c r="AA188" s="124"/>
      <c r="AB188" s="124"/>
      <c r="AC188" s="124"/>
      <c r="AD188" s="124"/>
      <c r="AE188" s="125"/>
      <c r="AF188" s="110" t="s">
        <v>104</v>
      </c>
      <c r="AG188" s="111"/>
      <c r="AH188" s="111"/>
      <c r="AI188" s="111"/>
      <c r="AJ188" s="111"/>
      <c r="AK188" s="111"/>
      <c r="AL188" s="111"/>
      <c r="AM188" s="111"/>
      <c r="AN188" s="111"/>
      <c r="AO188" s="111"/>
      <c r="AP188" s="111"/>
      <c r="AQ188" s="111"/>
      <c r="AR188" s="112"/>
    </row>
    <row r="189" spans="2:44" ht="60" customHeight="1" thickBot="1">
      <c r="B189" s="22" t="s">
        <v>33</v>
      </c>
      <c r="C189" s="23" t="s">
        <v>80</v>
      </c>
      <c r="D189" s="23" t="s">
        <v>115</v>
      </c>
      <c r="E189" s="23" t="s">
        <v>109</v>
      </c>
      <c r="F189" s="23" t="s">
        <v>108</v>
      </c>
      <c r="G189" s="23" t="s">
        <v>107</v>
      </c>
      <c r="H189" s="85" t="s">
        <v>37</v>
      </c>
      <c r="I189" s="79" t="s">
        <v>68</v>
      </c>
      <c r="J189" s="24" t="s">
        <v>238</v>
      </c>
      <c r="K189" s="4" t="s">
        <v>78</v>
      </c>
      <c r="L189" s="5" t="s">
        <v>53</v>
      </c>
      <c r="M189" s="5" t="s">
        <v>63</v>
      </c>
      <c r="N189" s="48" t="s">
        <v>35</v>
      </c>
      <c r="O189" s="5" t="s">
        <v>34</v>
      </c>
      <c r="P189" s="5" t="s">
        <v>39</v>
      </c>
      <c r="Q189" s="5" t="s">
        <v>54</v>
      </c>
      <c r="R189" s="5" t="s">
        <v>55</v>
      </c>
      <c r="S189" s="5" t="s">
        <v>56</v>
      </c>
      <c r="T189" s="5" t="s">
        <v>57</v>
      </c>
      <c r="U189" s="5" t="s">
        <v>58</v>
      </c>
      <c r="V189" s="51" t="s">
        <v>159</v>
      </c>
      <c r="W189" s="5" t="s">
        <v>59</v>
      </c>
      <c r="X189" s="5" t="s">
        <v>41</v>
      </c>
      <c r="Y189" s="5" t="s">
        <v>309</v>
      </c>
      <c r="Z189" s="5" t="s">
        <v>60</v>
      </c>
      <c r="AA189" s="5" t="s">
        <v>61</v>
      </c>
      <c r="AB189" s="55" t="s">
        <v>62</v>
      </c>
      <c r="AC189" s="4" t="s">
        <v>206</v>
      </c>
      <c r="AD189" s="5" t="s">
        <v>207</v>
      </c>
      <c r="AE189" s="6" t="s">
        <v>208</v>
      </c>
      <c r="AF189" s="66" t="s">
        <v>343</v>
      </c>
      <c r="AG189" s="81" t="s">
        <v>205</v>
      </c>
      <c r="AH189" s="91" t="s">
        <v>5</v>
      </c>
      <c r="AI189" s="8" t="s">
        <v>64</v>
      </c>
      <c r="AJ189" s="9" t="s">
        <v>6</v>
      </c>
      <c r="AK189" s="9" t="s">
        <v>65</v>
      </c>
      <c r="AL189" s="9" t="s">
        <v>66</v>
      </c>
      <c r="AM189" s="9" t="s">
        <v>83</v>
      </c>
      <c r="AN189" s="9" t="s">
        <v>84</v>
      </c>
      <c r="AO189" s="9" t="s">
        <v>89</v>
      </c>
      <c r="AP189" s="9" t="s">
        <v>91</v>
      </c>
      <c r="AQ189" s="9" t="s">
        <v>90</v>
      </c>
      <c r="AR189" s="10" t="s">
        <v>92</v>
      </c>
    </row>
    <row r="190" spans="2:44" ht="15.75" customHeight="1" thickBot="1">
      <c r="B190" s="119" t="s">
        <v>150</v>
      </c>
      <c r="C190" s="19" t="s">
        <v>236</v>
      </c>
      <c r="D190" s="20">
        <v>5</v>
      </c>
      <c r="E190" s="62" t="s">
        <v>42</v>
      </c>
      <c r="F190" s="121" t="s">
        <v>195</v>
      </c>
      <c r="G190" s="20" t="s">
        <v>52</v>
      </c>
      <c r="H190" s="67"/>
      <c r="I190" s="80" t="s">
        <v>334</v>
      </c>
      <c r="J190" s="77" t="s">
        <v>236</v>
      </c>
      <c r="K190" s="68" t="s">
        <v>163</v>
      </c>
      <c r="L190" s="69" t="s">
        <v>29</v>
      </c>
      <c r="M190" s="70">
        <v>2</v>
      </c>
      <c r="N190" s="71" t="s">
        <v>45</v>
      </c>
      <c r="O190" s="69">
        <v>0.1</v>
      </c>
      <c r="P190" s="69">
        <v>6</v>
      </c>
      <c r="Q190" s="69">
        <v>49</v>
      </c>
      <c r="R190" s="69">
        <f>Q190-18</f>
        <v>31</v>
      </c>
      <c r="S190" s="69">
        <v>14</v>
      </c>
      <c r="T190" s="69">
        <v>14</v>
      </c>
      <c r="U190" s="72">
        <v>0</v>
      </c>
      <c r="V190" s="72">
        <v>30</v>
      </c>
      <c r="W190" s="69"/>
      <c r="X190" s="69"/>
      <c r="Y190" s="69"/>
      <c r="Z190" s="69"/>
      <c r="AA190" s="69"/>
      <c r="AB190" s="73"/>
      <c r="AC190" s="74" t="s">
        <v>170</v>
      </c>
      <c r="AD190" s="72" t="s">
        <v>171</v>
      </c>
      <c r="AE190" s="73">
        <v>16</v>
      </c>
      <c r="AF190" s="117" t="s">
        <v>368</v>
      </c>
      <c r="AG190" s="149" t="str">
        <f>IF(I190="","",CONCATENATE("SainSmart [",IF(J190="",C190,J190),"] ",I190," ",H190))</f>
        <v xml:space="preserve">SainSmart [VG05A] V Grove Router bit 60Deg 16mm Dia </v>
      </c>
      <c r="AH190" s="92" t="s">
        <v>87</v>
      </c>
      <c r="AI190" s="106">
        <v>16</v>
      </c>
      <c r="AJ190" s="75">
        <f t="shared" ref="AJ190:AJ199" si="146">IF(AH190="","",IF(VLOOKUP($AH190,VCarveParms,3,FALSE)="","",$M190))</f>
        <v>2</v>
      </c>
      <c r="AK190" s="75" t="str">
        <f t="shared" ref="AK190:AK199" si="147">IF(AH190="","",IF(VLOOKUP($AH190,VCarveParms,4,FALSE)="","",U190))</f>
        <v/>
      </c>
      <c r="AL190" s="75">
        <f t="shared" ref="AL190:AL199" si="148">IF(AH190="","",IF(VLOOKUP($AH190,VCarveParms,5,FALSE)="","",IF($AH190="Drill",$Y190,$V190*2)))</f>
        <v>60</v>
      </c>
      <c r="AM190" s="75" t="str">
        <f t="shared" ref="AM190:AM199" si="149">IF(AH190="","",IF(VLOOKUP($AH190,VCarveParms,6,FALSE)="","",$V190))</f>
        <v/>
      </c>
      <c r="AN190" s="75" t="str">
        <f t="shared" ref="AN190:AN199" si="150">IF(AH190="","",IF(VLOOKUP($AH190,VCarveParms,7,FALSE)="","",$X190))</f>
        <v/>
      </c>
      <c r="AO190" s="75" t="str">
        <f t="shared" ref="AO190:AO199" si="151">IF(AH190="","",IF(VLOOKUP($AH190,VCarveParms,8,FALSE)="","","???"))</f>
        <v/>
      </c>
      <c r="AP190" s="75" t="str">
        <f t="shared" ref="AP190:AP199" si="152">IF(AH190="","",IF(VLOOKUP($AH190,VCarveParms,9,FALSE)="","","???"))</f>
        <v/>
      </c>
      <c r="AQ190" s="75" t="str">
        <f t="shared" ref="AQ190:AQ199" si="153">IF(AH190="","",IF(VLOOKUP($AH190,VCarveParms,10,FALSE)="","","???"))</f>
        <v/>
      </c>
      <c r="AR190" s="76" t="str">
        <f t="shared" ref="AR190:AR199" si="154">IF(AH190="","",IF(VLOOKUP($AH190,VCarveParms,11,FALSE)="","","???"))</f>
        <v/>
      </c>
    </row>
    <row r="191" spans="2:44" ht="15.75" thickBot="1">
      <c r="B191" s="120"/>
      <c r="C191" s="21" t="s">
        <v>116</v>
      </c>
      <c r="D191" s="17"/>
      <c r="E191" s="17"/>
      <c r="F191" s="122"/>
      <c r="G191" s="17"/>
      <c r="H191" s="86"/>
      <c r="I191" s="80" t="s">
        <v>335</v>
      </c>
      <c r="J191" s="77" t="s">
        <v>236</v>
      </c>
      <c r="K191" s="45" t="s">
        <v>163</v>
      </c>
      <c r="L191" s="36" t="s">
        <v>29</v>
      </c>
      <c r="M191" s="37">
        <v>2</v>
      </c>
      <c r="N191" s="49" t="s">
        <v>45</v>
      </c>
      <c r="O191" s="69">
        <v>0.1</v>
      </c>
      <c r="P191" s="36">
        <v>6</v>
      </c>
      <c r="Q191" s="36">
        <v>46</v>
      </c>
      <c r="R191" s="36">
        <f t="shared" ref="R191:R194" si="155">Q191-18</f>
        <v>28</v>
      </c>
      <c r="S191" s="36">
        <v>11</v>
      </c>
      <c r="T191" s="36">
        <v>11</v>
      </c>
      <c r="U191" s="72">
        <v>0</v>
      </c>
      <c r="V191" s="42">
        <v>45</v>
      </c>
      <c r="W191" s="36"/>
      <c r="X191" s="36"/>
      <c r="Y191" s="36"/>
      <c r="Z191" s="36"/>
      <c r="AA191" s="36"/>
      <c r="AB191" s="44"/>
      <c r="AC191" s="43" t="s">
        <v>170</v>
      </c>
      <c r="AD191" s="42" t="s">
        <v>172</v>
      </c>
      <c r="AE191" s="44">
        <v>22</v>
      </c>
      <c r="AF191" s="118"/>
      <c r="AG191" s="150" t="str">
        <f>IF(I191="","",CONCATENATE("SainSmart [",IF(J191="",C191,J191),"] ",I191," ",H190))</f>
        <v xml:space="preserve">SainSmart [VG05A] V Grove Router bit 90Deg 22mm Dia </v>
      </c>
      <c r="AH191" s="93" t="s">
        <v>87</v>
      </c>
      <c r="AI191" s="106">
        <v>22</v>
      </c>
      <c r="AJ191" s="75">
        <f t="shared" si="146"/>
        <v>2</v>
      </c>
      <c r="AK191" s="75" t="str">
        <f t="shared" si="147"/>
        <v/>
      </c>
      <c r="AL191" s="75">
        <f t="shared" si="148"/>
        <v>90</v>
      </c>
      <c r="AM191" s="75" t="str">
        <f t="shared" si="149"/>
        <v/>
      </c>
      <c r="AN191" s="75" t="str">
        <f t="shared" si="150"/>
        <v/>
      </c>
      <c r="AO191" s="75" t="str">
        <f t="shared" si="151"/>
        <v/>
      </c>
      <c r="AP191" s="75" t="str">
        <f t="shared" si="152"/>
        <v/>
      </c>
      <c r="AQ191" s="75" t="str">
        <f t="shared" si="153"/>
        <v/>
      </c>
      <c r="AR191" s="76" t="str">
        <f t="shared" si="154"/>
        <v/>
      </c>
    </row>
    <row r="192" spans="2:44">
      <c r="B192" s="25"/>
      <c r="C192" s="26"/>
      <c r="D192" s="26"/>
      <c r="E192" s="26"/>
      <c r="F192" s="26"/>
      <c r="G192" s="26"/>
      <c r="H192" s="27"/>
      <c r="I192" s="80" t="s">
        <v>336</v>
      </c>
      <c r="J192" s="77" t="s">
        <v>236</v>
      </c>
      <c r="K192" s="45" t="s">
        <v>163</v>
      </c>
      <c r="L192" s="36" t="s">
        <v>29</v>
      </c>
      <c r="M192" s="37">
        <v>2</v>
      </c>
      <c r="N192" s="49" t="s">
        <v>45</v>
      </c>
      <c r="O192" s="69">
        <v>0.1</v>
      </c>
      <c r="P192" s="36">
        <v>6</v>
      </c>
      <c r="Q192" s="36">
        <v>42</v>
      </c>
      <c r="R192" s="36">
        <f t="shared" si="155"/>
        <v>24</v>
      </c>
      <c r="S192" s="36">
        <v>6.4</v>
      </c>
      <c r="T192" s="36">
        <v>6.4</v>
      </c>
      <c r="U192" s="72">
        <v>0</v>
      </c>
      <c r="V192" s="54">
        <v>60</v>
      </c>
      <c r="W192" s="36"/>
      <c r="X192" s="36"/>
      <c r="Y192" s="36"/>
      <c r="Z192" s="36"/>
      <c r="AA192" s="36"/>
      <c r="AB192" s="44"/>
      <c r="AC192" s="43" t="s">
        <v>170</v>
      </c>
      <c r="AD192" s="42" t="s">
        <v>172</v>
      </c>
      <c r="AE192" s="44">
        <v>22</v>
      </c>
      <c r="AF192" s="65"/>
      <c r="AG192" s="148" t="str">
        <f>IF(I192="","",CONCATENATE("SainSmart [",IF(J192="",C192,J192),"] ",I192," ",H190))</f>
        <v xml:space="preserve">SainSmart [VG05A] V Grove Router bit 120Deg 22mm Dia </v>
      </c>
      <c r="AH192" s="93" t="s">
        <v>87</v>
      </c>
      <c r="AI192" s="106">
        <v>22</v>
      </c>
      <c r="AJ192" s="75">
        <f t="shared" si="146"/>
        <v>2</v>
      </c>
      <c r="AK192" s="75" t="str">
        <f t="shared" si="147"/>
        <v/>
      </c>
      <c r="AL192" s="75">
        <f t="shared" si="148"/>
        <v>120</v>
      </c>
      <c r="AM192" s="75" t="str">
        <f t="shared" si="149"/>
        <v/>
      </c>
      <c r="AN192" s="75" t="str">
        <f t="shared" si="150"/>
        <v/>
      </c>
      <c r="AO192" s="75" t="str">
        <f t="shared" si="151"/>
        <v/>
      </c>
      <c r="AP192" s="75" t="str">
        <f t="shared" si="152"/>
        <v/>
      </c>
      <c r="AQ192" s="75" t="str">
        <f t="shared" si="153"/>
        <v/>
      </c>
      <c r="AR192" s="76" t="str">
        <f t="shared" si="154"/>
        <v/>
      </c>
    </row>
    <row r="193" spans="2:44">
      <c r="B193" s="25"/>
      <c r="C193" s="26"/>
      <c r="D193" s="26"/>
      <c r="E193" s="26"/>
      <c r="F193" s="26"/>
      <c r="G193" s="26"/>
      <c r="H193" s="27"/>
      <c r="I193" s="80" t="s">
        <v>337</v>
      </c>
      <c r="J193" s="77" t="s">
        <v>236</v>
      </c>
      <c r="K193" s="45" t="s">
        <v>163</v>
      </c>
      <c r="L193" s="36" t="s">
        <v>29</v>
      </c>
      <c r="M193" s="37">
        <v>2</v>
      </c>
      <c r="N193" s="49" t="s">
        <v>45</v>
      </c>
      <c r="O193" s="69">
        <v>0.1</v>
      </c>
      <c r="P193" s="36">
        <v>6</v>
      </c>
      <c r="Q193" s="36">
        <v>63</v>
      </c>
      <c r="R193" s="36">
        <f t="shared" si="155"/>
        <v>45</v>
      </c>
      <c r="S193" s="36">
        <v>28</v>
      </c>
      <c r="T193" s="36">
        <v>28</v>
      </c>
      <c r="U193" s="72">
        <v>0</v>
      </c>
      <c r="V193" s="42">
        <v>30</v>
      </c>
      <c r="W193" s="36"/>
      <c r="X193" s="36"/>
      <c r="Y193" s="36"/>
      <c r="Z193" s="36"/>
      <c r="AA193" s="36"/>
      <c r="AB193" s="44"/>
      <c r="AC193" s="43" t="s">
        <v>170</v>
      </c>
      <c r="AD193" s="42" t="s">
        <v>173</v>
      </c>
      <c r="AE193" s="44">
        <v>32</v>
      </c>
      <c r="AF193" s="65"/>
      <c r="AG193" s="148" t="str">
        <f>IF(I193="","",CONCATENATE("SainSmart [",IF(J193="",C193,J193),"] ",I193," ",H190))</f>
        <v xml:space="preserve">SainSmart [VG05A] V Grove Router bit 60Deg 32mm Dia </v>
      </c>
      <c r="AH193" s="93" t="s">
        <v>87</v>
      </c>
      <c r="AI193" s="106">
        <v>32</v>
      </c>
      <c r="AJ193" s="75">
        <f t="shared" si="146"/>
        <v>2</v>
      </c>
      <c r="AK193" s="75" t="str">
        <f t="shared" si="147"/>
        <v/>
      </c>
      <c r="AL193" s="75">
        <f t="shared" si="148"/>
        <v>60</v>
      </c>
      <c r="AM193" s="75" t="str">
        <f t="shared" si="149"/>
        <v/>
      </c>
      <c r="AN193" s="75" t="str">
        <f t="shared" si="150"/>
        <v/>
      </c>
      <c r="AO193" s="75" t="str">
        <f t="shared" si="151"/>
        <v/>
      </c>
      <c r="AP193" s="75" t="str">
        <f t="shared" si="152"/>
        <v/>
      </c>
      <c r="AQ193" s="75" t="str">
        <f t="shared" si="153"/>
        <v/>
      </c>
      <c r="AR193" s="76" t="str">
        <f t="shared" si="154"/>
        <v/>
      </c>
    </row>
    <row r="194" spans="2:44">
      <c r="B194" s="25"/>
      <c r="C194" s="26"/>
      <c r="D194" s="26"/>
      <c r="E194" s="26"/>
      <c r="F194" s="26"/>
      <c r="G194" s="26"/>
      <c r="H194" s="27"/>
      <c r="I194" s="80" t="s">
        <v>338</v>
      </c>
      <c r="J194" s="77" t="s">
        <v>236</v>
      </c>
      <c r="K194" s="45" t="s">
        <v>163</v>
      </c>
      <c r="L194" s="36" t="s">
        <v>29</v>
      </c>
      <c r="M194" s="37">
        <v>2</v>
      </c>
      <c r="N194" s="49" t="s">
        <v>45</v>
      </c>
      <c r="O194" s="69">
        <v>0.1</v>
      </c>
      <c r="P194" s="36">
        <v>6</v>
      </c>
      <c r="Q194" s="36">
        <v>40</v>
      </c>
      <c r="R194" s="36">
        <f t="shared" si="155"/>
        <v>22</v>
      </c>
      <c r="S194" s="36">
        <v>4.1500000000000004</v>
      </c>
      <c r="T194" s="36">
        <v>4.1500000000000004</v>
      </c>
      <c r="U194" s="72">
        <v>0</v>
      </c>
      <c r="V194" s="42">
        <v>75</v>
      </c>
      <c r="W194" s="36"/>
      <c r="X194" s="36"/>
      <c r="Y194" s="36"/>
      <c r="Z194" s="36"/>
      <c r="AA194" s="36"/>
      <c r="AB194" s="44"/>
      <c r="AC194" s="43" t="s">
        <v>174</v>
      </c>
      <c r="AD194" s="42" t="s">
        <v>173</v>
      </c>
      <c r="AE194" s="44">
        <v>32</v>
      </c>
      <c r="AF194" s="65"/>
      <c r="AG194" s="148" t="str">
        <f>IF(I194="","",CONCATENATE("SainSmart [",IF(J194="",C194,J194),"] ",I194," ",H190))</f>
        <v xml:space="preserve">SainSmart [VG05A] V Grove Router bit 150Deg 32mm Dia </v>
      </c>
      <c r="AH194" s="93" t="s">
        <v>87</v>
      </c>
      <c r="AI194" s="106">
        <v>32</v>
      </c>
      <c r="AJ194" s="75">
        <f t="shared" si="146"/>
        <v>2</v>
      </c>
      <c r="AK194" s="75" t="str">
        <f t="shared" si="147"/>
        <v/>
      </c>
      <c r="AL194" s="75">
        <f t="shared" si="148"/>
        <v>150</v>
      </c>
      <c r="AM194" s="75" t="str">
        <f t="shared" si="149"/>
        <v/>
      </c>
      <c r="AN194" s="75" t="str">
        <f t="shared" si="150"/>
        <v/>
      </c>
      <c r="AO194" s="75" t="str">
        <f t="shared" si="151"/>
        <v/>
      </c>
      <c r="AP194" s="75" t="str">
        <f t="shared" si="152"/>
        <v/>
      </c>
      <c r="AQ194" s="75" t="str">
        <f t="shared" si="153"/>
        <v/>
      </c>
      <c r="AR194" s="76" t="str">
        <f t="shared" si="154"/>
        <v/>
      </c>
    </row>
    <row r="195" spans="2:44">
      <c r="B195" s="25"/>
      <c r="C195" s="26"/>
      <c r="D195" s="26"/>
      <c r="E195" s="26"/>
      <c r="F195" s="26"/>
      <c r="G195" s="26"/>
      <c r="H195" s="27"/>
      <c r="I195" s="80"/>
      <c r="J195" s="77"/>
      <c r="K195" s="45"/>
      <c r="L195" s="36"/>
      <c r="M195" s="37"/>
      <c r="N195" s="49"/>
      <c r="O195" s="36"/>
      <c r="P195" s="36"/>
      <c r="Q195" s="36"/>
      <c r="R195" s="36"/>
      <c r="S195" s="36"/>
      <c r="T195" s="36"/>
      <c r="U195" s="42"/>
      <c r="V195" s="42"/>
      <c r="W195" s="36"/>
      <c r="X195" s="36"/>
      <c r="Y195" s="36"/>
      <c r="Z195" s="36"/>
      <c r="AA195" s="36"/>
      <c r="AB195" s="44"/>
      <c r="AC195" s="43"/>
      <c r="AD195" s="42"/>
      <c r="AE195" s="44"/>
      <c r="AF195" s="65"/>
      <c r="AG195" s="148" t="str">
        <f>IF(I195="","",CONCATENATE("SainSmart [",IF(J195="",C195,J195),"] ",I195," ",H190))</f>
        <v/>
      </c>
      <c r="AH195" s="93"/>
      <c r="AI195" s="75" t="str">
        <f>IF(AH195="","",IF(VLOOKUP($AH195,VCarveParms,2,FALSE)="","",IF(AH195="Tapered Ball Nose",P195,$O195)))</f>
        <v/>
      </c>
      <c r="AJ195" s="75" t="str">
        <f t="shared" si="146"/>
        <v/>
      </c>
      <c r="AK195" s="75" t="str">
        <f t="shared" si="147"/>
        <v/>
      </c>
      <c r="AL195" s="75" t="str">
        <f t="shared" si="148"/>
        <v/>
      </c>
      <c r="AM195" s="75" t="str">
        <f t="shared" si="149"/>
        <v/>
      </c>
      <c r="AN195" s="75" t="str">
        <f t="shared" si="150"/>
        <v/>
      </c>
      <c r="AO195" s="75" t="str">
        <f t="shared" si="151"/>
        <v/>
      </c>
      <c r="AP195" s="75" t="str">
        <f t="shared" si="152"/>
        <v/>
      </c>
      <c r="AQ195" s="75" t="str">
        <f t="shared" si="153"/>
        <v/>
      </c>
      <c r="AR195" s="76" t="str">
        <f t="shared" si="154"/>
        <v/>
      </c>
    </row>
    <row r="196" spans="2:44">
      <c r="B196" s="25"/>
      <c r="C196" s="26"/>
      <c r="D196" s="26"/>
      <c r="E196" s="26"/>
      <c r="F196" s="26"/>
      <c r="G196" s="26"/>
      <c r="H196" s="27"/>
      <c r="I196" s="80"/>
      <c r="J196" s="77"/>
      <c r="K196" s="45"/>
      <c r="L196" s="36"/>
      <c r="M196" s="37"/>
      <c r="N196" s="49"/>
      <c r="O196" s="36"/>
      <c r="P196" s="36"/>
      <c r="Q196" s="36"/>
      <c r="R196" s="36"/>
      <c r="S196" s="36"/>
      <c r="T196" s="36"/>
      <c r="U196" s="42"/>
      <c r="V196" s="42"/>
      <c r="W196" s="36"/>
      <c r="X196" s="36"/>
      <c r="Y196" s="36"/>
      <c r="Z196" s="36"/>
      <c r="AA196" s="36"/>
      <c r="AB196" s="44"/>
      <c r="AC196" s="43"/>
      <c r="AD196" s="42"/>
      <c r="AE196" s="44"/>
      <c r="AF196" s="65"/>
      <c r="AG196" s="148" t="str">
        <f>IF(I196="","",CONCATENATE("SainSmart [",IF(J196="",C196,J196),"] ",I196," ",H190))</f>
        <v/>
      </c>
      <c r="AH196" s="93"/>
      <c r="AI196" s="75" t="str">
        <f>IF(AH196="","",IF(VLOOKUP($AH196,VCarveParms,2,FALSE)="","",IF(AH196="Tapered Ball Nose",P196,$O196)))</f>
        <v/>
      </c>
      <c r="AJ196" s="75" t="str">
        <f t="shared" si="146"/>
        <v/>
      </c>
      <c r="AK196" s="75" t="str">
        <f t="shared" si="147"/>
        <v/>
      </c>
      <c r="AL196" s="75" t="str">
        <f t="shared" si="148"/>
        <v/>
      </c>
      <c r="AM196" s="75" t="str">
        <f t="shared" si="149"/>
        <v/>
      </c>
      <c r="AN196" s="75" t="str">
        <f t="shared" si="150"/>
        <v/>
      </c>
      <c r="AO196" s="75" t="str">
        <f t="shared" si="151"/>
        <v/>
      </c>
      <c r="AP196" s="75" t="str">
        <f t="shared" si="152"/>
        <v/>
      </c>
      <c r="AQ196" s="75" t="str">
        <f t="shared" si="153"/>
        <v/>
      </c>
      <c r="AR196" s="76" t="str">
        <f t="shared" si="154"/>
        <v/>
      </c>
    </row>
    <row r="197" spans="2:44">
      <c r="B197" s="25"/>
      <c r="C197" s="26"/>
      <c r="D197" s="26"/>
      <c r="E197" s="26"/>
      <c r="F197" s="26"/>
      <c r="G197" s="26"/>
      <c r="H197" s="27"/>
      <c r="I197" s="80"/>
      <c r="J197" s="77"/>
      <c r="K197" s="45"/>
      <c r="L197" s="36"/>
      <c r="M197" s="37"/>
      <c r="N197" s="49"/>
      <c r="O197" s="36"/>
      <c r="P197" s="36"/>
      <c r="Q197" s="36"/>
      <c r="R197" s="36"/>
      <c r="S197" s="36"/>
      <c r="T197" s="36"/>
      <c r="U197" s="42"/>
      <c r="V197" s="42"/>
      <c r="W197" s="36"/>
      <c r="X197" s="36"/>
      <c r="Y197" s="36"/>
      <c r="Z197" s="36"/>
      <c r="AA197" s="36"/>
      <c r="AB197" s="44"/>
      <c r="AC197" s="43"/>
      <c r="AD197" s="42"/>
      <c r="AE197" s="44"/>
      <c r="AF197" s="65"/>
      <c r="AG197" s="148" t="str">
        <f>IF(I197="","",CONCATENATE("SainSmart [",IF(J197="",C197,J197),"] ",I197," ",H190))</f>
        <v/>
      </c>
      <c r="AH197" s="93"/>
      <c r="AI197" s="75" t="str">
        <f>IF(AH197="","",IF(VLOOKUP($AH197,VCarveParms,2,FALSE)="","",IF(AH197="Tapered Ball Nose",P197,$O197)))</f>
        <v/>
      </c>
      <c r="AJ197" s="75" t="str">
        <f t="shared" si="146"/>
        <v/>
      </c>
      <c r="AK197" s="75" t="str">
        <f t="shared" si="147"/>
        <v/>
      </c>
      <c r="AL197" s="75" t="str">
        <f t="shared" si="148"/>
        <v/>
      </c>
      <c r="AM197" s="75" t="str">
        <f t="shared" si="149"/>
        <v/>
      </c>
      <c r="AN197" s="75" t="str">
        <f t="shared" si="150"/>
        <v/>
      </c>
      <c r="AO197" s="75" t="str">
        <f t="shared" si="151"/>
        <v/>
      </c>
      <c r="AP197" s="75" t="str">
        <f t="shared" si="152"/>
        <v/>
      </c>
      <c r="AQ197" s="75" t="str">
        <f t="shared" si="153"/>
        <v/>
      </c>
      <c r="AR197" s="76" t="str">
        <f t="shared" si="154"/>
        <v/>
      </c>
    </row>
    <row r="198" spans="2:44">
      <c r="B198" s="25"/>
      <c r="C198" s="26"/>
      <c r="D198" s="26"/>
      <c r="E198" s="26"/>
      <c r="F198" s="26"/>
      <c r="G198" s="26"/>
      <c r="H198" s="27"/>
      <c r="I198" s="80"/>
      <c r="J198" s="77"/>
      <c r="K198" s="45"/>
      <c r="L198" s="36"/>
      <c r="M198" s="37"/>
      <c r="N198" s="49"/>
      <c r="O198" s="36"/>
      <c r="P198" s="36"/>
      <c r="Q198" s="36"/>
      <c r="R198" s="36"/>
      <c r="S198" s="36"/>
      <c r="T198" s="36"/>
      <c r="U198" s="42"/>
      <c r="V198" s="42"/>
      <c r="W198" s="36"/>
      <c r="X198" s="36"/>
      <c r="Y198" s="36"/>
      <c r="Z198" s="36"/>
      <c r="AA198" s="36"/>
      <c r="AB198" s="44"/>
      <c r="AC198" s="43"/>
      <c r="AD198" s="42"/>
      <c r="AE198" s="44"/>
      <c r="AF198" s="65"/>
      <c r="AG198" s="148" t="str">
        <f>IF(I198="","",CONCATENATE("SainSmart [",IF(J198="",C198,J198),"] ",I198," ",H190))</f>
        <v/>
      </c>
      <c r="AH198" s="93"/>
      <c r="AI198" s="75" t="str">
        <f>IF(AH198="","",IF(VLOOKUP($AH198,VCarveParms,2,FALSE)="","",IF(AH198="Tapered Ball Nose",P198,$O198)))</f>
        <v/>
      </c>
      <c r="AJ198" s="75" t="str">
        <f t="shared" si="146"/>
        <v/>
      </c>
      <c r="AK198" s="75" t="str">
        <f t="shared" si="147"/>
        <v/>
      </c>
      <c r="AL198" s="75" t="str">
        <f t="shared" si="148"/>
        <v/>
      </c>
      <c r="AM198" s="75" t="str">
        <f t="shared" si="149"/>
        <v/>
      </c>
      <c r="AN198" s="75" t="str">
        <f t="shared" si="150"/>
        <v/>
      </c>
      <c r="AO198" s="75" t="str">
        <f t="shared" si="151"/>
        <v/>
      </c>
      <c r="AP198" s="75" t="str">
        <f t="shared" si="152"/>
        <v/>
      </c>
      <c r="AQ198" s="75" t="str">
        <f t="shared" si="153"/>
        <v/>
      </c>
      <c r="AR198" s="76" t="str">
        <f t="shared" si="154"/>
        <v/>
      </c>
    </row>
    <row r="199" spans="2:44">
      <c r="B199" s="28"/>
      <c r="C199" s="29"/>
      <c r="D199" s="29"/>
      <c r="E199" s="29"/>
      <c r="F199" s="29"/>
      <c r="G199" s="29"/>
      <c r="H199" s="30"/>
      <c r="I199" s="80"/>
      <c r="J199" s="77"/>
      <c r="K199" s="45"/>
      <c r="L199" s="36"/>
      <c r="M199" s="37"/>
      <c r="N199" s="49"/>
      <c r="O199" s="36"/>
      <c r="P199" s="36"/>
      <c r="Q199" s="36"/>
      <c r="R199" s="36"/>
      <c r="S199" s="36"/>
      <c r="T199" s="36"/>
      <c r="U199" s="42"/>
      <c r="V199" s="42"/>
      <c r="W199" s="36"/>
      <c r="X199" s="36"/>
      <c r="Y199" s="36"/>
      <c r="Z199" s="36"/>
      <c r="AA199" s="36"/>
      <c r="AB199" s="44"/>
      <c r="AC199" s="43"/>
      <c r="AD199" s="42"/>
      <c r="AE199" s="44"/>
      <c r="AF199" s="65"/>
      <c r="AG199" s="148" t="str">
        <f>IF(I199="","",CONCATENATE("SainSmart [",IF(J199="",C199,J199),"] ",I199," ",H190))</f>
        <v/>
      </c>
      <c r="AH199" s="93"/>
      <c r="AI199" s="75" t="str">
        <f>IF(AH199="","",IF(VLOOKUP($AH199,VCarveParms,2,FALSE)="","",IF(AH199="Tapered Ball Nose",P199,$O199)))</f>
        <v/>
      </c>
      <c r="AJ199" s="75" t="str">
        <f t="shared" si="146"/>
        <v/>
      </c>
      <c r="AK199" s="75" t="str">
        <f t="shared" si="147"/>
        <v/>
      </c>
      <c r="AL199" s="75" t="str">
        <f t="shared" si="148"/>
        <v/>
      </c>
      <c r="AM199" s="75" t="str">
        <f t="shared" si="149"/>
        <v/>
      </c>
      <c r="AN199" s="75" t="str">
        <f t="shared" si="150"/>
        <v/>
      </c>
      <c r="AO199" s="75" t="str">
        <f t="shared" si="151"/>
        <v/>
      </c>
      <c r="AP199" s="75" t="str">
        <f t="shared" si="152"/>
        <v/>
      </c>
      <c r="AQ199" s="75" t="str">
        <f t="shared" si="153"/>
        <v/>
      </c>
      <c r="AR199" s="76" t="str">
        <f t="shared" si="154"/>
        <v/>
      </c>
    </row>
    <row r="200" spans="2:44" ht="15.75" thickBot="1"/>
    <row r="201" spans="2:44" ht="19.5" customHeight="1" thickBot="1">
      <c r="B201" s="3"/>
      <c r="J201" s="65"/>
      <c r="K201" s="123" t="s">
        <v>79</v>
      </c>
      <c r="L201" s="124"/>
      <c r="M201" s="124"/>
      <c r="N201" s="124"/>
      <c r="O201" s="124"/>
      <c r="P201" s="124"/>
      <c r="Q201" s="124"/>
      <c r="R201" s="124"/>
      <c r="S201" s="124"/>
      <c r="T201" s="124"/>
      <c r="U201" s="124"/>
      <c r="V201" s="124"/>
      <c r="W201" s="124"/>
      <c r="X201" s="124"/>
      <c r="Y201" s="124"/>
      <c r="Z201" s="124"/>
      <c r="AA201" s="124"/>
      <c r="AB201" s="124"/>
      <c r="AC201" s="124"/>
      <c r="AD201" s="124"/>
      <c r="AE201" s="125"/>
      <c r="AF201" s="110" t="s">
        <v>104</v>
      </c>
      <c r="AG201" s="111"/>
      <c r="AH201" s="111"/>
      <c r="AI201" s="111"/>
      <c r="AJ201" s="111"/>
      <c r="AK201" s="111"/>
      <c r="AL201" s="111"/>
      <c r="AM201" s="111"/>
      <c r="AN201" s="111"/>
      <c r="AO201" s="111"/>
      <c r="AP201" s="111"/>
      <c r="AQ201" s="111"/>
      <c r="AR201" s="112"/>
    </row>
    <row r="202" spans="2:44" ht="60" customHeight="1" thickBot="1">
      <c r="B202" s="22" t="s">
        <v>33</v>
      </c>
      <c r="C202" s="23" t="s">
        <v>80</v>
      </c>
      <c r="D202" s="23" t="s">
        <v>115</v>
      </c>
      <c r="E202" s="23" t="s">
        <v>109</v>
      </c>
      <c r="F202" s="23" t="s">
        <v>108</v>
      </c>
      <c r="G202" s="23" t="s">
        <v>107</v>
      </c>
      <c r="H202" s="85" t="s">
        <v>37</v>
      </c>
      <c r="I202" s="79" t="s">
        <v>68</v>
      </c>
      <c r="J202" s="24" t="s">
        <v>238</v>
      </c>
      <c r="K202" s="4" t="s">
        <v>78</v>
      </c>
      <c r="L202" s="5" t="s">
        <v>53</v>
      </c>
      <c r="M202" s="5" t="s">
        <v>63</v>
      </c>
      <c r="N202" s="48" t="s">
        <v>35</v>
      </c>
      <c r="O202" s="5" t="s">
        <v>34</v>
      </c>
      <c r="P202" s="5" t="s">
        <v>39</v>
      </c>
      <c r="Q202" s="5" t="s">
        <v>54</v>
      </c>
      <c r="R202" s="5" t="s">
        <v>55</v>
      </c>
      <c r="S202" s="5" t="s">
        <v>56</v>
      </c>
      <c r="T202" s="5" t="s">
        <v>57</v>
      </c>
      <c r="U202" s="5" t="s">
        <v>58</v>
      </c>
      <c r="V202" s="51" t="s">
        <v>159</v>
      </c>
      <c r="W202" s="5" t="s">
        <v>59</v>
      </c>
      <c r="X202" s="5" t="s">
        <v>41</v>
      </c>
      <c r="Y202" s="5" t="s">
        <v>309</v>
      </c>
      <c r="Z202" s="5" t="s">
        <v>60</v>
      </c>
      <c r="AA202" s="5" t="s">
        <v>61</v>
      </c>
      <c r="AB202" s="55" t="s">
        <v>62</v>
      </c>
      <c r="AC202" s="4" t="s">
        <v>206</v>
      </c>
      <c r="AD202" s="5" t="s">
        <v>207</v>
      </c>
      <c r="AE202" s="6" t="s">
        <v>208</v>
      </c>
      <c r="AF202" s="66" t="s">
        <v>343</v>
      </c>
      <c r="AG202" s="81" t="s">
        <v>205</v>
      </c>
      <c r="AH202" s="91" t="s">
        <v>5</v>
      </c>
      <c r="AI202" s="8" t="s">
        <v>64</v>
      </c>
      <c r="AJ202" s="9" t="s">
        <v>6</v>
      </c>
      <c r="AK202" s="9" t="s">
        <v>65</v>
      </c>
      <c r="AL202" s="9" t="s">
        <v>66</v>
      </c>
      <c r="AM202" s="9" t="s">
        <v>83</v>
      </c>
      <c r="AN202" s="9" t="s">
        <v>84</v>
      </c>
      <c r="AO202" s="9" t="s">
        <v>89</v>
      </c>
      <c r="AP202" s="9" t="s">
        <v>91</v>
      </c>
      <c r="AQ202" s="9" t="s">
        <v>90</v>
      </c>
      <c r="AR202" s="10" t="s">
        <v>92</v>
      </c>
    </row>
    <row r="203" spans="2:44" ht="15.75" customHeight="1" thickBot="1">
      <c r="B203" s="119" t="s">
        <v>212</v>
      </c>
      <c r="C203" s="19" t="s">
        <v>213</v>
      </c>
      <c r="D203" s="20">
        <v>6</v>
      </c>
      <c r="E203" s="62" t="s">
        <v>42</v>
      </c>
      <c r="F203" s="121" t="s">
        <v>195</v>
      </c>
      <c r="G203" s="20" t="s">
        <v>46</v>
      </c>
      <c r="H203" s="67" t="s">
        <v>250</v>
      </c>
      <c r="I203" s="80" t="s">
        <v>317</v>
      </c>
      <c r="J203" s="77" t="s">
        <v>47</v>
      </c>
      <c r="K203" s="68" t="s">
        <v>28</v>
      </c>
      <c r="L203" s="69" t="s">
        <v>29</v>
      </c>
      <c r="M203" s="70">
        <v>2</v>
      </c>
      <c r="N203" s="71" t="s">
        <v>117</v>
      </c>
      <c r="O203" s="69">
        <v>3175</v>
      </c>
      <c r="P203" s="69">
        <v>3175</v>
      </c>
      <c r="Q203" s="69">
        <v>40</v>
      </c>
      <c r="R203" s="69">
        <f>Q203-18</f>
        <v>22</v>
      </c>
      <c r="S203" s="69">
        <v>14</v>
      </c>
      <c r="T203" s="69">
        <v>8</v>
      </c>
      <c r="U203" s="72"/>
      <c r="V203" s="72"/>
      <c r="W203" s="69"/>
      <c r="X203" s="69"/>
      <c r="Y203" s="69"/>
      <c r="Z203" s="69"/>
      <c r="AA203" s="69"/>
      <c r="AB203" s="73"/>
      <c r="AC203" s="74"/>
      <c r="AD203" s="72"/>
      <c r="AE203" s="73"/>
      <c r="AF203" s="117" t="s">
        <v>369</v>
      </c>
      <c r="AG203" s="149" t="str">
        <f>IF(I203="","",CONCATENATE("SainSmart [",IF(J203="",C203,J203),"] ",I203," ",H203))</f>
        <v>SainSmart [N2LXD3.08] Downcut Sq 2 Flute 8mm DOC Nano Blue Coat</v>
      </c>
      <c r="AH203" s="92" t="s">
        <v>44</v>
      </c>
      <c r="AI203" s="75">
        <f t="shared" ref="AI203:AI212" si="156">IF(AH203="","",IF(VLOOKUP($AH203,VCarveParms,2,FALSE)="","",IF(AH203="Tapered Ball Nose",P203,$O203)))</f>
        <v>3175</v>
      </c>
      <c r="AJ203" s="75">
        <f t="shared" ref="AJ203:AJ212" si="157">IF(AH203="","",IF(VLOOKUP($AH203,VCarveParms,3,FALSE)="","",$M203))</f>
        <v>2</v>
      </c>
      <c r="AK203" s="75" t="str">
        <f t="shared" ref="AK203:AK212" si="158">IF(AH203="","",IF(VLOOKUP($AH203,VCarveParms,4,FALSE)="","",U203))</f>
        <v/>
      </c>
      <c r="AL203" s="75" t="str">
        <f t="shared" ref="AL203:AL212" si="159">IF(AH203="","",IF(VLOOKUP($AH203,VCarveParms,5,FALSE)="","",IF($AH203="Drill",$Y203,$V203*2)))</f>
        <v/>
      </c>
      <c r="AM203" s="75" t="str">
        <f t="shared" ref="AM203:AM212" si="160">IF(AH203="","",IF(VLOOKUP($AH203,VCarveParms,6,FALSE)="","",$V203))</f>
        <v/>
      </c>
      <c r="AN203" s="75" t="str">
        <f t="shared" ref="AN203:AN212" si="161">IF(AH203="","",IF(VLOOKUP($AH203,VCarveParms,7,FALSE)="","",$X203))</f>
        <v/>
      </c>
      <c r="AO203" s="75" t="str">
        <f t="shared" ref="AO203:AO212" si="162">IF(AH203="","",IF(VLOOKUP($AH203,VCarveParms,8,FALSE)="","","???"))</f>
        <v/>
      </c>
      <c r="AP203" s="75" t="str">
        <f t="shared" ref="AP203:AP212" si="163">IF(AH203="","",IF(VLOOKUP($AH203,VCarveParms,9,FALSE)="","","???"))</f>
        <v/>
      </c>
      <c r="AQ203" s="75" t="str">
        <f t="shared" ref="AQ203:AQ212" si="164">IF(AH203="","",IF(VLOOKUP($AH203,VCarveParms,10,FALSE)="","","???"))</f>
        <v/>
      </c>
      <c r="AR203" s="76" t="str">
        <f t="shared" ref="AR203:AR212" si="165">IF(AH203="","",IF(VLOOKUP($AH203,VCarveParms,11,FALSE)="","","???"))</f>
        <v/>
      </c>
    </row>
    <row r="204" spans="2:44" ht="15.75" thickBot="1">
      <c r="B204" s="120"/>
      <c r="C204" s="21" t="s">
        <v>116</v>
      </c>
      <c r="D204" s="17"/>
      <c r="E204" s="17"/>
      <c r="F204" s="122"/>
      <c r="G204" s="17"/>
      <c r="H204" s="86"/>
      <c r="I204" s="80" t="s">
        <v>318</v>
      </c>
      <c r="J204" s="77" t="s">
        <v>48</v>
      </c>
      <c r="K204" s="45" t="s">
        <v>28</v>
      </c>
      <c r="L204" s="36" t="s">
        <v>29</v>
      </c>
      <c r="M204" s="37">
        <v>2</v>
      </c>
      <c r="N204" s="49" t="s">
        <v>117</v>
      </c>
      <c r="O204" s="36">
        <v>3175</v>
      </c>
      <c r="P204" s="36">
        <v>3175</v>
      </c>
      <c r="Q204" s="36">
        <v>40</v>
      </c>
      <c r="R204" s="36">
        <f t="shared" ref="R204:R208" si="166">Q204-18</f>
        <v>22</v>
      </c>
      <c r="S204" s="36">
        <v>17</v>
      </c>
      <c r="T204" s="36">
        <v>10</v>
      </c>
      <c r="U204" s="42"/>
      <c r="V204" s="42"/>
      <c r="W204" s="36"/>
      <c r="X204" s="36"/>
      <c r="Y204" s="36"/>
      <c r="Z204" s="36"/>
      <c r="AA204" s="36"/>
      <c r="AB204" s="44"/>
      <c r="AC204" s="43"/>
      <c r="AD204" s="42"/>
      <c r="AE204" s="44"/>
      <c r="AF204" s="118"/>
      <c r="AG204" s="150" t="str">
        <f>IF(I204="","",CONCATENATE("SainSmart [",IF(J204="",C204,J204),"] ",I204," ",H203))</f>
        <v>SainSmart [N2LXD3.10] Downcut Sq 2 Flute 10mm DOC Nano Blue Coat</v>
      </c>
      <c r="AH204" s="93" t="s">
        <v>44</v>
      </c>
      <c r="AI204" s="75">
        <f t="shared" si="156"/>
        <v>3175</v>
      </c>
      <c r="AJ204" s="75">
        <f t="shared" si="157"/>
        <v>2</v>
      </c>
      <c r="AK204" s="75" t="str">
        <f t="shared" si="158"/>
        <v/>
      </c>
      <c r="AL204" s="75" t="str">
        <f t="shared" si="159"/>
        <v/>
      </c>
      <c r="AM204" s="75" t="str">
        <f t="shared" si="160"/>
        <v/>
      </c>
      <c r="AN204" s="75" t="str">
        <f t="shared" si="161"/>
        <v/>
      </c>
      <c r="AO204" s="75" t="str">
        <f t="shared" si="162"/>
        <v/>
      </c>
      <c r="AP204" s="75" t="str">
        <f t="shared" si="163"/>
        <v/>
      </c>
      <c r="AQ204" s="75" t="str">
        <f t="shared" si="164"/>
        <v/>
      </c>
      <c r="AR204" s="76" t="str">
        <f t="shared" si="165"/>
        <v/>
      </c>
    </row>
    <row r="205" spans="2:44">
      <c r="B205" s="25"/>
      <c r="C205" s="26"/>
      <c r="D205" s="26"/>
      <c r="E205" s="26"/>
      <c r="F205" s="26"/>
      <c r="G205" s="26"/>
      <c r="H205" s="27"/>
      <c r="I205" s="80" t="s">
        <v>319</v>
      </c>
      <c r="J205" s="77" t="s">
        <v>49</v>
      </c>
      <c r="K205" s="45" t="s">
        <v>28</v>
      </c>
      <c r="L205" s="36" t="s">
        <v>29</v>
      </c>
      <c r="M205" s="37">
        <v>2</v>
      </c>
      <c r="N205" s="49" t="s">
        <v>117</v>
      </c>
      <c r="O205" s="36">
        <v>3175</v>
      </c>
      <c r="P205" s="36">
        <v>3175</v>
      </c>
      <c r="Q205" s="36">
        <v>40</v>
      </c>
      <c r="R205" s="36">
        <f t="shared" si="166"/>
        <v>22</v>
      </c>
      <c r="S205" s="36">
        <v>18</v>
      </c>
      <c r="T205" s="36">
        <v>12</v>
      </c>
      <c r="U205" s="42"/>
      <c r="V205" s="54"/>
      <c r="W205" s="36"/>
      <c r="X205" s="36"/>
      <c r="Y205" s="36"/>
      <c r="Z205" s="36"/>
      <c r="AA205" s="36"/>
      <c r="AB205" s="44"/>
      <c r="AC205" s="43"/>
      <c r="AD205" s="42"/>
      <c r="AE205" s="44"/>
      <c r="AF205" s="65"/>
      <c r="AG205" s="148" t="str">
        <f>IF(I205="","",CONCATENATE("SainSmart [",IF(J205="",C205,J205),"] ",I205," ",H203))</f>
        <v>SainSmart [N2LXD3.12] Downcut Sq 2 Flute 12mm DOC Nano Blue Coat</v>
      </c>
      <c r="AH205" s="93" t="s">
        <v>44</v>
      </c>
      <c r="AI205" s="75">
        <f t="shared" si="156"/>
        <v>3175</v>
      </c>
      <c r="AJ205" s="75">
        <f t="shared" si="157"/>
        <v>2</v>
      </c>
      <c r="AK205" s="75" t="str">
        <f t="shared" si="158"/>
        <v/>
      </c>
      <c r="AL205" s="75" t="str">
        <f t="shared" si="159"/>
        <v/>
      </c>
      <c r="AM205" s="75" t="str">
        <f t="shared" si="160"/>
        <v/>
      </c>
      <c r="AN205" s="75" t="str">
        <f t="shared" si="161"/>
        <v/>
      </c>
      <c r="AO205" s="75" t="str">
        <f t="shared" si="162"/>
        <v/>
      </c>
      <c r="AP205" s="75" t="str">
        <f t="shared" si="163"/>
        <v/>
      </c>
      <c r="AQ205" s="75" t="str">
        <f t="shared" si="164"/>
        <v/>
      </c>
      <c r="AR205" s="76" t="str">
        <f t="shared" si="165"/>
        <v/>
      </c>
    </row>
    <row r="206" spans="2:44">
      <c r="B206" s="25"/>
      <c r="C206" s="26"/>
      <c r="D206" s="26"/>
      <c r="E206" s="26"/>
      <c r="F206" s="26"/>
      <c r="G206" s="26"/>
      <c r="H206" s="27"/>
      <c r="I206" s="80" t="s">
        <v>320</v>
      </c>
      <c r="J206" s="77" t="s">
        <v>50</v>
      </c>
      <c r="K206" s="45" t="s">
        <v>28</v>
      </c>
      <c r="L206" s="36" t="s">
        <v>29</v>
      </c>
      <c r="M206" s="37">
        <v>2</v>
      </c>
      <c r="N206" s="49" t="s">
        <v>117</v>
      </c>
      <c r="O206" s="36">
        <v>3175</v>
      </c>
      <c r="P206" s="36">
        <v>3175</v>
      </c>
      <c r="Q206" s="36">
        <v>45</v>
      </c>
      <c r="R206" s="36">
        <f t="shared" si="166"/>
        <v>27</v>
      </c>
      <c r="S206" s="36">
        <v>22</v>
      </c>
      <c r="T206" s="36">
        <v>15</v>
      </c>
      <c r="U206" s="42"/>
      <c r="V206" s="42"/>
      <c r="W206" s="36"/>
      <c r="X206" s="36"/>
      <c r="Y206" s="36"/>
      <c r="Z206" s="36"/>
      <c r="AA206" s="36"/>
      <c r="AB206" s="44"/>
      <c r="AC206" s="43"/>
      <c r="AD206" s="42"/>
      <c r="AE206" s="44"/>
      <c r="AF206" s="65"/>
      <c r="AG206" s="148" t="str">
        <f>IF(I206="","",CONCATENATE("SainSmart [",IF(J206="",C206,J206),"] ",I206," ",H203))</f>
        <v>SainSmart [N2LXD3.15] Downcut Sq 2 Flute 15mm DOC Nano Blue Coat</v>
      </c>
      <c r="AH206" s="93" t="s">
        <v>44</v>
      </c>
      <c r="AI206" s="75">
        <f t="shared" si="156"/>
        <v>3175</v>
      </c>
      <c r="AJ206" s="75">
        <f t="shared" si="157"/>
        <v>2</v>
      </c>
      <c r="AK206" s="75" t="str">
        <f t="shared" si="158"/>
        <v/>
      </c>
      <c r="AL206" s="75" t="str">
        <f t="shared" si="159"/>
        <v/>
      </c>
      <c r="AM206" s="75" t="str">
        <f t="shared" si="160"/>
        <v/>
      </c>
      <c r="AN206" s="75" t="str">
        <f t="shared" si="161"/>
        <v/>
      </c>
      <c r="AO206" s="75" t="str">
        <f t="shared" si="162"/>
        <v/>
      </c>
      <c r="AP206" s="75" t="str">
        <f t="shared" si="163"/>
        <v/>
      </c>
      <c r="AQ206" s="75" t="str">
        <f t="shared" si="164"/>
        <v/>
      </c>
      <c r="AR206" s="76" t="str">
        <f t="shared" si="165"/>
        <v/>
      </c>
    </row>
    <row r="207" spans="2:44">
      <c r="B207" s="25"/>
      <c r="C207" s="26"/>
      <c r="D207" s="26"/>
      <c r="E207" s="26"/>
      <c r="F207" s="26"/>
      <c r="G207" s="26"/>
      <c r="H207" s="27"/>
      <c r="I207" s="80" t="s">
        <v>321</v>
      </c>
      <c r="J207" s="77" t="s">
        <v>51</v>
      </c>
      <c r="K207" s="45" t="s">
        <v>28</v>
      </c>
      <c r="L207" s="36" t="s">
        <v>29</v>
      </c>
      <c r="M207" s="37">
        <v>2</v>
      </c>
      <c r="N207" s="49" t="s">
        <v>117</v>
      </c>
      <c r="O207" s="36">
        <v>3175</v>
      </c>
      <c r="P207" s="36">
        <v>3175</v>
      </c>
      <c r="Q207" s="36">
        <v>45</v>
      </c>
      <c r="R207" s="36">
        <f t="shared" si="166"/>
        <v>27</v>
      </c>
      <c r="S207" s="36">
        <v>21</v>
      </c>
      <c r="T207" s="36">
        <v>17</v>
      </c>
      <c r="U207" s="42"/>
      <c r="V207" s="42"/>
      <c r="W207" s="36"/>
      <c r="X207" s="36"/>
      <c r="Y207" s="36"/>
      <c r="Z207" s="36"/>
      <c r="AA207" s="36"/>
      <c r="AB207" s="44"/>
      <c r="AC207" s="43"/>
      <c r="AD207" s="42"/>
      <c r="AE207" s="44"/>
      <c r="AF207" s="65"/>
      <c r="AG207" s="148" t="str">
        <f>IF(I207="","",CONCATENATE("SainSmart [",IF(J207="",C207,J207),"] ",I207," ",H203))</f>
        <v>SainSmart [N2LXD3.17] Downcut Sq 2 Flute 17mm DOC Nano Blue Coat</v>
      </c>
      <c r="AH207" s="93" t="s">
        <v>44</v>
      </c>
      <c r="AI207" s="75">
        <f t="shared" si="156"/>
        <v>3175</v>
      </c>
      <c r="AJ207" s="75">
        <f t="shared" si="157"/>
        <v>2</v>
      </c>
      <c r="AK207" s="75" t="str">
        <f t="shared" si="158"/>
        <v/>
      </c>
      <c r="AL207" s="75" t="str">
        <f t="shared" si="159"/>
        <v/>
      </c>
      <c r="AM207" s="75" t="str">
        <f t="shared" si="160"/>
        <v/>
      </c>
      <c r="AN207" s="75" t="str">
        <f t="shared" si="161"/>
        <v/>
      </c>
      <c r="AO207" s="75" t="str">
        <f t="shared" si="162"/>
        <v/>
      </c>
      <c r="AP207" s="75" t="str">
        <f t="shared" si="163"/>
        <v/>
      </c>
      <c r="AQ207" s="75" t="str">
        <f t="shared" si="164"/>
        <v/>
      </c>
      <c r="AR207" s="76" t="str">
        <f t="shared" si="165"/>
        <v/>
      </c>
    </row>
    <row r="208" spans="2:44">
      <c r="B208" s="25"/>
      <c r="C208" s="26"/>
      <c r="D208" s="26"/>
      <c r="E208" s="26"/>
      <c r="F208" s="26"/>
      <c r="G208" s="26"/>
      <c r="H208" s="27"/>
      <c r="I208" s="80" t="s">
        <v>322</v>
      </c>
      <c r="J208" s="77" t="s">
        <v>161</v>
      </c>
      <c r="K208" s="45" t="s">
        <v>28</v>
      </c>
      <c r="L208" s="36" t="s">
        <v>29</v>
      </c>
      <c r="M208" s="37">
        <v>2</v>
      </c>
      <c r="N208" s="49" t="s">
        <v>117</v>
      </c>
      <c r="O208" s="36">
        <v>3175</v>
      </c>
      <c r="P208" s="36">
        <v>3175</v>
      </c>
      <c r="Q208" s="36">
        <v>55</v>
      </c>
      <c r="R208" s="36">
        <f t="shared" si="166"/>
        <v>37</v>
      </c>
      <c r="S208" s="36">
        <v>29</v>
      </c>
      <c r="T208" s="36">
        <v>22</v>
      </c>
      <c r="U208" s="42"/>
      <c r="V208" s="42"/>
      <c r="W208" s="36"/>
      <c r="X208" s="36"/>
      <c r="Y208" s="36"/>
      <c r="Z208" s="36"/>
      <c r="AA208" s="36"/>
      <c r="AB208" s="44"/>
      <c r="AC208" s="43"/>
      <c r="AD208" s="42"/>
      <c r="AE208" s="44"/>
      <c r="AF208" s="65"/>
      <c r="AG208" s="148" t="str">
        <f>IF(I208="","",CONCATENATE("SainSmart [",IF(J208="",C208,J208),"] ",I208," ",H203))</f>
        <v>SainSmart [N2LXD3.22] Downcut Sq 2 Flute 22mm DOC Nano Blue Coat</v>
      </c>
      <c r="AH208" s="93" t="s">
        <v>44</v>
      </c>
      <c r="AI208" s="75">
        <f t="shared" si="156"/>
        <v>3175</v>
      </c>
      <c r="AJ208" s="75">
        <f t="shared" si="157"/>
        <v>2</v>
      </c>
      <c r="AK208" s="75" t="str">
        <f t="shared" si="158"/>
        <v/>
      </c>
      <c r="AL208" s="75" t="str">
        <f t="shared" si="159"/>
        <v/>
      </c>
      <c r="AM208" s="75" t="str">
        <f t="shared" si="160"/>
        <v/>
      </c>
      <c r="AN208" s="75" t="str">
        <f t="shared" si="161"/>
        <v/>
      </c>
      <c r="AO208" s="75" t="str">
        <f t="shared" si="162"/>
        <v/>
      </c>
      <c r="AP208" s="75" t="str">
        <f t="shared" si="163"/>
        <v/>
      </c>
      <c r="AQ208" s="75" t="str">
        <f t="shared" si="164"/>
        <v/>
      </c>
      <c r="AR208" s="76" t="str">
        <f t="shared" si="165"/>
        <v/>
      </c>
    </row>
    <row r="209" spans="2:44">
      <c r="B209" s="25"/>
      <c r="C209" s="26"/>
      <c r="D209" s="26"/>
      <c r="E209" s="26"/>
      <c r="F209" s="26"/>
      <c r="G209" s="26"/>
      <c r="H209" s="27"/>
      <c r="I209" s="80"/>
      <c r="J209" s="77"/>
      <c r="K209" s="45"/>
      <c r="L209" s="36"/>
      <c r="M209" s="37"/>
      <c r="N209" s="49"/>
      <c r="O209" s="36"/>
      <c r="P209" s="36"/>
      <c r="Q209" s="36"/>
      <c r="R209" s="36"/>
      <c r="S209" s="36"/>
      <c r="T209" s="36"/>
      <c r="U209" s="42"/>
      <c r="V209" s="42"/>
      <c r="W209" s="36"/>
      <c r="X209" s="36"/>
      <c r="Y209" s="36"/>
      <c r="Z209" s="36"/>
      <c r="AA209" s="36"/>
      <c r="AB209" s="44"/>
      <c r="AC209" s="43"/>
      <c r="AD209" s="42"/>
      <c r="AE209" s="44"/>
      <c r="AF209" s="65"/>
      <c r="AG209" s="148" t="str">
        <f>IF(I209="","",CONCATENATE("SainSmart [",IF(J209="",C209,J209),"] ",I209," ",H203))</f>
        <v/>
      </c>
      <c r="AH209" s="93"/>
      <c r="AI209" s="75" t="str">
        <f t="shared" si="156"/>
        <v/>
      </c>
      <c r="AJ209" s="75" t="str">
        <f t="shared" si="157"/>
        <v/>
      </c>
      <c r="AK209" s="75" t="str">
        <f t="shared" si="158"/>
        <v/>
      </c>
      <c r="AL209" s="75" t="str">
        <f t="shared" si="159"/>
        <v/>
      </c>
      <c r="AM209" s="75" t="str">
        <f t="shared" si="160"/>
        <v/>
      </c>
      <c r="AN209" s="75" t="str">
        <f t="shared" si="161"/>
        <v/>
      </c>
      <c r="AO209" s="75" t="str">
        <f t="shared" si="162"/>
        <v/>
      </c>
      <c r="AP209" s="75" t="str">
        <f t="shared" si="163"/>
        <v/>
      </c>
      <c r="AQ209" s="75" t="str">
        <f t="shared" si="164"/>
        <v/>
      </c>
      <c r="AR209" s="76" t="str">
        <f t="shared" si="165"/>
        <v/>
      </c>
    </row>
    <row r="210" spans="2:44">
      <c r="B210" s="25"/>
      <c r="C210" s="26"/>
      <c r="D210" s="26"/>
      <c r="E210" s="26"/>
      <c r="F210" s="26"/>
      <c r="G210" s="26"/>
      <c r="H210" s="27"/>
      <c r="I210" s="80"/>
      <c r="J210" s="77"/>
      <c r="K210" s="45"/>
      <c r="L210" s="36"/>
      <c r="M210" s="37"/>
      <c r="N210" s="49"/>
      <c r="O210" s="36"/>
      <c r="P210" s="36"/>
      <c r="Q210" s="36"/>
      <c r="R210" s="36"/>
      <c r="S210" s="36"/>
      <c r="T210" s="36"/>
      <c r="U210" s="42"/>
      <c r="V210" s="42"/>
      <c r="W210" s="36"/>
      <c r="X210" s="36"/>
      <c r="Y210" s="36"/>
      <c r="Z210" s="36"/>
      <c r="AA210" s="36"/>
      <c r="AB210" s="44"/>
      <c r="AC210" s="43"/>
      <c r="AD210" s="42"/>
      <c r="AE210" s="44"/>
      <c r="AF210" s="65"/>
      <c r="AG210" s="148" t="str">
        <f>IF(I210="","",CONCATENATE("SainSmart [",IF(J210="",C210,J210),"] ",I210," ",H203))</f>
        <v/>
      </c>
      <c r="AH210" s="93"/>
      <c r="AI210" s="75" t="str">
        <f t="shared" si="156"/>
        <v/>
      </c>
      <c r="AJ210" s="75" t="str">
        <f t="shared" si="157"/>
        <v/>
      </c>
      <c r="AK210" s="75" t="str">
        <f t="shared" si="158"/>
        <v/>
      </c>
      <c r="AL210" s="75" t="str">
        <f t="shared" si="159"/>
        <v/>
      </c>
      <c r="AM210" s="75" t="str">
        <f t="shared" si="160"/>
        <v/>
      </c>
      <c r="AN210" s="75" t="str">
        <f t="shared" si="161"/>
        <v/>
      </c>
      <c r="AO210" s="75" t="str">
        <f t="shared" si="162"/>
        <v/>
      </c>
      <c r="AP210" s="75" t="str">
        <f t="shared" si="163"/>
        <v/>
      </c>
      <c r="AQ210" s="75" t="str">
        <f t="shared" si="164"/>
        <v/>
      </c>
      <c r="AR210" s="76" t="str">
        <f t="shared" si="165"/>
        <v/>
      </c>
    </row>
    <row r="211" spans="2:44">
      <c r="B211" s="25"/>
      <c r="C211" s="26"/>
      <c r="D211" s="26"/>
      <c r="E211" s="26"/>
      <c r="F211" s="26"/>
      <c r="G211" s="26"/>
      <c r="H211" s="27"/>
      <c r="I211" s="80"/>
      <c r="J211" s="77"/>
      <c r="K211" s="45"/>
      <c r="L211" s="36"/>
      <c r="M211" s="37"/>
      <c r="N211" s="49"/>
      <c r="O211" s="36"/>
      <c r="P211" s="36"/>
      <c r="Q211" s="36"/>
      <c r="R211" s="36"/>
      <c r="S211" s="36"/>
      <c r="T211" s="36"/>
      <c r="U211" s="42"/>
      <c r="V211" s="42"/>
      <c r="W211" s="36"/>
      <c r="X211" s="36"/>
      <c r="Y211" s="36"/>
      <c r="Z211" s="36"/>
      <c r="AA211" s="36"/>
      <c r="AB211" s="44"/>
      <c r="AC211" s="43"/>
      <c r="AD211" s="42"/>
      <c r="AE211" s="44"/>
      <c r="AF211" s="65"/>
      <c r="AG211" s="148" t="str">
        <f>IF(I211="","",CONCATENATE("SainSmart [",IF(J211="",C211,J211),"] ",I211," ",H203))</f>
        <v/>
      </c>
      <c r="AH211" s="93"/>
      <c r="AI211" s="75" t="str">
        <f t="shared" si="156"/>
        <v/>
      </c>
      <c r="AJ211" s="75" t="str">
        <f t="shared" si="157"/>
        <v/>
      </c>
      <c r="AK211" s="75" t="str">
        <f t="shared" si="158"/>
        <v/>
      </c>
      <c r="AL211" s="75" t="str">
        <f t="shared" si="159"/>
        <v/>
      </c>
      <c r="AM211" s="75" t="str">
        <f t="shared" si="160"/>
        <v/>
      </c>
      <c r="AN211" s="75" t="str">
        <f t="shared" si="161"/>
        <v/>
      </c>
      <c r="AO211" s="75" t="str">
        <f t="shared" si="162"/>
        <v/>
      </c>
      <c r="AP211" s="75" t="str">
        <f t="shared" si="163"/>
        <v/>
      </c>
      <c r="AQ211" s="75" t="str">
        <f t="shared" si="164"/>
        <v/>
      </c>
      <c r="AR211" s="76" t="str">
        <f t="shared" si="165"/>
        <v/>
      </c>
    </row>
    <row r="212" spans="2:44">
      <c r="B212" s="28"/>
      <c r="C212" s="29"/>
      <c r="D212" s="29"/>
      <c r="E212" s="29"/>
      <c r="F212" s="29"/>
      <c r="G212" s="29"/>
      <c r="H212" s="30"/>
      <c r="I212" s="80"/>
      <c r="J212" s="77"/>
      <c r="K212" s="45"/>
      <c r="L212" s="36"/>
      <c r="M212" s="37"/>
      <c r="N212" s="49"/>
      <c r="O212" s="36"/>
      <c r="P212" s="36"/>
      <c r="Q212" s="36"/>
      <c r="R212" s="36"/>
      <c r="S212" s="36"/>
      <c r="T212" s="36"/>
      <c r="U212" s="42"/>
      <c r="V212" s="42"/>
      <c r="W212" s="36"/>
      <c r="X212" s="36"/>
      <c r="Y212" s="36"/>
      <c r="Z212" s="36"/>
      <c r="AA212" s="36"/>
      <c r="AB212" s="44"/>
      <c r="AC212" s="43"/>
      <c r="AD212" s="42"/>
      <c r="AE212" s="44"/>
      <c r="AF212" s="65"/>
      <c r="AG212" s="148" t="str">
        <f>IF(I212="","",CONCATENATE("SainSmart [",IF(J212="",C212,J212),"] ",I212," ",H203))</f>
        <v/>
      </c>
      <c r="AH212" s="93"/>
      <c r="AI212" s="75" t="str">
        <f t="shared" si="156"/>
        <v/>
      </c>
      <c r="AJ212" s="75" t="str">
        <f t="shared" si="157"/>
        <v/>
      </c>
      <c r="AK212" s="75" t="str">
        <f t="shared" si="158"/>
        <v/>
      </c>
      <c r="AL212" s="75" t="str">
        <f t="shared" si="159"/>
        <v/>
      </c>
      <c r="AM212" s="75" t="str">
        <f t="shared" si="160"/>
        <v/>
      </c>
      <c r="AN212" s="75" t="str">
        <f t="shared" si="161"/>
        <v/>
      </c>
      <c r="AO212" s="75" t="str">
        <f t="shared" si="162"/>
        <v/>
      </c>
      <c r="AP212" s="75" t="str">
        <f t="shared" si="163"/>
        <v/>
      </c>
      <c r="AQ212" s="75" t="str">
        <f t="shared" si="164"/>
        <v/>
      </c>
      <c r="AR212" s="76" t="str">
        <f t="shared" si="165"/>
        <v/>
      </c>
    </row>
    <row r="213" spans="2:44" ht="15.75" thickBot="1"/>
    <row r="214" spans="2:44" ht="19.5" customHeight="1" thickBot="1">
      <c r="B214" s="3"/>
      <c r="J214" s="65"/>
      <c r="K214" s="123" t="s">
        <v>79</v>
      </c>
      <c r="L214" s="124"/>
      <c r="M214" s="124"/>
      <c r="N214" s="124"/>
      <c r="O214" s="124"/>
      <c r="P214" s="124"/>
      <c r="Q214" s="124"/>
      <c r="R214" s="124"/>
      <c r="S214" s="124"/>
      <c r="T214" s="124"/>
      <c r="U214" s="124"/>
      <c r="V214" s="124"/>
      <c r="W214" s="124"/>
      <c r="X214" s="124"/>
      <c r="Y214" s="124"/>
      <c r="Z214" s="124"/>
      <c r="AA214" s="124"/>
      <c r="AB214" s="124"/>
      <c r="AC214" s="124"/>
      <c r="AD214" s="124"/>
      <c r="AE214" s="125"/>
      <c r="AF214" s="110" t="s">
        <v>104</v>
      </c>
      <c r="AG214" s="111"/>
      <c r="AH214" s="111"/>
      <c r="AI214" s="111"/>
      <c r="AJ214" s="111"/>
      <c r="AK214" s="111"/>
      <c r="AL214" s="111"/>
      <c r="AM214" s="111"/>
      <c r="AN214" s="111"/>
      <c r="AO214" s="111"/>
      <c r="AP214" s="111"/>
      <c r="AQ214" s="111"/>
      <c r="AR214" s="112"/>
    </row>
    <row r="215" spans="2:44" ht="60" customHeight="1" thickBot="1">
      <c r="B215" s="22" t="s">
        <v>33</v>
      </c>
      <c r="C215" s="23" t="s">
        <v>80</v>
      </c>
      <c r="D215" s="23" t="s">
        <v>115</v>
      </c>
      <c r="E215" s="23" t="s">
        <v>109</v>
      </c>
      <c r="F215" s="23" t="s">
        <v>108</v>
      </c>
      <c r="G215" s="23" t="s">
        <v>107</v>
      </c>
      <c r="H215" s="85" t="s">
        <v>37</v>
      </c>
      <c r="I215" s="79" t="s">
        <v>68</v>
      </c>
      <c r="J215" s="24" t="s">
        <v>238</v>
      </c>
      <c r="K215" s="4" t="s">
        <v>78</v>
      </c>
      <c r="L215" s="5" t="s">
        <v>53</v>
      </c>
      <c r="M215" s="5" t="s">
        <v>63</v>
      </c>
      <c r="N215" s="48" t="s">
        <v>35</v>
      </c>
      <c r="O215" s="5" t="s">
        <v>34</v>
      </c>
      <c r="P215" s="5" t="s">
        <v>39</v>
      </c>
      <c r="Q215" s="5" t="s">
        <v>54</v>
      </c>
      <c r="R215" s="5" t="s">
        <v>55</v>
      </c>
      <c r="S215" s="5" t="s">
        <v>56</v>
      </c>
      <c r="T215" s="5" t="s">
        <v>57</v>
      </c>
      <c r="U215" s="5" t="s">
        <v>58</v>
      </c>
      <c r="V215" s="51" t="s">
        <v>159</v>
      </c>
      <c r="W215" s="5" t="s">
        <v>59</v>
      </c>
      <c r="X215" s="5" t="s">
        <v>41</v>
      </c>
      <c r="Y215" s="5" t="s">
        <v>309</v>
      </c>
      <c r="Z215" s="5" t="s">
        <v>60</v>
      </c>
      <c r="AA215" s="5" t="s">
        <v>61</v>
      </c>
      <c r="AB215" s="55" t="s">
        <v>62</v>
      </c>
      <c r="AC215" s="4" t="s">
        <v>206</v>
      </c>
      <c r="AD215" s="5" t="s">
        <v>207</v>
      </c>
      <c r="AE215" s="6" t="s">
        <v>208</v>
      </c>
      <c r="AF215" s="66" t="s">
        <v>343</v>
      </c>
      <c r="AG215" s="81" t="s">
        <v>205</v>
      </c>
      <c r="AH215" s="91" t="s">
        <v>5</v>
      </c>
      <c r="AI215" s="8" t="s">
        <v>64</v>
      </c>
      <c r="AJ215" s="9" t="s">
        <v>6</v>
      </c>
      <c r="AK215" s="9" t="s">
        <v>65</v>
      </c>
      <c r="AL215" s="9" t="s">
        <v>66</v>
      </c>
      <c r="AM215" s="9" t="s">
        <v>83</v>
      </c>
      <c r="AN215" s="9" t="s">
        <v>84</v>
      </c>
      <c r="AO215" s="9" t="s">
        <v>89</v>
      </c>
      <c r="AP215" s="9" t="s">
        <v>91</v>
      </c>
      <c r="AQ215" s="9" t="s">
        <v>90</v>
      </c>
      <c r="AR215" s="10" t="s">
        <v>92</v>
      </c>
    </row>
    <row r="216" spans="2:44" ht="15.75" customHeight="1" thickBot="1">
      <c r="B216" s="119" t="s">
        <v>214</v>
      </c>
      <c r="C216" s="19" t="s">
        <v>233</v>
      </c>
      <c r="D216" s="20">
        <v>10</v>
      </c>
      <c r="E216" s="62" t="s">
        <v>42</v>
      </c>
      <c r="F216" s="121" t="s">
        <v>195</v>
      </c>
      <c r="G216" s="20" t="s">
        <v>43</v>
      </c>
      <c r="H216" s="67" t="s">
        <v>250</v>
      </c>
      <c r="I216" s="80" t="s">
        <v>347</v>
      </c>
      <c r="J216" s="77" t="str">
        <f>C$216</f>
        <v>EM10A</v>
      </c>
      <c r="K216" s="68" t="s">
        <v>71</v>
      </c>
      <c r="L216" s="69" t="s">
        <v>29</v>
      </c>
      <c r="M216" s="70">
        <v>1</v>
      </c>
      <c r="N216" s="71" t="s">
        <v>117</v>
      </c>
      <c r="O216" s="69">
        <v>3.1749999999999998</v>
      </c>
      <c r="P216" s="69">
        <v>3.1749999999999998</v>
      </c>
      <c r="Q216" s="69">
        <v>38</v>
      </c>
      <c r="R216" s="69">
        <v>20</v>
      </c>
      <c r="S216" s="69">
        <v>17</v>
      </c>
      <c r="T216" s="69">
        <v>5</v>
      </c>
      <c r="U216" s="72"/>
      <c r="V216" s="72">
        <v>15</v>
      </c>
      <c r="W216" s="69"/>
      <c r="X216" s="69">
        <v>0.1</v>
      </c>
      <c r="Y216" s="69"/>
      <c r="Z216" s="69"/>
      <c r="AA216" s="69"/>
      <c r="AB216" s="73"/>
      <c r="AC216" s="74"/>
      <c r="AD216" s="72"/>
      <c r="AE216" s="73"/>
      <c r="AF216" s="117" t="s">
        <v>370</v>
      </c>
      <c r="AG216" s="149" t="str">
        <f>IF(I216="","",CONCATENATE("SainSmart [",IF(J216="",C216,J216),"] ",I216," ",H216))</f>
        <v>SainSmart [EM10A] V Engraving Bit 30Deg 0.1mm Tip Nano Blue Coat</v>
      </c>
      <c r="AH216" s="92" t="s">
        <v>82</v>
      </c>
      <c r="AI216" s="75">
        <f t="shared" ref="AI216:AI225" si="167">IF(AH216="","",IF(VLOOKUP($AH216,VCarveParms,2,FALSE)="","",IF(AH216="Tapered Ball Nose",P216,$O216)))</f>
        <v>3.1749999999999998</v>
      </c>
      <c r="AJ216" s="75">
        <f t="shared" ref="AJ216:AJ225" si="168">IF(AH216="","",IF(VLOOKUP($AH216,VCarveParms,3,FALSE)="","",$M216))</f>
        <v>1</v>
      </c>
      <c r="AK216" s="75" t="str">
        <f t="shared" ref="AK216:AK225" si="169">IF(AH216="","",IF(VLOOKUP($AH216,VCarveParms,4,FALSE)="","",U216))</f>
        <v/>
      </c>
      <c r="AL216" s="75" t="str">
        <f t="shared" ref="AL216:AL225" si="170">IF(AH216="","",IF(VLOOKUP($AH216,VCarveParms,5,FALSE)="","",IF($AH216="Drill",$Y216,$V216*2)))</f>
        <v/>
      </c>
      <c r="AM216" s="75">
        <f t="shared" ref="AM216:AM225" si="171">IF(AH216="","",IF(VLOOKUP($AH216,VCarveParms,6,FALSE)="","",$V216))</f>
        <v>15</v>
      </c>
      <c r="AN216" s="75">
        <f t="shared" ref="AN216:AN225" si="172">IF(AH216="","",IF(VLOOKUP($AH216,VCarveParms,7,FALSE)="","",$X216))</f>
        <v>0.1</v>
      </c>
      <c r="AO216" s="75" t="str">
        <f t="shared" ref="AO216:AO225" si="173">IF(AH216="","",IF(VLOOKUP($AH216,VCarveParms,8,FALSE)="","","???"))</f>
        <v/>
      </c>
      <c r="AP216" s="75" t="str">
        <f t="shared" ref="AP216:AP225" si="174">IF(AH216="","",IF(VLOOKUP($AH216,VCarveParms,9,FALSE)="","","???"))</f>
        <v/>
      </c>
      <c r="AQ216" s="75" t="str">
        <f t="shared" ref="AQ216:AQ225" si="175">IF(AH216="","",IF(VLOOKUP($AH216,VCarveParms,10,FALSE)="","","???"))</f>
        <v/>
      </c>
      <c r="AR216" s="76" t="str">
        <f t="shared" ref="AR216:AR225" si="176">IF(AH216="","",IF(VLOOKUP($AH216,VCarveParms,11,FALSE)="","","???"))</f>
        <v/>
      </c>
    </row>
    <row r="217" spans="2:44" ht="15.75" thickBot="1">
      <c r="B217" s="120"/>
      <c r="C217" s="21" t="s">
        <v>116</v>
      </c>
      <c r="D217" s="17"/>
      <c r="E217" s="17"/>
      <c r="F217" s="122"/>
      <c r="G217" s="17"/>
      <c r="H217" s="86"/>
      <c r="I217" s="80" t="s">
        <v>348</v>
      </c>
      <c r="J217" s="77" t="str">
        <f t="shared" ref="J217:J225" si="177">C$216</f>
        <v>EM10A</v>
      </c>
      <c r="K217" s="45" t="s">
        <v>71</v>
      </c>
      <c r="L217" s="36" t="s">
        <v>29</v>
      </c>
      <c r="M217" s="37">
        <v>1</v>
      </c>
      <c r="N217" s="49" t="s">
        <v>117</v>
      </c>
      <c r="O217" s="36">
        <v>3.1749999999999998</v>
      </c>
      <c r="P217" s="36">
        <v>3.1749999999999998</v>
      </c>
      <c r="Q217" s="36">
        <v>38</v>
      </c>
      <c r="R217" s="36">
        <v>20</v>
      </c>
      <c r="S217" s="36">
        <v>17</v>
      </c>
      <c r="T217" s="36">
        <v>5</v>
      </c>
      <c r="U217" s="42"/>
      <c r="V217" s="42">
        <v>15</v>
      </c>
      <c r="W217" s="36"/>
      <c r="X217" s="36">
        <v>0.2</v>
      </c>
      <c r="Y217" s="36"/>
      <c r="Z217" s="36"/>
      <c r="AA217" s="36"/>
      <c r="AB217" s="44"/>
      <c r="AC217" s="43"/>
      <c r="AD217" s="42"/>
      <c r="AE217" s="44"/>
      <c r="AF217" s="118"/>
      <c r="AG217" s="150" t="str">
        <f>IF(I217="","",CONCATENATE("SainSmart [",IF(J217="",C217,J217),"] ",I217," ",H216))</f>
        <v>SainSmart [EM10A] V Engraving Bit 30Deg 0.2mm Tip Nano Blue Coat</v>
      </c>
      <c r="AH217" s="93" t="s">
        <v>82</v>
      </c>
      <c r="AI217" s="75">
        <f t="shared" si="167"/>
        <v>3.1749999999999998</v>
      </c>
      <c r="AJ217" s="75">
        <f t="shared" si="168"/>
        <v>1</v>
      </c>
      <c r="AK217" s="75" t="str">
        <f t="shared" si="169"/>
        <v/>
      </c>
      <c r="AL217" s="75" t="str">
        <f t="shared" si="170"/>
        <v/>
      </c>
      <c r="AM217" s="75">
        <f t="shared" si="171"/>
        <v>15</v>
      </c>
      <c r="AN217" s="75">
        <f t="shared" si="172"/>
        <v>0.2</v>
      </c>
      <c r="AO217" s="75" t="str">
        <f t="shared" si="173"/>
        <v/>
      </c>
      <c r="AP217" s="75" t="str">
        <f t="shared" si="174"/>
        <v/>
      </c>
      <c r="AQ217" s="75" t="str">
        <f t="shared" si="175"/>
        <v/>
      </c>
      <c r="AR217" s="76" t="str">
        <f t="shared" si="176"/>
        <v/>
      </c>
    </row>
    <row r="218" spans="2:44">
      <c r="B218" s="25"/>
      <c r="C218" s="26"/>
      <c r="D218" s="26"/>
      <c r="E218" s="26"/>
      <c r="F218" s="26"/>
      <c r="G218" s="26"/>
      <c r="H218" s="27"/>
      <c r="I218" s="80" t="s">
        <v>204</v>
      </c>
      <c r="J218" s="77" t="str">
        <f t="shared" si="177"/>
        <v>EM10A</v>
      </c>
      <c r="K218" s="45" t="s">
        <v>162</v>
      </c>
      <c r="L218" s="36" t="s">
        <v>29</v>
      </c>
      <c r="M218" s="37">
        <v>2</v>
      </c>
      <c r="N218" s="49" t="s">
        <v>117</v>
      </c>
      <c r="O218" s="36">
        <v>0.25</v>
      </c>
      <c r="P218" s="36">
        <v>3.1749999999999998</v>
      </c>
      <c r="Q218" s="36">
        <v>38</v>
      </c>
      <c r="R218" s="36">
        <v>20</v>
      </c>
      <c r="S218" s="36">
        <v>17</v>
      </c>
      <c r="T218" s="36">
        <v>15</v>
      </c>
      <c r="U218" s="42">
        <v>0.125</v>
      </c>
      <c r="V218" s="54">
        <v>5</v>
      </c>
      <c r="W218" s="36"/>
      <c r="X218" s="36"/>
      <c r="Y218" s="36"/>
      <c r="Z218" s="36"/>
      <c r="AA218" s="36"/>
      <c r="AB218" s="44"/>
      <c r="AC218" s="43"/>
      <c r="AD218" s="42"/>
      <c r="AE218" s="44"/>
      <c r="AF218" s="65"/>
      <c r="AG218" s="148" t="str">
        <f>IF(I218="","",CONCATENATE("SainSmart [",IF(J218="",C218,J218),"] ",I218," ",H216))</f>
        <v>SainSmart [EM10A] Tapered Ballnose 2 Flute Nano Blue Coat</v>
      </c>
      <c r="AH218" s="93" t="s">
        <v>85</v>
      </c>
      <c r="AI218" s="75">
        <f t="shared" si="167"/>
        <v>3.1749999999999998</v>
      </c>
      <c r="AJ218" s="75">
        <f t="shared" si="168"/>
        <v>2</v>
      </c>
      <c r="AK218" s="75">
        <f t="shared" si="169"/>
        <v>0.125</v>
      </c>
      <c r="AL218" s="75" t="str">
        <f t="shared" si="170"/>
        <v/>
      </c>
      <c r="AM218" s="75">
        <f t="shared" si="171"/>
        <v>5</v>
      </c>
      <c r="AN218" s="75" t="str">
        <f t="shared" si="172"/>
        <v/>
      </c>
      <c r="AO218" s="75" t="str">
        <f t="shared" si="173"/>
        <v/>
      </c>
      <c r="AP218" s="75" t="str">
        <f t="shared" si="174"/>
        <v/>
      </c>
      <c r="AQ218" s="75" t="str">
        <f t="shared" si="175"/>
        <v/>
      </c>
      <c r="AR218" s="76" t="str">
        <f t="shared" si="176"/>
        <v/>
      </c>
    </row>
    <row r="219" spans="2:44">
      <c r="B219" s="25"/>
      <c r="C219" s="26"/>
      <c r="D219" s="26"/>
      <c r="E219" s="26"/>
      <c r="F219" s="26"/>
      <c r="G219" s="26"/>
      <c r="H219" s="27"/>
      <c r="I219" s="80" t="s">
        <v>204</v>
      </c>
      <c r="J219" s="77" t="str">
        <f t="shared" si="177"/>
        <v>EM10A</v>
      </c>
      <c r="K219" s="45" t="s">
        <v>162</v>
      </c>
      <c r="L219" s="36" t="s">
        <v>29</v>
      </c>
      <c r="M219" s="37">
        <v>2</v>
      </c>
      <c r="N219" s="49" t="s">
        <v>117</v>
      </c>
      <c r="O219" s="36">
        <v>0.5</v>
      </c>
      <c r="P219" s="36">
        <v>3.1749999999999998</v>
      </c>
      <c r="Q219" s="36">
        <v>38</v>
      </c>
      <c r="R219" s="36">
        <v>20</v>
      </c>
      <c r="S219" s="36">
        <v>18</v>
      </c>
      <c r="T219" s="36">
        <v>15</v>
      </c>
      <c r="U219" s="42">
        <v>0.25</v>
      </c>
      <c r="V219" s="42">
        <v>4.2</v>
      </c>
      <c r="W219" s="36"/>
      <c r="X219" s="36"/>
      <c r="Y219" s="36"/>
      <c r="Z219" s="36"/>
      <c r="AA219" s="36"/>
      <c r="AB219" s="44"/>
      <c r="AC219" s="43"/>
      <c r="AD219" s="42"/>
      <c r="AE219" s="44"/>
      <c r="AF219" s="65"/>
      <c r="AG219" s="148" t="str">
        <f>IF(I219="","",CONCATENATE("SainSmart [",IF(J219="",C219,J219),"] ",I219," ",H216))</f>
        <v>SainSmart [EM10A] Tapered Ballnose 2 Flute Nano Blue Coat</v>
      </c>
      <c r="AH219" s="93" t="s">
        <v>85</v>
      </c>
      <c r="AI219" s="75">
        <f t="shared" si="167"/>
        <v>3.1749999999999998</v>
      </c>
      <c r="AJ219" s="75">
        <f t="shared" si="168"/>
        <v>2</v>
      </c>
      <c r="AK219" s="75">
        <f t="shared" si="169"/>
        <v>0.25</v>
      </c>
      <c r="AL219" s="75" t="str">
        <f t="shared" si="170"/>
        <v/>
      </c>
      <c r="AM219" s="75">
        <f t="shared" si="171"/>
        <v>4.2</v>
      </c>
      <c r="AN219" s="75" t="str">
        <f t="shared" si="172"/>
        <v/>
      </c>
      <c r="AO219" s="75" t="str">
        <f t="shared" si="173"/>
        <v/>
      </c>
      <c r="AP219" s="75" t="str">
        <f t="shared" si="174"/>
        <v/>
      </c>
      <c r="AQ219" s="75" t="str">
        <f t="shared" si="175"/>
        <v/>
      </c>
      <c r="AR219" s="76" t="str">
        <f t="shared" si="176"/>
        <v/>
      </c>
    </row>
    <row r="220" spans="2:44">
      <c r="B220" s="25"/>
      <c r="C220" s="26"/>
      <c r="D220" s="26"/>
      <c r="E220" s="26"/>
      <c r="F220" s="26"/>
      <c r="G220" s="26"/>
      <c r="H220" s="27"/>
      <c r="I220" s="80" t="s">
        <v>204</v>
      </c>
      <c r="J220" s="77" t="str">
        <f t="shared" si="177"/>
        <v>EM10A</v>
      </c>
      <c r="K220" s="45" t="s">
        <v>162</v>
      </c>
      <c r="L220" s="36" t="s">
        <v>29</v>
      </c>
      <c r="M220" s="37">
        <v>2</v>
      </c>
      <c r="N220" s="49" t="s">
        <v>117</v>
      </c>
      <c r="O220" s="36">
        <v>0.75</v>
      </c>
      <c r="P220" s="36">
        <v>3.1749999999999998</v>
      </c>
      <c r="Q220" s="36">
        <v>38</v>
      </c>
      <c r="R220" s="36">
        <v>20</v>
      </c>
      <c r="S220" s="36">
        <v>17</v>
      </c>
      <c r="T220" s="36">
        <v>15</v>
      </c>
      <c r="U220" s="42">
        <v>0.375</v>
      </c>
      <c r="V220" s="42">
        <v>3.9</v>
      </c>
      <c r="W220" s="36"/>
      <c r="X220" s="36"/>
      <c r="Y220" s="36"/>
      <c r="Z220" s="36"/>
      <c r="AA220" s="36"/>
      <c r="AB220" s="44"/>
      <c r="AC220" s="43"/>
      <c r="AD220" s="42"/>
      <c r="AE220" s="44"/>
      <c r="AF220" s="65"/>
      <c r="AG220" s="148" t="str">
        <f>IF(I220="","",CONCATENATE("SainSmart [",IF(J220="",C220,J220),"] ",I220," ",H216))</f>
        <v>SainSmart [EM10A] Tapered Ballnose 2 Flute Nano Blue Coat</v>
      </c>
      <c r="AH220" s="93" t="s">
        <v>85</v>
      </c>
      <c r="AI220" s="75">
        <f t="shared" si="167"/>
        <v>3.1749999999999998</v>
      </c>
      <c r="AJ220" s="75">
        <f t="shared" si="168"/>
        <v>2</v>
      </c>
      <c r="AK220" s="75">
        <f t="shared" si="169"/>
        <v>0.375</v>
      </c>
      <c r="AL220" s="75" t="str">
        <f t="shared" si="170"/>
        <v/>
      </c>
      <c r="AM220" s="75">
        <f t="shared" si="171"/>
        <v>3.9</v>
      </c>
      <c r="AN220" s="75" t="str">
        <f t="shared" si="172"/>
        <v/>
      </c>
      <c r="AO220" s="75" t="str">
        <f t="shared" si="173"/>
        <v/>
      </c>
      <c r="AP220" s="75" t="str">
        <f t="shared" si="174"/>
        <v/>
      </c>
      <c r="AQ220" s="75" t="str">
        <f t="shared" si="175"/>
        <v/>
      </c>
      <c r="AR220" s="76" t="str">
        <f t="shared" si="176"/>
        <v/>
      </c>
    </row>
    <row r="221" spans="2:44">
      <c r="B221" s="25"/>
      <c r="C221" s="26"/>
      <c r="D221" s="26"/>
      <c r="E221" s="26"/>
      <c r="F221" s="26"/>
      <c r="G221" s="26"/>
      <c r="H221" s="27"/>
      <c r="I221" s="80" t="s">
        <v>204</v>
      </c>
      <c r="J221" s="77" t="str">
        <f t="shared" si="177"/>
        <v>EM10A</v>
      </c>
      <c r="K221" s="45" t="s">
        <v>162</v>
      </c>
      <c r="L221" s="36" t="s">
        <v>29</v>
      </c>
      <c r="M221" s="37">
        <v>2</v>
      </c>
      <c r="N221" s="49" t="s">
        <v>117</v>
      </c>
      <c r="O221" s="36">
        <v>1</v>
      </c>
      <c r="P221" s="36">
        <v>3.1749999999999998</v>
      </c>
      <c r="Q221" s="36">
        <v>38</v>
      </c>
      <c r="R221" s="36">
        <v>20</v>
      </c>
      <c r="S221" s="36">
        <v>18</v>
      </c>
      <c r="T221" s="36">
        <v>15</v>
      </c>
      <c r="U221" s="42">
        <v>0.5</v>
      </c>
      <c r="V221" s="42">
        <v>4.2</v>
      </c>
      <c r="W221" s="36"/>
      <c r="X221" s="36"/>
      <c r="Y221" s="36"/>
      <c r="Z221" s="36"/>
      <c r="AA221" s="36"/>
      <c r="AB221" s="44"/>
      <c r="AC221" s="43"/>
      <c r="AD221" s="42"/>
      <c r="AE221" s="44"/>
      <c r="AF221" s="65"/>
      <c r="AG221" s="148" t="str">
        <f>IF(I221="","",CONCATENATE("SainSmart [",IF(J221="",C221,J221),"] ",I221," ",H216))</f>
        <v>SainSmart [EM10A] Tapered Ballnose 2 Flute Nano Blue Coat</v>
      </c>
      <c r="AH221" s="93" t="s">
        <v>85</v>
      </c>
      <c r="AI221" s="75">
        <f t="shared" si="167"/>
        <v>3.1749999999999998</v>
      </c>
      <c r="AJ221" s="75">
        <f t="shared" si="168"/>
        <v>2</v>
      </c>
      <c r="AK221" s="75">
        <f t="shared" si="169"/>
        <v>0.5</v>
      </c>
      <c r="AL221" s="75" t="str">
        <f t="shared" si="170"/>
        <v/>
      </c>
      <c r="AM221" s="75">
        <f t="shared" si="171"/>
        <v>4.2</v>
      </c>
      <c r="AN221" s="75" t="str">
        <f t="shared" si="172"/>
        <v/>
      </c>
      <c r="AO221" s="75" t="str">
        <f t="shared" si="173"/>
        <v/>
      </c>
      <c r="AP221" s="75" t="str">
        <f t="shared" si="174"/>
        <v/>
      </c>
      <c r="AQ221" s="75" t="str">
        <f t="shared" si="175"/>
        <v/>
      </c>
      <c r="AR221" s="76" t="str">
        <f t="shared" si="176"/>
        <v/>
      </c>
    </row>
    <row r="222" spans="2:44">
      <c r="B222" s="25"/>
      <c r="C222" s="26"/>
      <c r="D222" s="26"/>
      <c r="E222" s="26"/>
      <c r="F222" s="26"/>
      <c r="G222" s="26"/>
      <c r="H222" s="27"/>
      <c r="I222" s="80" t="s">
        <v>323</v>
      </c>
      <c r="J222" s="77" t="str">
        <f t="shared" si="177"/>
        <v>EM10A</v>
      </c>
      <c r="K222" s="45" t="s">
        <v>28</v>
      </c>
      <c r="L222" s="36" t="s">
        <v>29</v>
      </c>
      <c r="M222" s="37">
        <v>1</v>
      </c>
      <c r="N222" s="49" t="s">
        <v>117</v>
      </c>
      <c r="O222" s="36">
        <v>2</v>
      </c>
      <c r="P222" s="36">
        <v>3.1749999999999998</v>
      </c>
      <c r="Q222" s="36">
        <v>38</v>
      </c>
      <c r="R222" s="36">
        <v>20</v>
      </c>
      <c r="S222" s="36">
        <v>9</v>
      </c>
      <c r="T222" s="36">
        <v>8</v>
      </c>
      <c r="U222" s="42"/>
      <c r="V222" s="42"/>
      <c r="W222" s="36"/>
      <c r="X222" s="36"/>
      <c r="Y222" s="36"/>
      <c r="Z222" s="36"/>
      <c r="AA222" s="36"/>
      <c r="AB222" s="44"/>
      <c r="AC222" s="43">
        <v>3</v>
      </c>
      <c r="AD222" s="42">
        <v>3.1749999999999998</v>
      </c>
      <c r="AE222" s="44">
        <v>2</v>
      </c>
      <c r="AF222" s="65"/>
      <c r="AG222" s="148" t="str">
        <f>IF(I222="","",CONCATENATE("SainSmart [",IF(J222="",C222,J222),"] ",I222," ",H216))</f>
        <v>SainSmart [EM10A] Flat End 1 Flute 8mm DOC Nano Blue Coat</v>
      </c>
      <c r="AH222" s="93" t="s">
        <v>44</v>
      </c>
      <c r="AI222" s="75">
        <f t="shared" si="167"/>
        <v>2</v>
      </c>
      <c r="AJ222" s="75">
        <f t="shared" si="168"/>
        <v>1</v>
      </c>
      <c r="AK222" s="75" t="str">
        <f t="shared" si="169"/>
        <v/>
      </c>
      <c r="AL222" s="75" t="str">
        <f t="shared" si="170"/>
        <v/>
      </c>
      <c r="AM222" s="75" t="str">
        <f t="shared" si="171"/>
        <v/>
      </c>
      <c r="AN222" s="75" t="str">
        <f t="shared" si="172"/>
        <v/>
      </c>
      <c r="AO222" s="75" t="str">
        <f t="shared" si="173"/>
        <v/>
      </c>
      <c r="AP222" s="75" t="str">
        <f t="shared" si="174"/>
        <v/>
      </c>
      <c r="AQ222" s="75" t="str">
        <f t="shared" si="175"/>
        <v/>
      </c>
      <c r="AR222" s="76" t="str">
        <f t="shared" si="176"/>
        <v/>
      </c>
    </row>
    <row r="223" spans="2:44">
      <c r="B223" s="25"/>
      <c r="C223" s="26"/>
      <c r="D223" s="26"/>
      <c r="E223" s="26"/>
      <c r="F223" s="26"/>
      <c r="G223" s="26"/>
      <c r="H223" s="27"/>
      <c r="I223" s="80" t="s">
        <v>323</v>
      </c>
      <c r="J223" s="77" t="str">
        <f t="shared" si="177"/>
        <v>EM10A</v>
      </c>
      <c r="K223" s="45" t="s">
        <v>28</v>
      </c>
      <c r="L223" s="36" t="s">
        <v>29</v>
      </c>
      <c r="M223" s="37">
        <v>1</v>
      </c>
      <c r="N223" s="49" t="s">
        <v>117</v>
      </c>
      <c r="O223" s="36">
        <v>2</v>
      </c>
      <c r="P223" s="36">
        <v>3.1749999999999998</v>
      </c>
      <c r="Q223" s="36">
        <v>38</v>
      </c>
      <c r="R223" s="36">
        <v>20</v>
      </c>
      <c r="S223" s="36">
        <v>9</v>
      </c>
      <c r="T223" s="36">
        <v>8</v>
      </c>
      <c r="U223" s="42"/>
      <c r="V223" s="42"/>
      <c r="W223" s="36"/>
      <c r="X223" s="36"/>
      <c r="Y223" s="36"/>
      <c r="Z223" s="36"/>
      <c r="AA223" s="36"/>
      <c r="AB223" s="44"/>
      <c r="AC223" s="43">
        <v>3</v>
      </c>
      <c r="AD223" s="42">
        <v>3.1749999999999998</v>
      </c>
      <c r="AE223" s="44">
        <v>2</v>
      </c>
      <c r="AF223" s="65"/>
      <c r="AG223" s="148" t="str">
        <f>IF(I223="","",CONCATENATE("SainSmart [",IF(J223="",C223,J223),"] ",I223," ",H216))</f>
        <v>SainSmart [EM10A] Flat End 1 Flute 8mm DOC Nano Blue Coat</v>
      </c>
      <c r="AH223" s="93" t="s">
        <v>44</v>
      </c>
      <c r="AI223" s="75">
        <f t="shared" si="167"/>
        <v>2</v>
      </c>
      <c r="AJ223" s="75">
        <f t="shared" si="168"/>
        <v>1</v>
      </c>
      <c r="AK223" s="75" t="str">
        <f t="shared" si="169"/>
        <v/>
      </c>
      <c r="AL223" s="75" t="str">
        <f t="shared" si="170"/>
        <v/>
      </c>
      <c r="AM223" s="75" t="str">
        <f t="shared" si="171"/>
        <v/>
      </c>
      <c r="AN223" s="75" t="str">
        <f t="shared" si="172"/>
        <v/>
      </c>
      <c r="AO223" s="75" t="str">
        <f t="shared" si="173"/>
        <v/>
      </c>
      <c r="AP223" s="75" t="str">
        <f t="shared" si="174"/>
        <v/>
      </c>
      <c r="AQ223" s="75" t="str">
        <f t="shared" si="175"/>
        <v/>
      </c>
      <c r="AR223" s="76" t="str">
        <f t="shared" si="176"/>
        <v/>
      </c>
    </row>
    <row r="224" spans="2:44">
      <c r="B224" s="25"/>
      <c r="C224" s="26"/>
      <c r="D224" s="26"/>
      <c r="E224" s="26"/>
      <c r="F224" s="26"/>
      <c r="G224" s="26"/>
      <c r="H224" s="27"/>
      <c r="I224" s="80" t="s">
        <v>324</v>
      </c>
      <c r="J224" s="77" t="str">
        <f t="shared" si="177"/>
        <v>EM10A</v>
      </c>
      <c r="K224" s="45" t="s">
        <v>28</v>
      </c>
      <c r="L224" s="36" t="s">
        <v>29</v>
      </c>
      <c r="M224" s="37">
        <v>1</v>
      </c>
      <c r="N224" s="49" t="s">
        <v>117</v>
      </c>
      <c r="O224" s="36">
        <v>3.1749999999999998</v>
      </c>
      <c r="P224" s="36">
        <v>3.1749999999999998</v>
      </c>
      <c r="Q224" s="36">
        <v>38</v>
      </c>
      <c r="R224" s="36">
        <v>20</v>
      </c>
      <c r="S224" s="36">
        <v>13</v>
      </c>
      <c r="T224" s="36">
        <v>12</v>
      </c>
      <c r="U224" s="42"/>
      <c r="V224" s="42"/>
      <c r="W224" s="36"/>
      <c r="X224" s="36"/>
      <c r="Y224" s="36"/>
      <c r="Z224" s="36"/>
      <c r="AA224" s="36"/>
      <c r="AB224" s="44"/>
      <c r="AC224" s="43"/>
      <c r="AD224" s="42"/>
      <c r="AE224" s="44"/>
      <c r="AF224" s="65"/>
      <c r="AG224" s="148" t="str">
        <f>IF(I224="","",CONCATENATE("SainSmart [",IF(J224="",C224,J224),"] ",I224," ",H216))</f>
        <v>SainSmart [EM10A] Flat End 1 Flute 12mm DOC Nano Blue Coat</v>
      </c>
      <c r="AH224" s="93" t="s">
        <v>44</v>
      </c>
      <c r="AI224" s="75">
        <f t="shared" si="167"/>
        <v>3.1749999999999998</v>
      </c>
      <c r="AJ224" s="75">
        <f t="shared" si="168"/>
        <v>1</v>
      </c>
      <c r="AK224" s="75" t="str">
        <f t="shared" si="169"/>
        <v/>
      </c>
      <c r="AL224" s="75" t="str">
        <f t="shared" si="170"/>
        <v/>
      </c>
      <c r="AM224" s="75" t="str">
        <f t="shared" si="171"/>
        <v/>
      </c>
      <c r="AN224" s="75" t="str">
        <f t="shared" si="172"/>
        <v/>
      </c>
      <c r="AO224" s="75" t="str">
        <f t="shared" si="173"/>
        <v/>
      </c>
      <c r="AP224" s="75" t="str">
        <f t="shared" si="174"/>
        <v/>
      </c>
      <c r="AQ224" s="75" t="str">
        <f t="shared" si="175"/>
        <v/>
      </c>
      <c r="AR224" s="76" t="str">
        <f t="shared" si="176"/>
        <v/>
      </c>
    </row>
    <row r="225" spans="2:44">
      <c r="B225" s="28"/>
      <c r="C225" s="29"/>
      <c r="D225" s="29"/>
      <c r="E225" s="29"/>
      <c r="F225" s="29"/>
      <c r="G225" s="29"/>
      <c r="H225" s="30"/>
      <c r="I225" s="80" t="s">
        <v>325</v>
      </c>
      <c r="J225" s="77" t="str">
        <f t="shared" si="177"/>
        <v>EM10A</v>
      </c>
      <c r="K225" s="45" t="s">
        <v>28</v>
      </c>
      <c r="L225" s="36" t="s">
        <v>29</v>
      </c>
      <c r="M225" s="37">
        <v>1</v>
      </c>
      <c r="N225" s="49" t="s">
        <v>117</v>
      </c>
      <c r="O225" s="36">
        <v>3.1749999999999998</v>
      </c>
      <c r="P225" s="36">
        <v>3.1749999999999998</v>
      </c>
      <c r="Q225" s="36">
        <v>38</v>
      </c>
      <c r="R225" s="36">
        <v>24</v>
      </c>
      <c r="S225" s="36">
        <v>23</v>
      </c>
      <c r="T225" s="36">
        <v>22</v>
      </c>
      <c r="U225" s="42"/>
      <c r="V225" s="42"/>
      <c r="W225" s="36"/>
      <c r="X225" s="36"/>
      <c r="Y225" s="36"/>
      <c r="Z225" s="36"/>
      <c r="AA225" s="36"/>
      <c r="AB225" s="44"/>
      <c r="AC225" s="43"/>
      <c r="AD225" s="42"/>
      <c r="AE225" s="44"/>
      <c r="AF225" s="65"/>
      <c r="AG225" s="148" t="str">
        <f>IF(I225="","",CONCATENATE("SainSmart [",IF(J225="",C225,J225),"] ",I225," ",H216))</f>
        <v>SainSmart [EM10A] Flat End 1 Flute 22mm DOC Nano Blue Coat</v>
      </c>
      <c r="AH225" s="93" t="s">
        <v>44</v>
      </c>
      <c r="AI225" s="75">
        <f t="shared" si="167"/>
        <v>3.1749999999999998</v>
      </c>
      <c r="AJ225" s="75">
        <f t="shared" si="168"/>
        <v>1</v>
      </c>
      <c r="AK225" s="75" t="str">
        <f t="shared" si="169"/>
        <v/>
      </c>
      <c r="AL225" s="75" t="str">
        <f t="shared" si="170"/>
        <v/>
      </c>
      <c r="AM225" s="75" t="str">
        <f t="shared" si="171"/>
        <v/>
      </c>
      <c r="AN225" s="75" t="str">
        <f t="shared" si="172"/>
        <v/>
      </c>
      <c r="AO225" s="75" t="str">
        <f t="shared" si="173"/>
        <v/>
      </c>
      <c r="AP225" s="75" t="str">
        <f t="shared" si="174"/>
        <v/>
      </c>
      <c r="AQ225" s="75" t="str">
        <f t="shared" si="175"/>
        <v/>
      </c>
      <c r="AR225" s="76" t="str">
        <f t="shared" si="176"/>
        <v/>
      </c>
    </row>
    <row r="226" spans="2:44" ht="15.75" thickBot="1"/>
    <row r="227" spans="2:44" ht="19.5" customHeight="1" thickBot="1">
      <c r="B227" s="3" t="s">
        <v>155</v>
      </c>
      <c r="J227" s="65"/>
      <c r="K227" s="123" t="s">
        <v>79</v>
      </c>
      <c r="L227" s="124"/>
      <c r="M227" s="124"/>
      <c r="N227" s="124"/>
      <c r="O227" s="124"/>
      <c r="P227" s="124"/>
      <c r="Q227" s="124"/>
      <c r="R227" s="124"/>
      <c r="S227" s="124"/>
      <c r="T227" s="124"/>
      <c r="U227" s="124"/>
      <c r="V227" s="124"/>
      <c r="W227" s="124"/>
      <c r="X227" s="124"/>
      <c r="Y227" s="124"/>
      <c r="Z227" s="124"/>
      <c r="AA227" s="124"/>
      <c r="AB227" s="124"/>
      <c r="AC227" s="124"/>
      <c r="AD227" s="124"/>
      <c r="AE227" s="125"/>
      <c r="AF227" s="110" t="s">
        <v>104</v>
      </c>
      <c r="AG227" s="111"/>
      <c r="AH227" s="111"/>
      <c r="AI227" s="111"/>
      <c r="AJ227" s="111"/>
      <c r="AK227" s="111"/>
      <c r="AL227" s="111"/>
      <c r="AM227" s="111"/>
      <c r="AN227" s="111"/>
      <c r="AO227" s="111"/>
      <c r="AP227" s="111"/>
      <c r="AQ227" s="111"/>
      <c r="AR227" s="112"/>
    </row>
    <row r="228" spans="2:44" ht="60" customHeight="1" thickBot="1">
      <c r="B228" s="22" t="s">
        <v>33</v>
      </c>
      <c r="C228" s="23" t="s">
        <v>80</v>
      </c>
      <c r="D228" s="23" t="s">
        <v>115</v>
      </c>
      <c r="E228" s="23" t="s">
        <v>109</v>
      </c>
      <c r="F228" s="23" t="s">
        <v>108</v>
      </c>
      <c r="G228" s="23" t="s">
        <v>107</v>
      </c>
      <c r="H228" s="85" t="s">
        <v>37</v>
      </c>
      <c r="I228" s="79" t="s">
        <v>68</v>
      </c>
      <c r="J228" s="24" t="s">
        <v>238</v>
      </c>
      <c r="K228" s="4" t="s">
        <v>78</v>
      </c>
      <c r="L228" s="5" t="s">
        <v>53</v>
      </c>
      <c r="M228" s="5" t="s">
        <v>63</v>
      </c>
      <c r="N228" s="48" t="s">
        <v>35</v>
      </c>
      <c r="O228" s="5" t="s">
        <v>34</v>
      </c>
      <c r="P228" s="5" t="s">
        <v>39</v>
      </c>
      <c r="Q228" s="5" t="s">
        <v>54</v>
      </c>
      <c r="R228" s="5" t="s">
        <v>55</v>
      </c>
      <c r="S228" s="5" t="s">
        <v>56</v>
      </c>
      <c r="T228" s="5" t="s">
        <v>57</v>
      </c>
      <c r="U228" s="5" t="s">
        <v>58</v>
      </c>
      <c r="V228" s="51" t="s">
        <v>159</v>
      </c>
      <c r="W228" s="5" t="s">
        <v>59</v>
      </c>
      <c r="X228" s="5" t="s">
        <v>41</v>
      </c>
      <c r="Y228" s="5" t="s">
        <v>309</v>
      </c>
      <c r="Z228" s="5" t="s">
        <v>60</v>
      </c>
      <c r="AA228" s="5" t="s">
        <v>61</v>
      </c>
      <c r="AB228" s="55" t="s">
        <v>62</v>
      </c>
      <c r="AC228" s="4" t="s">
        <v>206</v>
      </c>
      <c r="AD228" s="5" t="s">
        <v>207</v>
      </c>
      <c r="AE228" s="6" t="s">
        <v>208</v>
      </c>
      <c r="AF228" s="66" t="s">
        <v>343</v>
      </c>
      <c r="AG228" s="81" t="s">
        <v>205</v>
      </c>
      <c r="AH228" s="91" t="s">
        <v>5</v>
      </c>
      <c r="AI228" s="8" t="s">
        <v>64</v>
      </c>
      <c r="AJ228" s="9" t="s">
        <v>6</v>
      </c>
      <c r="AK228" s="9" t="s">
        <v>65</v>
      </c>
      <c r="AL228" s="9" t="s">
        <v>66</v>
      </c>
      <c r="AM228" s="9" t="s">
        <v>83</v>
      </c>
      <c r="AN228" s="9" t="s">
        <v>84</v>
      </c>
      <c r="AO228" s="9" t="s">
        <v>89</v>
      </c>
      <c r="AP228" s="9" t="s">
        <v>91</v>
      </c>
      <c r="AQ228" s="9" t="s">
        <v>90</v>
      </c>
      <c r="AR228" s="10" t="s">
        <v>92</v>
      </c>
    </row>
    <row r="229" spans="2:44" ht="15.75" customHeight="1" thickBot="1">
      <c r="B229" s="119" t="s">
        <v>215</v>
      </c>
      <c r="C229" s="19" t="s">
        <v>216</v>
      </c>
      <c r="D229" s="20">
        <v>4</v>
      </c>
      <c r="E229" s="62" t="s">
        <v>114</v>
      </c>
      <c r="F229" s="121" t="s">
        <v>195</v>
      </c>
      <c r="G229" s="20" t="s">
        <v>151</v>
      </c>
      <c r="H229" s="67" t="s">
        <v>250</v>
      </c>
      <c r="I229" s="80" t="s">
        <v>204</v>
      </c>
      <c r="J229" s="77" t="s">
        <v>216</v>
      </c>
      <c r="K229" s="68" t="s">
        <v>162</v>
      </c>
      <c r="L229" s="69" t="s">
        <v>29</v>
      </c>
      <c r="M229" s="70">
        <v>2</v>
      </c>
      <c r="N229" s="71" t="s">
        <v>117</v>
      </c>
      <c r="O229" s="69">
        <v>0.25</v>
      </c>
      <c r="P229" s="69">
        <v>3.1749999999999998</v>
      </c>
      <c r="Q229" s="69">
        <v>38</v>
      </c>
      <c r="R229" s="69">
        <v>20</v>
      </c>
      <c r="S229" s="69">
        <v>17</v>
      </c>
      <c r="T229" s="69">
        <v>15</v>
      </c>
      <c r="U229" s="72">
        <v>0.125</v>
      </c>
      <c r="V229" s="72">
        <v>5</v>
      </c>
      <c r="W229" s="69"/>
      <c r="X229" s="69"/>
      <c r="Y229" s="69"/>
      <c r="Z229" s="69"/>
      <c r="AA229" s="69"/>
      <c r="AB229" s="73"/>
      <c r="AC229" s="74"/>
      <c r="AD229" s="72"/>
      <c r="AE229" s="73"/>
      <c r="AF229" s="117" t="s">
        <v>371</v>
      </c>
      <c r="AG229" s="149" t="str">
        <f>IF(I229="","",CONCATENATE("SainSmart [",IF(J229="",C229,J229),"] ",I229," ",H229))</f>
        <v>SainSmart [TB04A] Tapered Ballnose 2 Flute Nano Blue Coat</v>
      </c>
      <c r="AH229" s="93" t="s">
        <v>85</v>
      </c>
      <c r="AI229" s="75">
        <f t="shared" ref="AI229:AI238" si="178">IF(AH229="","",IF(VLOOKUP($AH229,VCarveParms,2,FALSE)="","",IF(AH229="Tapered Ball Nose",P229,$O229)))</f>
        <v>3.1749999999999998</v>
      </c>
      <c r="AJ229" s="75">
        <f t="shared" ref="AJ229:AJ238" si="179">IF(AH229="","",IF(VLOOKUP($AH229,VCarveParms,3,FALSE)="","",$M229))</f>
        <v>2</v>
      </c>
      <c r="AK229" s="75">
        <f t="shared" ref="AK229:AK238" si="180">IF(AH229="","",IF(VLOOKUP($AH229,VCarveParms,4,FALSE)="","",U229))</f>
        <v>0.125</v>
      </c>
      <c r="AL229" s="75" t="str">
        <f t="shared" ref="AL229:AL238" si="181">IF(AH229="","",IF(VLOOKUP($AH229,VCarveParms,5,FALSE)="","",IF($AH229="Drill",$Y229,$V229*2)))</f>
        <v/>
      </c>
      <c r="AM229" s="75">
        <f t="shared" ref="AM229:AM238" si="182">IF(AH229="","",IF(VLOOKUP($AH229,VCarveParms,6,FALSE)="","",$V229))</f>
        <v>5</v>
      </c>
      <c r="AN229" s="75" t="str">
        <f t="shared" ref="AN229:AN238" si="183">IF(AH229="","",IF(VLOOKUP($AH229,VCarveParms,7,FALSE)="","",$X229))</f>
        <v/>
      </c>
      <c r="AO229" s="75" t="str">
        <f t="shared" ref="AO229:AO238" si="184">IF(AH229="","",IF(VLOOKUP($AH229,VCarveParms,8,FALSE)="","","???"))</f>
        <v/>
      </c>
      <c r="AP229" s="75" t="str">
        <f t="shared" ref="AP229:AP238" si="185">IF(AH229="","",IF(VLOOKUP($AH229,VCarveParms,9,FALSE)="","","???"))</f>
        <v/>
      </c>
      <c r="AQ229" s="75" t="str">
        <f t="shared" ref="AQ229:AQ238" si="186">IF(AH229="","",IF(VLOOKUP($AH229,VCarveParms,10,FALSE)="","","???"))</f>
        <v/>
      </c>
      <c r="AR229" s="76" t="str">
        <f t="shared" ref="AR229:AR238" si="187">IF(AH229="","",IF(VLOOKUP($AH229,VCarveParms,11,FALSE)="","","???"))</f>
        <v/>
      </c>
    </row>
    <row r="230" spans="2:44" ht="15.75" thickBot="1">
      <c r="B230" s="120"/>
      <c r="C230" s="21" t="s">
        <v>116</v>
      </c>
      <c r="D230" s="17"/>
      <c r="E230" s="17"/>
      <c r="F230" s="122"/>
      <c r="G230" s="17"/>
      <c r="H230" s="86"/>
      <c r="I230" s="80" t="s">
        <v>204</v>
      </c>
      <c r="J230" s="77" t="s">
        <v>216</v>
      </c>
      <c r="K230" s="45" t="s">
        <v>162</v>
      </c>
      <c r="L230" s="36" t="s">
        <v>29</v>
      </c>
      <c r="M230" s="37">
        <v>2</v>
      </c>
      <c r="N230" s="49" t="s">
        <v>117</v>
      </c>
      <c r="O230" s="36">
        <v>0.5</v>
      </c>
      <c r="P230" s="36">
        <v>3.1749999999999998</v>
      </c>
      <c r="Q230" s="36">
        <v>38</v>
      </c>
      <c r="R230" s="36">
        <v>20</v>
      </c>
      <c r="S230" s="36">
        <v>18</v>
      </c>
      <c r="T230" s="36">
        <v>15</v>
      </c>
      <c r="U230" s="42">
        <v>0.25</v>
      </c>
      <c r="V230" s="42">
        <v>4.2</v>
      </c>
      <c r="W230" s="36"/>
      <c r="X230" s="36"/>
      <c r="Y230" s="36"/>
      <c r="Z230" s="36"/>
      <c r="AA230" s="36"/>
      <c r="AB230" s="44"/>
      <c r="AC230" s="43"/>
      <c r="AD230" s="42"/>
      <c r="AE230" s="44"/>
      <c r="AF230" s="118"/>
      <c r="AG230" s="150" t="str">
        <f>IF(I230="","",CONCATENATE("SainSmart [",IF(J230="",C230,J230),"] ",I230," ",H229))</f>
        <v>SainSmart [TB04A] Tapered Ballnose 2 Flute Nano Blue Coat</v>
      </c>
      <c r="AH230" s="93" t="s">
        <v>85</v>
      </c>
      <c r="AI230" s="75">
        <f t="shared" si="178"/>
        <v>3.1749999999999998</v>
      </c>
      <c r="AJ230" s="75">
        <f t="shared" si="179"/>
        <v>2</v>
      </c>
      <c r="AK230" s="75">
        <f t="shared" si="180"/>
        <v>0.25</v>
      </c>
      <c r="AL230" s="75" t="str">
        <f t="shared" si="181"/>
        <v/>
      </c>
      <c r="AM230" s="75">
        <f t="shared" si="182"/>
        <v>4.2</v>
      </c>
      <c r="AN230" s="75" t="str">
        <f t="shared" si="183"/>
        <v/>
      </c>
      <c r="AO230" s="75" t="str">
        <f t="shared" si="184"/>
        <v/>
      </c>
      <c r="AP230" s="75" t="str">
        <f t="shared" si="185"/>
        <v/>
      </c>
      <c r="AQ230" s="75" t="str">
        <f t="shared" si="186"/>
        <v/>
      </c>
      <c r="AR230" s="76" t="str">
        <f t="shared" si="187"/>
        <v/>
      </c>
    </row>
    <row r="231" spans="2:44">
      <c r="B231" s="25"/>
      <c r="C231" s="26"/>
      <c r="D231" s="26"/>
      <c r="E231" s="26"/>
      <c r="F231" s="26"/>
      <c r="G231" s="26"/>
      <c r="H231" s="27"/>
      <c r="I231" s="80" t="s">
        <v>204</v>
      </c>
      <c r="J231" s="77" t="s">
        <v>216</v>
      </c>
      <c r="K231" s="45" t="s">
        <v>162</v>
      </c>
      <c r="L231" s="36" t="s">
        <v>29</v>
      </c>
      <c r="M231" s="37">
        <v>2</v>
      </c>
      <c r="N231" s="49" t="s">
        <v>117</v>
      </c>
      <c r="O231" s="36">
        <v>0.75</v>
      </c>
      <c r="P231" s="36">
        <v>3.1749999999999998</v>
      </c>
      <c r="Q231" s="36">
        <v>38</v>
      </c>
      <c r="R231" s="36">
        <v>20</v>
      </c>
      <c r="S231" s="36">
        <v>17</v>
      </c>
      <c r="T231" s="36">
        <v>15</v>
      </c>
      <c r="U231" s="42">
        <v>0.375</v>
      </c>
      <c r="V231" s="54">
        <v>3.9</v>
      </c>
      <c r="W231" s="36"/>
      <c r="X231" s="36"/>
      <c r="Y231" s="36"/>
      <c r="Z231" s="36"/>
      <c r="AA231" s="36"/>
      <c r="AB231" s="44"/>
      <c r="AC231" s="43"/>
      <c r="AD231" s="42"/>
      <c r="AE231" s="44"/>
      <c r="AF231" s="65"/>
      <c r="AG231" s="148" t="str">
        <f>IF(I231="","",CONCATENATE("SainSmart [",IF(J231="",C231,J231),"] ",I231," ",H229))</f>
        <v>SainSmart [TB04A] Tapered Ballnose 2 Flute Nano Blue Coat</v>
      </c>
      <c r="AH231" s="93" t="s">
        <v>85</v>
      </c>
      <c r="AI231" s="75">
        <f t="shared" si="178"/>
        <v>3.1749999999999998</v>
      </c>
      <c r="AJ231" s="75">
        <f t="shared" si="179"/>
        <v>2</v>
      </c>
      <c r="AK231" s="75">
        <f t="shared" si="180"/>
        <v>0.375</v>
      </c>
      <c r="AL231" s="75" t="str">
        <f t="shared" si="181"/>
        <v/>
      </c>
      <c r="AM231" s="75">
        <f t="shared" si="182"/>
        <v>3.9</v>
      </c>
      <c r="AN231" s="75" t="str">
        <f t="shared" si="183"/>
        <v/>
      </c>
      <c r="AO231" s="75" t="str">
        <f t="shared" si="184"/>
        <v/>
      </c>
      <c r="AP231" s="75" t="str">
        <f t="shared" si="185"/>
        <v/>
      </c>
      <c r="AQ231" s="75" t="str">
        <f t="shared" si="186"/>
        <v/>
      </c>
      <c r="AR231" s="76" t="str">
        <f t="shared" si="187"/>
        <v/>
      </c>
    </row>
    <row r="232" spans="2:44">
      <c r="B232" s="25"/>
      <c r="C232" s="26"/>
      <c r="D232" s="26"/>
      <c r="E232" s="26"/>
      <c r="F232" s="26"/>
      <c r="G232" s="26"/>
      <c r="H232" s="27"/>
      <c r="I232" s="80" t="s">
        <v>204</v>
      </c>
      <c r="J232" s="77" t="s">
        <v>216</v>
      </c>
      <c r="K232" s="45" t="s">
        <v>162</v>
      </c>
      <c r="L232" s="36" t="s">
        <v>29</v>
      </c>
      <c r="M232" s="37">
        <v>2</v>
      </c>
      <c r="N232" s="49" t="s">
        <v>117</v>
      </c>
      <c r="O232" s="36">
        <v>1</v>
      </c>
      <c r="P232" s="36">
        <v>3.1749999999999998</v>
      </c>
      <c r="Q232" s="36">
        <v>38</v>
      </c>
      <c r="R232" s="36">
        <v>20</v>
      </c>
      <c r="S232" s="36">
        <v>18</v>
      </c>
      <c r="T232" s="36">
        <v>15</v>
      </c>
      <c r="U232" s="42">
        <v>0.5</v>
      </c>
      <c r="V232" s="42">
        <v>3.4</v>
      </c>
      <c r="W232" s="36"/>
      <c r="X232" s="36"/>
      <c r="Y232" s="36"/>
      <c r="Z232" s="36"/>
      <c r="AA232" s="36"/>
      <c r="AB232" s="44"/>
      <c r="AC232" s="43"/>
      <c r="AD232" s="42"/>
      <c r="AE232" s="44"/>
      <c r="AF232" s="65"/>
      <c r="AG232" s="148" t="str">
        <f>IF(I232="","",CONCATENATE("SainSmart [",IF(J232="",C232,J232),"] ",I232," ",H229))</f>
        <v>SainSmart [TB04A] Tapered Ballnose 2 Flute Nano Blue Coat</v>
      </c>
      <c r="AH232" s="93" t="s">
        <v>85</v>
      </c>
      <c r="AI232" s="75">
        <f t="shared" si="178"/>
        <v>3.1749999999999998</v>
      </c>
      <c r="AJ232" s="75">
        <f t="shared" si="179"/>
        <v>2</v>
      </c>
      <c r="AK232" s="75">
        <f t="shared" si="180"/>
        <v>0.5</v>
      </c>
      <c r="AL232" s="75" t="str">
        <f t="shared" si="181"/>
        <v/>
      </c>
      <c r="AM232" s="75">
        <f t="shared" si="182"/>
        <v>3.4</v>
      </c>
      <c r="AN232" s="75" t="str">
        <f t="shared" si="183"/>
        <v/>
      </c>
      <c r="AO232" s="75" t="str">
        <f t="shared" si="184"/>
        <v/>
      </c>
      <c r="AP232" s="75" t="str">
        <f t="shared" si="185"/>
        <v/>
      </c>
      <c r="AQ232" s="75" t="str">
        <f t="shared" si="186"/>
        <v/>
      </c>
      <c r="AR232" s="76" t="str">
        <f t="shared" si="187"/>
        <v/>
      </c>
    </row>
    <row r="233" spans="2:44">
      <c r="B233" s="25"/>
      <c r="C233" s="26"/>
      <c r="D233" s="26"/>
      <c r="E233" s="26"/>
      <c r="F233" s="26"/>
      <c r="G233" s="26"/>
      <c r="H233" s="27"/>
      <c r="I233" s="80"/>
      <c r="J233" s="77"/>
      <c r="K233" s="45"/>
      <c r="L233" s="36"/>
      <c r="M233" s="37"/>
      <c r="N233" s="49"/>
      <c r="O233" s="36"/>
      <c r="P233" s="36"/>
      <c r="Q233" s="36"/>
      <c r="R233" s="36"/>
      <c r="S233" s="36"/>
      <c r="T233" s="36"/>
      <c r="U233" s="42"/>
      <c r="V233" s="42"/>
      <c r="W233" s="36"/>
      <c r="X233" s="36"/>
      <c r="Y233" s="36"/>
      <c r="Z233" s="36"/>
      <c r="AA233" s="36"/>
      <c r="AB233" s="44"/>
      <c r="AC233" s="43"/>
      <c r="AD233" s="42"/>
      <c r="AE233" s="44"/>
      <c r="AF233" s="65"/>
      <c r="AG233" s="148" t="str">
        <f>IF(I233="","",CONCATENATE("SainSmart [",IF(J233="",C233,J233),"] ",I233," ",H229))</f>
        <v/>
      </c>
      <c r="AH233" s="93"/>
      <c r="AI233" s="75" t="str">
        <f t="shared" si="178"/>
        <v/>
      </c>
      <c r="AJ233" s="75" t="str">
        <f t="shared" si="179"/>
        <v/>
      </c>
      <c r="AK233" s="75" t="str">
        <f t="shared" si="180"/>
        <v/>
      </c>
      <c r="AL233" s="75" t="str">
        <f t="shared" si="181"/>
        <v/>
      </c>
      <c r="AM233" s="75" t="str">
        <f t="shared" si="182"/>
        <v/>
      </c>
      <c r="AN233" s="75" t="str">
        <f t="shared" si="183"/>
        <v/>
      </c>
      <c r="AO233" s="75" t="str">
        <f t="shared" si="184"/>
        <v/>
      </c>
      <c r="AP233" s="75" t="str">
        <f t="shared" si="185"/>
        <v/>
      </c>
      <c r="AQ233" s="75" t="str">
        <f t="shared" si="186"/>
        <v/>
      </c>
      <c r="AR233" s="76" t="str">
        <f t="shared" si="187"/>
        <v/>
      </c>
    </row>
    <row r="234" spans="2:44">
      <c r="B234" s="25"/>
      <c r="C234" s="26"/>
      <c r="D234" s="26"/>
      <c r="E234" s="26"/>
      <c r="F234" s="26"/>
      <c r="G234" s="26"/>
      <c r="H234" s="27"/>
      <c r="I234" s="80"/>
      <c r="J234" s="77"/>
      <c r="K234" s="45"/>
      <c r="L234" s="36"/>
      <c r="M234" s="37"/>
      <c r="N234" s="49"/>
      <c r="O234" s="36"/>
      <c r="P234" s="36"/>
      <c r="Q234" s="36"/>
      <c r="R234" s="36"/>
      <c r="S234" s="36"/>
      <c r="T234" s="36"/>
      <c r="U234" s="42"/>
      <c r="V234" s="42"/>
      <c r="W234" s="36"/>
      <c r="X234" s="36"/>
      <c r="Y234" s="36"/>
      <c r="Z234" s="36"/>
      <c r="AA234" s="36"/>
      <c r="AB234" s="44"/>
      <c r="AC234" s="43"/>
      <c r="AD234" s="42"/>
      <c r="AE234" s="44"/>
      <c r="AF234" s="65"/>
      <c r="AG234" s="148" t="str">
        <f>IF(I234="","",CONCATENATE("SainSmart [",IF(J234="",C234,J234),"] ",I234," ",H229))</f>
        <v/>
      </c>
      <c r="AH234" s="93"/>
      <c r="AI234" s="75" t="str">
        <f t="shared" si="178"/>
        <v/>
      </c>
      <c r="AJ234" s="75" t="str">
        <f t="shared" si="179"/>
        <v/>
      </c>
      <c r="AK234" s="75" t="str">
        <f t="shared" si="180"/>
        <v/>
      </c>
      <c r="AL234" s="75" t="str">
        <f t="shared" si="181"/>
        <v/>
      </c>
      <c r="AM234" s="75" t="str">
        <f t="shared" si="182"/>
        <v/>
      </c>
      <c r="AN234" s="75" t="str">
        <f t="shared" si="183"/>
        <v/>
      </c>
      <c r="AO234" s="75" t="str">
        <f t="shared" si="184"/>
        <v/>
      </c>
      <c r="AP234" s="75" t="str">
        <f t="shared" si="185"/>
        <v/>
      </c>
      <c r="AQ234" s="75" t="str">
        <f t="shared" si="186"/>
        <v/>
      </c>
      <c r="AR234" s="76" t="str">
        <f t="shared" si="187"/>
        <v/>
      </c>
    </row>
    <row r="235" spans="2:44">
      <c r="B235" s="25"/>
      <c r="C235" s="26"/>
      <c r="D235" s="26"/>
      <c r="E235" s="26"/>
      <c r="F235" s="26"/>
      <c r="G235" s="26"/>
      <c r="H235" s="27"/>
      <c r="I235" s="80"/>
      <c r="J235" s="77"/>
      <c r="K235" s="45"/>
      <c r="L235" s="36"/>
      <c r="M235" s="37"/>
      <c r="N235" s="49"/>
      <c r="O235" s="36"/>
      <c r="P235" s="36"/>
      <c r="Q235" s="36"/>
      <c r="R235" s="36"/>
      <c r="S235" s="36"/>
      <c r="T235" s="36"/>
      <c r="U235" s="42"/>
      <c r="V235" s="42"/>
      <c r="W235" s="36"/>
      <c r="X235" s="36"/>
      <c r="Y235" s="36"/>
      <c r="Z235" s="36"/>
      <c r="AA235" s="36"/>
      <c r="AB235" s="44"/>
      <c r="AC235" s="43"/>
      <c r="AD235" s="42"/>
      <c r="AE235" s="44"/>
      <c r="AF235" s="65"/>
      <c r="AG235" s="148" t="str">
        <f>IF(I235="","",CONCATENATE("SainSmart [",IF(J235="",C235,J235),"] ",I235," ",H229))</f>
        <v/>
      </c>
      <c r="AH235" s="93"/>
      <c r="AI235" s="75" t="str">
        <f t="shared" si="178"/>
        <v/>
      </c>
      <c r="AJ235" s="75" t="str">
        <f t="shared" si="179"/>
        <v/>
      </c>
      <c r="AK235" s="75" t="str">
        <f t="shared" si="180"/>
        <v/>
      </c>
      <c r="AL235" s="75" t="str">
        <f t="shared" si="181"/>
        <v/>
      </c>
      <c r="AM235" s="75" t="str">
        <f t="shared" si="182"/>
        <v/>
      </c>
      <c r="AN235" s="75" t="str">
        <f t="shared" si="183"/>
        <v/>
      </c>
      <c r="AO235" s="75" t="str">
        <f t="shared" si="184"/>
        <v/>
      </c>
      <c r="AP235" s="75" t="str">
        <f t="shared" si="185"/>
        <v/>
      </c>
      <c r="AQ235" s="75" t="str">
        <f t="shared" si="186"/>
        <v/>
      </c>
      <c r="AR235" s="76" t="str">
        <f t="shared" si="187"/>
        <v/>
      </c>
    </row>
    <row r="236" spans="2:44">
      <c r="B236" s="25"/>
      <c r="C236" s="26"/>
      <c r="D236" s="26"/>
      <c r="E236" s="26"/>
      <c r="F236" s="26"/>
      <c r="G236" s="26"/>
      <c r="H236" s="27"/>
      <c r="I236" s="80"/>
      <c r="J236" s="77"/>
      <c r="K236" s="45"/>
      <c r="L236" s="36"/>
      <c r="M236" s="37"/>
      <c r="N236" s="49"/>
      <c r="O236" s="36"/>
      <c r="P236" s="36"/>
      <c r="Q236" s="36"/>
      <c r="R236" s="36"/>
      <c r="S236" s="36"/>
      <c r="T236" s="36"/>
      <c r="U236" s="42"/>
      <c r="V236" s="42"/>
      <c r="W236" s="36"/>
      <c r="X236" s="36"/>
      <c r="Y236" s="36"/>
      <c r="Z236" s="36"/>
      <c r="AA236" s="36"/>
      <c r="AB236" s="44"/>
      <c r="AC236" s="43"/>
      <c r="AD236" s="42"/>
      <c r="AE236" s="44"/>
      <c r="AF236" s="65"/>
      <c r="AG236" s="148" t="str">
        <f>IF(I236="","",CONCATENATE("SainSmart [",IF(J236="",C236,J236),"] ",I236," ",H229))</f>
        <v/>
      </c>
      <c r="AH236" s="93"/>
      <c r="AI236" s="75" t="str">
        <f t="shared" si="178"/>
        <v/>
      </c>
      <c r="AJ236" s="75" t="str">
        <f t="shared" si="179"/>
        <v/>
      </c>
      <c r="AK236" s="75" t="str">
        <f t="shared" si="180"/>
        <v/>
      </c>
      <c r="AL236" s="75" t="str">
        <f t="shared" si="181"/>
        <v/>
      </c>
      <c r="AM236" s="75" t="str">
        <f t="shared" si="182"/>
        <v/>
      </c>
      <c r="AN236" s="75" t="str">
        <f t="shared" si="183"/>
        <v/>
      </c>
      <c r="AO236" s="75" t="str">
        <f t="shared" si="184"/>
        <v/>
      </c>
      <c r="AP236" s="75" t="str">
        <f t="shared" si="185"/>
        <v/>
      </c>
      <c r="AQ236" s="75" t="str">
        <f t="shared" si="186"/>
        <v/>
      </c>
      <c r="AR236" s="76" t="str">
        <f t="shared" si="187"/>
        <v/>
      </c>
    </row>
    <row r="237" spans="2:44">
      <c r="B237" s="25"/>
      <c r="C237" s="26"/>
      <c r="D237" s="26"/>
      <c r="E237" s="26"/>
      <c r="F237" s="26"/>
      <c r="G237" s="26"/>
      <c r="H237" s="27"/>
      <c r="I237" s="80"/>
      <c r="J237" s="77"/>
      <c r="K237" s="45"/>
      <c r="L237" s="36"/>
      <c r="M237" s="37"/>
      <c r="N237" s="49"/>
      <c r="O237" s="36"/>
      <c r="P237" s="36"/>
      <c r="Q237" s="36"/>
      <c r="R237" s="36"/>
      <c r="S237" s="36"/>
      <c r="T237" s="36"/>
      <c r="U237" s="42"/>
      <c r="V237" s="42"/>
      <c r="W237" s="36"/>
      <c r="X237" s="36"/>
      <c r="Y237" s="36"/>
      <c r="Z237" s="36"/>
      <c r="AA237" s="36"/>
      <c r="AB237" s="44"/>
      <c r="AC237" s="43"/>
      <c r="AD237" s="42"/>
      <c r="AE237" s="44"/>
      <c r="AF237" s="65"/>
      <c r="AG237" s="148" t="str">
        <f>IF(I237="","",CONCATENATE("SainSmart [",IF(J237="",C237,J237),"] ",I237," ",H229))</f>
        <v/>
      </c>
      <c r="AH237" s="93"/>
      <c r="AI237" s="75" t="str">
        <f t="shared" si="178"/>
        <v/>
      </c>
      <c r="AJ237" s="75" t="str">
        <f t="shared" si="179"/>
        <v/>
      </c>
      <c r="AK237" s="75" t="str">
        <f t="shared" si="180"/>
        <v/>
      </c>
      <c r="AL237" s="75" t="str">
        <f t="shared" si="181"/>
        <v/>
      </c>
      <c r="AM237" s="75" t="str">
        <f t="shared" si="182"/>
        <v/>
      </c>
      <c r="AN237" s="75" t="str">
        <f t="shared" si="183"/>
        <v/>
      </c>
      <c r="AO237" s="75" t="str">
        <f t="shared" si="184"/>
        <v/>
      </c>
      <c r="AP237" s="75" t="str">
        <f t="shared" si="185"/>
        <v/>
      </c>
      <c r="AQ237" s="75" t="str">
        <f t="shared" si="186"/>
        <v/>
      </c>
      <c r="AR237" s="76" t="str">
        <f t="shared" si="187"/>
        <v/>
      </c>
    </row>
    <row r="238" spans="2:44">
      <c r="B238" s="28"/>
      <c r="C238" s="29"/>
      <c r="D238" s="29"/>
      <c r="E238" s="29"/>
      <c r="F238" s="29"/>
      <c r="G238" s="29"/>
      <c r="H238" s="30"/>
      <c r="I238" s="80"/>
      <c r="J238" s="77"/>
      <c r="K238" s="45"/>
      <c r="L238" s="36"/>
      <c r="M238" s="37"/>
      <c r="N238" s="49"/>
      <c r="O238" s="36"/>
      <c r="P238" s="36"/>
      <c r="Q238" s="36"/>
      <c r="R238" s="36"/>
      <c r="S238" s="36"/>
      <c r="T238" s="36"/>
      <c r="U238" s="42"/>
      <c r="V238" s="42"/>
      <c r="W238" s="36"/>
      <c r="X238" s="36"/>
      <c r="Y238" s="36"/>
      <c r="Z238" s="36"/>
      <c r="AA238" s="36"/>
      <c r="AB238" s="44"/>
      <c r="AC238" s="43"/>
      <c r="AD238" s="42"/>
      <c r="AE238" s="44"/>
      <c r="AF238" s="65"/>
      <c r="AG238" s="148" t="str">
        <f>IF(I238="","",CONCATENATE("SainSmart [",IF(J238="",C238,J238),"] ",I238," ",H229))</f>
        <v/>
      </c>
      <c r="AH238" s="93"/>
      <c r="AI238" s="75" t="str">
        <f t="shared" si="178"/>
        <v/>
      </c>
      <c r="AJ238" s="75" t="str">
        <f t="shared" si="179"/>
        <v/>
      </c>
      <c r="AK238" s="75" t="str">
        <f t="shared" si="180"/>
        <v/>
      </c>
      <c r="AL238" s="75" t="str">
        <f t="shared" si="181"/>
        <v/>
      </c>
      <c r="AM238" s="75" t="str">
        <f t="shared" si="182"/>
        <v/>
      </c>
      <c r="AN238" s="75" t="str">
        <f t="shared" si="183"/>
        <v/>
      </c>
      <c r="AO238" s="75" t="str">
        <f t="shared" si="184"/>
        <v/>
      </c>
      <c r="AP238" s="75" t="str">
        <f t="shared" si="185"/>
        <v/>
      </c>
      <c r="AQ238" s="75" t="str">
        <f t="shared" si="186"/>
        <v/>
      </c>
      <c r="AR238" s="76" t="str">
        <f t="shared" si="187"/>
        <v/>
      </c>
    </row>
    <row r="239" spans="2:44" ht="15.75" thickBot="1"/>
    <row r="240" spans="2:44" ht="19.5" customHeight="1" thickBot="1">
      <c r="B240" s="3"/>
      <c r="J240" s="65"/>
      <c r="K240" s="123" t="s">
        <v>79</v>
      </c>
      <c r="L240" s="124"/>
      <c r="M240" s="124"/>
      <c r="N240" s="124"/>
      <c r="O240" s="124"/>
      <c r="P240" s="124"/>
      <c r="Q240" s="124"/>
      <c r="R240" s="124"/>
      <c r="S240" s="124"/>
      <c r="T240" s="124"/>
      <c r="U240" s="124"/>
      <c r="V240" s="124"/>
      <c r="W240" s="124"/>
      <c r="X240" s="124"/>
      <c r="Y240" s="124"/>
      <c r="Z240" s="124"/>
      <c r="AA240" s="124"/>
      <c r="AB240" s="124"/>
      <c r="AC240" s="124"/>
      <c r="AD240" s="124"/>
      <c r="AE240" s="125"/>
      <c r="AF240" s="110" t="s">
        <v>104</v>
      </c>
      <c r="AG240" s="111"/>
      <c r="AH240" s="111"/>
      <c r="AI240" s="111"/>
      <c r="AJ240" s="111"/>
      <c r="AK240" s="111"/>
      <c r="AL240" s="111"/>
      <c r="AM240" s="111"/>
      <c r="AN240" s="111"/>
      <c r="AO240" s="111"/>
      <c r="AP240" s="111"/>
      <c r="AQ240" s="111"/>
      <c r="AR240" s="112"/>
    </row>
    <row r="241" spans="2:44" ht="60" customHeight="1" thickBot="1">
      <c r="B241" s="22" t="s">
        <v>33</v>
      </c>
      <c r="C241" s="23" t="s">
        <v>80</v>
      </c>
      <c r="D241" s="23" t="s">
        <v>115</v>
      </c>
      <c r="E241" s="23" t="s">
        <v>109</v>
      </c>
      <c r="F241" s="23" t="s">
        <v>108</v>
      </c>
      <c r="G241" s="23" t="s">
        <v>107</v>
      </c>
      <c r="H241" s="85" t="s">
        <v>37</v>
      </c>
      <c r="I241" s="79" t="s">
        <v>68</v>
      </c>
      <c r="J241" s="24" t="s">
        <v>238</v>
      </c>
      <c r="K241" s="4" t="s">
        <v>78</v>
      </c>
      <c r="L241" s="5" t="s">
        <v>53</v>
      </c>
      <c r="M241" s="5" t="s">
        <v>63</v>
      </c>
      <c r="N241" s="48" t="s">
        <v>35</v>
      </c>
      <c r="O241" s="5" t="s">
        <v>34</v>
      </c>
      <c r="P241" s="5" t="s">
        <v>39</v>
      </c>
      <c r="Q241" s="5" t="s">
        <v>54</v>
      </c>
      <c r="R241" s="5" t="s">
        <v>55</v>
      </c>
      <c r="S241" s="5" t="s">
        <v>56</v>
      </c>
      <c r="T241" s="5" t="s">
        <v>57</v>
      </c>
      <c r="U241" s="5" t="s">
        <v>58</v>
      </c>
      <c r="V241" s="51" t="s">
        <v>159</v>
      </c>
      <c r="W241" s="5" t="s">
        <v>59</v>
      </c>
      <c r="X241" s="5" t="s">
        <v>41</v>
      </c>
      <c r="Y241" s="5" t="s">
        <v>309</v>
      </c>
      <c r="Z241" s="5" t="s">
        <v>60</v>
      </c>
      <c r="AA241" s="5" t="s">
        <v>61</v>
      </c>
      <c r="AB241" s="55" t="s">
        <v>62</v>
      </c>
      <c r="AC241" s="4" t="s">
        <v>206</v>
      </c>
      <c r="AD241" s="5" t="s">
        <v>207</v>
      </c>
      <c r="AE241" s="6" t="s">
        <v>208</v>
      </c>
      <c r="AF241" s="66" t="s">
        <v>343</v>
      </c>
      <c r="AG241" s="81" t="s">
        <v>205</v>
      </c>
      <c r="AH241" s="91" t="s">
        <v>5</v>
      </c>
      <c r="AI241" s="8" t="s">
        <v>64</v>
      </c>
      <c r="AJ241" s="9" t="s">
        <v>6</v>
      </c>
      <c r="AK241" s="9" t="s">
        <v>65</v>
      </c>
      <c r="AL241" s="9" t="s">
        <v>66</v>
      </c>
      <c r="AM241" s="9" t="s">
        <v>83</v>
      </c>
      <c r="AN241" s="9" t="s">
        <v>84</v>
      </c>
      <c r="AO241" s="9" t="s">
        <v>89</v>
      </c>
      <c r="AP241" s="9" t="s">
        <v>91</v>
      </c>
      <c r="AQ241" s="9" t="s">
        <v>90</v>
      </c>
      <c r="AR241" s="10" t="s">
        <v>92</v>
      </c>
    </row>
    <row r="242" spans="2:44" ht="15.75" customHeight="1" thickBot="1">
      <c r="B242" s="119" t="s">
        <v>217</v>
      </c>
      <c r="C242" s="19" t="s">
        <v>218</v>
      </c>
      <c r="D242" s="20">
        <v>5</v>
      </c>
      <c r="E242" s="62" t="s">
        <v>114</v>
      </c>
      <c r="F242" s="121" t="s">
        <v>195</v>
      </c>
      <c r="G242" s="20" t="s">
        <v>152</v>
      </c>
      <c r="H242" s="67" t="s">
        <v>250</v>
      </c>
      <c r="I242" s="80" t="s">
        <v>326</v>
      </c>
      <c r="J242" s="77" t="s">
        <v>164</v>
      </c>
      <c r="K242" s="68" t="s">
        <v>28</v>
      </c>
      <c r="L242" s="69" t="s">
        <v>29</v>
      </c>
      <c r="M242" s="70">
        <v>2</v>
      </c>
      <c r="N242" s="71" t="s">
        <v>117</v>
      </c>
      <c r="O242" s="69">
        <v>3.1749999999999998</v>
      </c>
      <c r="P242" s="69">
        <v>3.1749999999999998</v>
      </c>
      <c r="Q242" s="69">
        <v>40</v>
      </c>
      <c r="R242" s="69">
        <f>Q242-18</f>
        <v>22</v>
      </c>
      <c r="S242" s="69">
        <v>18</v>
      </c>
      <c r="T242" s="69">
        <v>12</v>
      </c>
      <c r="U242" s="72"/>
      <c r="V242" s="72"/>
      <c r="W242" s="69"/>
      <c r="X242" s="69"/>
      <c r="Y242" s="69"/>
      <c r="Z242" s="69"/>
      <c r="AA242" s="69"/>
      <c r="AB242" s="73"/>
      <c r="AC242" s="74"/>
      <c r="AD242" s="72"/>
      <c r="AE242" s="73"/>
      <c r="AF242" s="117" t="s">
        <v>372</v>
      </c>
      <c r="AG242" s="149" t="str">
        <f>IF(I242="","",CONCATENATE("SainSmart [",IF(J242="",C242,J242),"] ",I242," ",H242))</f>
        <v>SainSmart [N2FLX3.12] Compression 2 Flute 12mm DOC Nano Blue Coat</v>
      </c>
      <c r="AH242" s="92" t="s">
        <v>44</v>
      </c>
      <c r="AI242" s="75">
        <f t="shared" ref="AI242:AI251" si="188">IF(AH242="","",IF(VLOOKUP($AH242,VCarveParms,2,FALSE)="","",IF(AH242="Tapered Ball Nose",P242,$O242)))</f>
        <v>3.1749999999999998</v>
      </c>
      <c r="AJ242" s="75">
        <f t="shared" ref="AJ242:AJ251" si="189">IF(AH242="","",IF(VLOOKUP($AH242,VCarveParms,3,FALSE)="","",$M242))</f>
        <v>2</v>
      </c>
      <c r="AK242" s="75" t="str">
        <f t="shared" ref="AK242:AK251" si="190">IF(AH242="","",IF(VLOOKUP($AH242,VCarveParms,4,FALSE)="","",U242))</f>
        <v/>
      </c>
      <c r="AL242" s="75" t="str">
        <f t="shared" ref="AL242:AL251" si="191">IF(AH242="","",IF(VLOOKUP($AH242,VCarveParms,5,FALSE)="","",IF($AH242="Drill",$Y242,$V242*2)))</f>
        <v/>
      </c>
      <c r="AM242" s="75" t="str">
        <f t="shared" ref="AM242:AM251" si="192">IF(AH242="","",IF(VLOOKUP($AH242,VCarveParms,6,FALSE)="","",$V242))</f>
        <v/>
      </c>
      <c r="AN242" s="75" t="str">
        <f t="shared" ref="AN242:AN251" si="193">IF(AH242="","",IF(VLOOKUP($AH242,VCarveParms,7,FALSE)="","",$X242))</f>
        <v/>
      </c>
      <c r="AO242" s="75" t="str">
        <f t="shared" ref="AO242:AO251" si="194">IF(AH242="","",IF(VLOOKUP($AH242,VCarveParms,8,FALSE)="","","???"))</f>
        <v/>
      </c>
      <c r="AP242" s="75" t="str">
        <f t="shared" ref="AP242:AP251" si="195">IF(AH242="","",IF(VLOOKUP($AH242,VCarveParms,9,FALSE)="","","???"))</f>
        <v/>
      </c>
      <c r="AQ242" s="75" t="str">
        <f t="shared" ref="AQ242:AQ251" si="196">IF(AH242="","",IF(VLOOKUP($AH242,VCarveParms,10,FALSE)="","","???"))</f>
        <v/>
      </c>
      <c r="AR242" s="76" t="str">
        <f t="shared" ref="AR242:AR251" si="197">IF(AH242="","",IF(VLOOKUP($AH242,VCarveParms,11,FALSE)="","","???"))</f>
        <v/>
      </c>
    </row>
    <row r="243" spans="2:44" ht="15.75" thickBot="1">
      <c r="B243" s="120"/>
      <c r="C243" s="21" t="s">
        <v>116</v>
      </c>
      <c r="D243" s="17"/>
      <c r="E243" s="17"/>
      <c r="F243" s="122"/>
      <c r="G243" s="17"/>
      <c r="H243" s="86"/>
      <c r="I243" s="80" t="s">
        <v>327</v>
      </c>
      <c r="J243" s="77" t="s">
        <v>165</v>
      </c>
      <c r="K243" s="45" t="s">
        <v>28</v>
      </c>
      <c r="L243" s="36" t="s">
        <v>29</v>
      </c>
      <c r="M243" s="37">
        <v>2</v>
      </c>
      <c r="N243" s="49" t="s">
        <v>117</v>
      </c>
      <c r="O243" s="36">
        <v>3.1749999999999998</v>
      </c>
      <c r="P243" s="36">
        <v>3.1749999999999998</v>
      </c>
      <c r="Q243" s="36">
        <v>40</v>
      </c>
      <c r="R243" s="36">
        <v>22</v>
      </c>
      <c r="S243" s="36">
        <v>22</v>
      </c>
      <c r="T243" s="36">
        <v>15</v>
      </c>
      <c r="U243" s="42"/>
      <c r="V243" s="42"/>
      <c r="W243" s="36"/>
      <c r="X243" s="36"/>
      <c r="Y243" s="36"/>
      <c r="Z243" s="36"/>
      <c r="AA243" s="36"/>
      <c r="AB243" s="44"/>
      <c r="AC243" s="43"/>
      <c r="AD243" s="42"/>
      <c r="AE243" s="44"/>
      <c r="AF243" s="118"/>
      <c r="AG243" s="150" t="str">
        <f>IF(I243="","",CONCATENATE("SainSmart [",IF(J243="",C243,J243),"] ",I243," ",H242))</f>
        <v>SainSmart [N2FLX3.15] Compression 2 Flute 15mm DOC Nano Blue Coat</v>
      </c>
      <c r="AH243" s="92" t="s">
        <v>44</v>
      </c>
      <c r="AI243" s="75">
        <f t="shared" si="188"/>
        <v>3.1749999999999998</v>
      </c>
      <c r="AJ243" s="75">
        <f t="shared" si="189"/>
        <v>2</v>
      </c>
      <c r="AK243" s="75" t="str">
        <f t="shared" si="190"/>
        <v/>
      </c>
      <c r="AL243" s="75" t="str">
        <f t="shared" si="191"/>
        <v/>
      </c>
      <c r="AM243" s="75" t="str">
        <f t="shared" si="192"/>
        <v/>
      </c>
      <c r="AN243" s="75" t="str">
        <f t="shared" si="193"/>
        <v/>
      </c>
      <c r="AO243" s="75" t="str">
        <f t="shared" si="194"/>
        <v/>
      </c>
      <c r="AP243" s="75" t="str">
        <f t="shared" si="195"/>
        <v/>
      </c>
      <c r="AQ243" s="75" t="str">
        <f t="shared" si="196"/>
        <v/>
      </c>
      <c r="AR243" s="76" t="str">
        <f t="shared" si="197"/>
        <v/>
      </c>
    </row>
    <row r="244" spans="2:44">
      <c r="B244" s="25"/>
      <c r="C244" s="26"/>
      <c r="D244" s="26"/>
      <c r="E244" s="26"/>
      <c r="F244" s="26"/>
      <c r="G244" s="26"/>
      <c r="H244" s="27"/>
      <c r="I244" s="80" t="s">
        <v>328</v>
      </c>
      <c r="J244" s="77" t="s">
        <v>166</v>
      </c>
      <c r="K244" s="45" t="s">
        <v>28</v>
      </c>
      <c r="L244" s="36" t="s">
        <v>29</v>
      </c>
      <c r="M244" s="37">
        <v>2</v>
      </c>
      <c r="N244" s="49" t="s">
        <v>117</v>
      </c>
      <c r="O244" s="36">
        <v>3.1749999999999998</v>
      </c>
      <c r="P244" s="36">
        <v>3.1749999999999998</v>
      </c>
      <c r="Q244" s="36">
        <v>55</v>
      </c>
      <c r="R244" s="36">
        <f>Q244-18</f>
        <v>37</v>
      </c>
      <c r="S244" s="36">
        <v>32</v>
      </c>
      <c r="T244" s="36">
        <v>25</v>
      </c>
      <c r="U244" s="42"/>
      <c r="V244" s="54"/>
      <c r="W244" s="36"/>
      <c r="X244" s="36"/>
      <c r="Y244" s="36"/>
      <c r="Z244" s="36"/>
      <c r="AA244" s="36"/>
      <c r="AB244" s="44"/>
      <c r="AC244" s="43"/>
      <c r="AD244" s="42"/>
      <c r="AE244" s="44"/>
      <c r="AF244" s="65"/>
      <c r="AG244" s="148" t="str">
        <f>IF(I244="","",CONCATENATE("SainSmart [",IF(J244="",C244,J244),"] ",I244," ",H242))</f>
        <v>SainSmart [N2FLX3.25] Compression 2 Flute 25mm DOC Nano Blue Coat</v>
      </c>
      <c r="AH244" s="92" t="s">
        <v>44</v>
      </c>
      <c r="AI244" s="75">
        <f t="shared" si="188"/>
        <v>3.1749999999999998</v>
      </c>
      <c r="AJ244" s="75">
        <f t="shared" si="189"/>
        <v>2</v>
      </c>
      <c r="AK244" s="75" t="str">
        <f t="shared" si="190"/>
        <v/>
      </c>
      <c r="AL244" s="75" t="str">
        <f t="shared" si="191"/>
        <v/>
      </c>
      <c r="AM244" s="75" t="str">
        <f t="shared" si="192"/>
        <v/>
      </c>
      <c r="AN244" s="75" t="str">
        <f t="shared" si="193"/>
        <v/>
      </c>
      <c r="AO244" s="75" t="str">
        <f t="shared" si="194"/>
        <v/>
      </c>
      <c r="AP244" s="75" t="str">
        <f t="shared" si="195"/>
        <v/>
      </c>
      <c r="AQ244" s="75" t="str">
        <f t="shared" si="196"/>
        <v/>
      </c>
      <c r="AR244" s="76" t="str">
        <f t="shared" si="197"/>
        <v/>
      </c>
    </row>
    <row r="245" spans="2:44">
      <c r="B245" s="25"/>
      <c r="C245" s="26"/>
      <c r="D245" s="26"/>
      <c r="E245" s="26"/>
      <c r="F245" s="26"/>
      <c r="G245" s="26"/>
      <c r="H245" s="27"/>
      <c r="I245" s="80" t="s">
        <v>329</v>
      </c>
      <c r="J245" s="77" t="s">
        <v>167</v>
      </c>
      <c r="K245" s="45" t="s">
        <v>28</v>
      </c>
      <c r="L245" s="36" t="s">
        <v>29</v>
      </c>
      <c r="M245" s="37">
        <v>2</v>
      </c>
      <c r="N245" s="49" t="s">
        <v>117</v>
      </c>
      <c r="O245" s="36">
        <v>3.1749999999999998</v>
      </c>
      <c r="P245" s="36">
        <v>3.1749999999999998</v>
      </c>
      <c r="Q245" s="36">
        <v>60</v>
      </c>
      <c r="R245" s="36">
        <f t="shared" ref="R245:R246" si="198">Q245-18</f>
        <v>42</v>
      </c>
      <c r="S245" s="36">
        <v>34</v>
      </c>
      <c r="T245" s="36">
        <v>28</v>
      </c>
      <c r="U245" s="42"/>
      <c r="V245" s="42"/>
      <c r="W245" s="36"/>
      <c r="X245" s="36"/>
      <c r="Y245" s="36"/>
      <c r="Z245" s="36"/>
      <c r="AA245" s="36"/>
      <c r="AB245" s="44"/>
      <c r="AC245" s="43"/>
      <c r="AD245" s="42"/>
      <c r="AE245" s="44"/>
      <c r="AF245" s="65"/>
      <c r="AG245" s="148" t="str">
        <f>IF(I245="","",CONCATENATE("SainSmart [",IF(J245="",C245,J245),"] ",I245," ",H242))</f>
        <v>SainSmart [N2FLX3.28] Compression 2 Flute 28mm DOC Nano Blue Coat</v>
      </c>
      <c r="AH245" s="92" t="s">
        <v>44</v>
      </c>
      <c r="AI245" s="75">
        <f t="shared" si="188"/>
        <v>3.1749999999999998</v>
      </c>
      <c r="AJ245" s="75">
        <f t="shared" si="189"/>
        <v>2</v>
      </c>
      <c r="AK245" s="75" t="str">
        <f t="shared" si="190"/>
        <v/>
      </c>
      <c r="AL245" s="75" t="str">
        <f t="shared" si="191"/>
        <v/>
      </c>
      <c r="AM245" s="75" t="str">
        <f t="shared" si="192"/>
        <v/>
      </c>
      <c r="AN245" s="75" t="str">
        <f t="shared" si="193"/>
        <v/>
      </c>
      <c r="AO245" s="75" t="str">
        <f t="shared" si="194"/>
        <v/>
      </c>
      <c r="AP245" s="75" t="str">
        <f t="shared" si="195"/>
        <v/>
      </c>
      <c r="AQ245" s="75" t="str">
        <f t="shared" si="196"/>
        <v/>
      </c>
      <c r="AR245" s="76" t="str">
        <f t="shared" si="197"/>
        <v/>
      </c>
    </row>
    <row r="246" spans="2:44">
      <c r="B246" s="25"/>
      <c r="C246" s="26"/>
      <c r="D246" s="26"/>
      <c r="E246" s="26"/>
      <c r="F246" s="26"/>
      <c r="G246" s="26"/>
      <c r="H246" s="27"/>
      <c r="I246" s="80" t="s">
        <v>330</v>
      </c>
      <c r="J246" s="77" t="s">
        <v>168</v>
      </c>
      <c r="K246" s="45" t="s">
        <v>28</v>
      </c>
      <c r="L246" s="36" t="s">
        <v>29</v>
      </c>
      <c r="M246" s="37">
        <v>2</v>
      </c>
      <c r="N246" s="49" t="s">
        <v>117</v>
      </c>
      <c r="O246" s="36">
        <v>3.1749999999999998</v>
      </c>
      <c r="P246" s="36">
        <v>3.1749999999999998</v>
      </c>
      <c r="Q246" s="36">
        <v>65</v>
      </c>
      <c r="R246" s="36">
        <f t="shared" si="198"/>
        <v>47</v>
      </c>
      <c r="S246" s="36">
        <v>38</v>
      </c>
      <c r="T246" s="36">
        <v>32</v>
      </c>
      <c r="U246" s="42"/>
      <c r="V246" s="42"/>
      <c r="W246" s="36"/>
      <c r="X246" s="36"/>
      <c r="Y246" s="36"/>
      <c r="Z246" s="36"/>
      <c r="AA246" s="36"/>
      <c r="AB246" s="44"/>
      <c r="AC246" s="43"/>
      <c r="AD246" s="42"/>
      <c r="AE246" s="44"/>
      <c r="AF246" s="65"/>
      <c r="AG246" s="148" t="str">
        <f>IF(I246="","",CONCATENATE("SainSmart [",IF(J246="",C246,J246),"] ",I246," ",H242))</f>
        <v>SainSmart [N2FLX3.32] Compression 2 Flute 32mm DOC Nano Blue Coat</v>
      </c>
      <c r="AH246" s="92" t="s">
        <v>44</v>
      </c>
      <c r="AI246" s="75">
        <f t="shared" si="188"/>
        <v>3.1749999999999998</v>
      </c>
      <c r="AJ246" s="75">
        <f t="shared" si="189"/>
        <v>2</v>
      </c>
      <c r="AK246" s="75" t="str">
        <f t="shared" si="190"/>
        <v/>
      </c>
      <c r="AL246" s="75" t="str">
        <f t="shared" si="191"/>
        <v/>
      </c>
      <c r="AM246" s="75" t="str">
        <f t="shared" si="192"/>
        <v/>
      </c>
      <c r="AN246" s="75" t="str">
        <f t="shared" si="193"/>
        <v/>
      </c>
      <c r="AO246" s="75" t="str">
        <f t="shared" si="194"/>
        <v/>
      </c>
      <c r="AP246" s="75" t="str">
        <f t="shared" si="195"/>
        <v/>
      </c>
      <c r="AQ246" s="75" t="str">
        <f t="shared" si="196"/>
        <v/>
      </c>
      <c r="AR246" s="76" t="str">
        <f t="shared" si="197"/>
        <v/>
      </c>
    </row>
    <row r="247" spans="2:44">
      <c r="B247" s="25"/>
      <c r="C247" s="26"/>
      <c r="D247" s="26"/>
      <c r="E247" s="26"/>
      <c r="F247" s="26"/>
      <c r="G247" s="26"/>
      <c r="H247" s="27"/>
      <c r="I247" s="80"/>
      <c r="J247" s="77"/>
      <c r="K247" s="45"/>
      <c r="L247" s="36"/>
      <c r="M247" s="37"/>
      <c r="N247" s="49"/>
      <c r="O247" s="36"/>
      <c r="P247" s="36"/>
      <c r="Q247" s="36"/>
      <c r="R247" s="36"/>
      <c r="S247" s="36"/>
      <c r="T247" s="36"/>
      <c r="U247" s="42"/>
      <c r="V247" s="42"/>
      <c r="W247" s="36"/>
      <c r="X247" s="36"/>
      <c r="Y247" s="36"/>
      <c r="Z247" s="36"/>
      <c r="AA247" s="36"/>
      <c r="AB247" s="44"/>
      <c r="AC247" s="43"/>
      <c r="AD247" s="42"/>
      <c r="AE247" s="44"/>
      <c r="AF247" s="65"/>
      <c r="AG247" s="148" t="str">
        <f>IF(I247="","",CONCATENATE("SainSmart [",IF(J247="",C247,J247),"] ",I247," ",H242))</f>
        <v/>
      </c>
      <c r="AH247" s="93"/>
      <c r="AI247" s="75" t="str">
        <f t="shared" si="188"/>
        <v/>
      </c>
      <c r="AJ247" s="75" t="str">
        <f t="shared" si="189"/>
        <v/>
      </c>
      <c r="AK247" s="75" t="str">
        <f t="shared" si="190"/>
        <v/>
      </c>
      <c r="AL247" s="75" t="str">
        <f t="shared" si="191"/>
        <v/>
      </c>
      <c r="AM247" s="75" t="str">
        <f t="shared" si="192"/>
        <v/>
      </c>
      <c r="AN247" s="75" t="str">
        <f t="shared" si="193"/>
        <v/>
      </c>
      <c r="AO247" s="75" t="str">
        <f t="shared" si="194"/>
        <v/>
      </c>
      <c r="AP247" s="75" t="str">
        <f t="shared" si="195"/>
        <v/>
      </c>
      <c r="AQ247" s="75" t="str">
        <f t="shared" si="196"/>
        <v/>
      </c>
      <c r="AR247" s="76" t="str">
        <f t="shared" si="197"/>
        <v/>
      </c>
    </row>
    <row r="248" spans="2:44">
      <c r="B248" s="25"/>
      <c r="C248" s="26"/>
      <c r="D248" s="26"/>
      <c r="E248" s="26"/>
      <c r="F248" s="26"/>
      <c r="G248" s="26"/>
      <c r="H248" s="27"/>
      <c r="I248" s="80"/>
      <c r="J248" s="77"/>
      <c r="K248" s="45"/>
      <c r="L248" s="36"/>
      <c r="M248" s="37"/>
      <c r="N248" s="49"/>
      <c r="O248" s="36"/>
      <c r="P248" s="36"/>
      <c r="Q248" s="36"/>
      <c r="R248" s="36"/>
      <c r="S248" s="36"/>
      <c r="T248" s="36"/>
      <c r="U248" s="42"/>
      <c r="V248" s="42"/>
      <c r="W248" s="36"/>
      <c r="X248" s="36"/>
      <c r="Y248" s="36"/>
      <c r="Z248" s="36"/>
      <c r="AA248" s="36"/>
      <c r="AB248" s="44"/>
      <c r="AC248" s="43"/>
      <c r="AD248" s="42"/>
      <c r="AE248" s="44"/>
      <c r="AF248" s="65"/>
      <c r="AG248" s="148" t="str">
        <f>IF(I248="","",CONCATENATE("SainSmart [",IF(J248="",C248,J248),"] ",I248," ",H242))</f>
        <v/>
      </c>
      <c r="AH248" s="93"/>
      <c r="AI248" s="75" t="str">
        <f t="shared" si="188"/>
        <v/>
      </c>
      <c r="AJ248" s="75" t="str">
        <f t="shared" si="189"/>
        <v/>
      </c>
      <c r="AK248" s="75" t="str">
        <f t="shared" si="190"/>
        <v/>
      </c>
      <c r="AL248" s="75" t="str">
        <f t="shared" si="191"/>
        <v/>
      </c>
      <c r="AM248" s="75" t="str">
        <f t="shared" si="192"/>
        <v/>
      </c>
      <c r="AN248" s="75" t="str">
        <f t="shared" si="193"/>
        <v/>
      </c>
      <c r="AO248" s="75" t="str">
        <f t="shared" si="194"/>
        <v/>
      </c>
      <c r="AP248" s="75" t="str">
        <f t="shared" si="195"/>
        <v/>
      </c>
      <c r="AQ248" s="75" t="str">
        <f t="shared" si="196"/>
        <v/>
      </c>
      <c r="AR248" s="76" t="str">
        <f t="shared" si="197"/>
        <v/>
      </c>
    </row>
    <row r="249" spans="2:44">
      <c r="B249" s="25"/>
      <c r="C249" s="26"/>
      <c r="D249" s="26"/>
      <c r="E249" s="26"/>
      <c r="F249" s="26"/>
      <c r="G249" s="26"/>
      <c r="H249" s="27"/>
      <c r="I249" s="80"/>
      <c r="J249" s="77"/>
      <c r="K249" s="45"/>
      <c r="L249" s="36"/>
      <c r="M249" s="37"/>
      <c r="N249" s="49"/>
      <c r="O249" s="36"/>
      <c r="P249" s="36"/>
      <c r="Q249" s="36"/>
      <c r="R249" s="36"/>
      <c r="S249" s="36"/>
      <c r="T249" s="36"/>
      <c r="U249" s="42"/>
      <c r="V249" s="42"/>
      <c r="W249" s="36"/>
      <c r="X249" s="36"/>
      <c r="Y249" s="36"/>
      <c r="Z249" s="36"/>
      <c r="AA249" s="36"/>
      <c r="AB249" s="44"/>
      <c r="AC249" s="43"/>
      <c r="AD249" s="42"/>
      <c r="AE249" s="44"/>
      <c r="AF249" s="65"/>
      <c r="AG249" s="148" t="str">
        <f>IF(I249="","",CONCATENATE("SainSmart [",IF(J249="",C249,J249),"] ",I249," ",H242))</f>
        <v/>
      </c>
      <c r="AH249" s="93"/>
      <c r="AI249" s="75" t="str">
        <f t="shared" si="188"/>
        <v/>
      </c>
      <c r="AJ249" s="75" t="str">
        <f t="shared" si="189"/>
        <v/>
      </c>
      <c r="AK249" s="75" t="str">
        <f t="shared" si="190"/>
        <v/>
      </c>
      <c r="AL249" s="75" t="str">
        <f t="shared" si="191"/>
        <v/>
      </c>
      <c r="AM249" s="75" t="str">
        <f t="shared" si="192"/>
        <v/>
      </c>
      <c r="AN249" s="75" t="str">
        <f t="shared" si="193"/>
        <v/>
      </c>
      <c r="AO249" s="75" t="str">
        <f t="shared" si="194"/>
        <v/>
      </c>
      <c r="AP249" s="75" t="str">
        <f t="shared" si="195"/>
        <v/>
      </c>
      <c r="AQ249" s="75" t="str">
        <f t="shared" si="196"/>
        <v/>
      </c>
      <c r="AR249" s="76" t="str">
        <f t="shared" si="197"/>
        <v/>
      </c>
    </row>
    <row r="250" spans="2:44">
      <c r="B250" s="25"/>
      <c r="C250" s="26"/>
      <c r="D250" s="26"/>
      <c r="E250" s="26"/>
      <c r="F250" s="26"/>
      <c r="G250" s="26"/>
      <c r="H250" s="27"/>
      <c r="I250" s="80"/>
      <c r="J250" s="77"/>
      <c r="K250" s="45"/>
      <c r="L250" s="36"/>
      <c r="M250" s="37"/>
      <c r="N250" s="49"/>
      <c r="O250" s="36"/>
      <c r="P250" s="36"/>
      <c r="Q250" s="36"/>
      <c r="R250" s="36"/>
      <c r="S250" s="36"/>
      <c r="T250" s="36"/>
      <c r="U250" s="42"/>
      <c r="V250" s="42"/>
      <c r="W250" s="36"/>
      <c r="X250" s="36"/>
      <c r="Y250" s="36"/>
      <c r="Z250" s="36"/>
      <c r="AA250" s="36"/>
      <c r="AB250" s="44"/>
      <c r="AC250" s="43"/>
      <c r="AD250" s="42"/>
      <c r="AE250" s="44"/>
      <c r="AF250" s="65"/>
      <c r="AG250" s="148" t="str">
        <f>IF(I250="","",CONCATENATE("SainSmart [",IF(J250="",C250,J250),"] ",I250," ",H242))</f>
        <v/>
      </c>
      <c r="AH250" s="93"/>
      <c r="AI250" s="75" t="str">
        <f t="shared" si="188"/>
        <v/>
      </c>
      <c r="AJ250" s="75" t="str">
        <f t="shared" si="189"/>
        <v/>
      </c>
      <c r="AK250" s="75" t="str">
        <f t="shared" si="190"/>
        <v/>
      </c>
      <c r="AL250" s="75" t="str">
        <f t="shared" si="191"/>
        <v/>
      </c>
      <c r="AM250" s="75" t="str">
        <f t="shared" si="192"/>
        <v/>
      </c>
      <c r="AN250" s="75" t="str">
        <f t="shared" si="193"/>
        <v/>
      </c>
      <c r="AO250" s="75" t="str">
        <f t="shared" si="194"/>
        <v/>
      </c>
      <c r="AP250" s="75" t="str">
        <f t="shared" si="195"/>
        <v/>
      </c>
      <c r="AQ250" s="75" t="str">
        <f t="shared" si="196"/>
        <v/>
      </c>
      <c r="AR250" s="76" t="str">
        <f t="shared" si="197"/>
        <v/>
      </c>
    </row>
    <row r="251" spans="2:44">
      <c r="B251" s="28"/>
      <c r="C251" s="29"/>
      <c r="D251" s="29"/>
      <c r="E251" s="29"/>
      <c r="F251" s="29"/>
      <c r="G251" s="29"/>
      <c r="H251" s="30"/>
      <c r="I251" s="80"/>
      <c r="J251" s="77"/>
      <c r="K251" s="45"/>
      <c r="L251" s="36"/>
      <c r="M251" s="37"/>
      <c r="N251" s="49"/>
      <c r="O251" s="36"/>
      <c r="P251" s="36"/>
      <c r="Q251" s="36"/>
      <c r="R251" s="36"/>
      <c r="S251" s="36"/>
      <c r="T251" s="36"/>
      <c r="U251" s="42"/>
      <c r="V251" s="42"/>
      <c r="W251" s="36"/>
      <c r="X251" s="36"/>
      <c r="Y251" s="36"/>
      <c r="Z251" s="36"/>
      <c r="AA251" s="36"/>
      <c r="AB251" s="44"/>
      <c r="AC251" s="43"/>
      <c r="AD251" s="42"/>
      <c r="AE251" s="44"/>
      <c r="AF251" s="65"/>
      <c r="AG251" s="148" t="str">
        <f>IF(I251="","",CONCATENATE("SainSmart [",IF(J251="",C251,J251),"] ",I251," ",H242))</f>
        <v/>
      </c>
      <c r="AH251" s="93"/>
      <c r="AI251" s="75" t="str">
        <f t="shared" si="188"/>
        <v/>
      </c>
      <c r="AJ251" s="75" t="str">
        <f t="shared" si="189"/>
        <v/>
      </c>
      <c r="AK251" s="75" t="str">
        <f t="shared" si="190"/>
        <v/>
      </c>
      <c r="AL251" s="75" t="str">
        <f t="shared" si="191"/>
        <v/>
      </c>
      <c r="AM251" s="75" t="str">
        <f t="shared" si="192"/>
        <v/>
      </c>
      <c r="AN251" s="75" t="str">
        <f t="shared" si="193"/>
        <v/>
      </c>
      <c r="AO251" s="75" t="str">
        <f t="shared" si="194"/>
        <v/>
      </c>
      <c r="AP251" s="75" t="str">
        <f t="shared" si="195"/>
        <v/>
      </c>
      <c r="AQ251" s="75" t="str">
        <f t="shared" si="196"/>
        <v/>
      </c>
      <c r="AR251" s="76" t="str">
        <f t="shared" si="197"/>
        <v/>
      </c>
    </row>
    <row r="252" spans="2:44" ht="15.75" thickBot="1"/>
    <row r="253" spans="2:44" ht="19.5" customHeight="1" thickBot="1">
      <c r="B253" s="3" t="s">
        <v>221</v>
      </c>
      <c r="J253" s="65"/>
      <c r="K253" s="123" t="s">
        <v>79</v>
      </c>
      <c r="L253" s="124"/>
      <c r="M253" s="124"/>
      <c r="N253" s="124"/>
      <c r="O253" s="124"/>
      <c r="P253" s="124"/>
      <c r="Q253" s="124"/>
      <c r="R253" s="124"/>
      <c r="S253" s="124"/>
      <c r="T253" s="124"/>
      <c r="U253" s="124"/>
      <c r="V253" s="124"/>
      <c r="W253" s="124"/>
      <c r="X253" s="124"/>
      <c r="Y253" s="124"/>
      <c r="Z253" s="124"/>
      <c r="AA253" s="124"/>
      <c r="AB253" s="124"/>
      <c r="AC253" s="124"/>
      <c r="AD253" s="124"/>
      <c r="AE253" s="125"/>
      <c r="AF253" s="110" t="s">
        <v>104</v>
      </c>
      <c r="AG253" s="111"/>
      <c r="AH253" s="111"/>
      <c r="AI253" s="111"/>
      <c r="AJ253" s="111"/>
      <c r="AK253" s="111"/>
      <c r="AL253" s="111"/>
      <c r="AM253" s="111"/>
      <c r="AN253" s="111"/>
      <c r="AO253" s="111"/>
      <c r="AP253" s="111"/>
      <c r="AQ253" s="111"/>
      <c r="AR253" s="112"/>
    </row>
    <row r="254" spans="2:44" ht="60" customHeight="1" thickBot="1">
      <c r="B254" s="22" t="s">
        <v>33</v>
      </c>
      <c r="C254" s="23" t="s">
        <v>80</v>
      </c>
      <c r="D254" s="23" t="s">
        <v>115</v>
      </c>
      <c r="E254" s="23" t="s">
        <v>109</v>
      </c>
      <c r="F254" s="23" t="s">
        <v>108</v>
      </c>
      <c r="G254" s="23" t="s">
        <v>107</v>
      </c>
      <c r="H254" s="85" t="s">
        <v>37</v>
      </c>
      <c r="I254" s="79" t="s">
        <v>68</v>
      </c>
      <c r="J254" s="24" t="s">
        <v>238</v>
      </c>
      <c r="K254" s="4" t="s">
        <v>78</v>
      </c>
      <c r="L254" s="5" t="s">
        <v>53</v>
      </c>
      <c r="M254" s="5" t="s">
        <v>63</v>
      </c>
      <c r="N254" s="48" t="s">
        <v>35</v>
      </c>
      <c r="O254" s="5" t="s">
        <v>34</v>
      </c>
      <c r="P254" s="5" t="s">
        <v>39</v>
      </c>
      <c r="Q254" s="5" t="s">
        <v>54</v>
      </c>
      <c r="R254" s="5" t="s">
        <v>55</v>
      </c>
      <c r="S254" s="5" t="s">
        <v>56</v>
      </c>
      <c r="T254" s="5" t="s">
        <v>57</v>
      </c>
      <c r="U254" s="5" t="s">
        <v>58</v>
      </c>
      <c r="V254" s="51" t="s">
        <v>159</v>
      </c>
      <c r="W254" s="5" t="s">
        <v>59</v>
      </c>
      <c r="X254" s="5" t="s">
        <v>41</v>
      </c>
      <c r="Y254" s="5" t="s">
        <v>309</v>
      </c>
      <c r="Z254" s="5" t="s">
        <v>60</v>
      </c>
      <c r="AA254" s="5" t="s">
        <v>61</v>
      </c>
      <c r="AB254" s="55" t="s">
        <v>62</v>
      </c>
      <c r="AC254" s="4" t="s">
        <v>206</v>
      </c>
      <c r="AD254" s="5" t="s">
        <v>207</v>
      </c>
      <c r="AE254" s="6" t="s">
        <v>208</v>
      </c>
      <c r="AF254" s="66" t="s">
        <v>343</v>
      </c>
      <c r="AG254" s="81" t="s">
        <v>205</v>
      </c>
      <c r="AH254" s="91" t="s">
        <v>5</v>
      </c>
      <c r="AI254" s="8" t="s">
        <v>64</v>
      </c>
      <c r="AJ254" s="9" t="s">
        <v>6</v>
      </c>
      <c r="AK254" s="9" t="s">
        <v>65</v>
      </c>
      <c r="AL254" s="9" t="s">
        <v>66</v>
      </c>
      <c r="AM254" s="9" t="s">
        <v>83</v>
      </c>
      <c r="AN254" s="9" t="s">
        <v>84</v>
      </c>
      <c r="AO254" s="9" t="s">
        <v>89</v>
      </c>
      <c r="AP254" s="9" t="s">
        <v>91</v>
      </c>
      <c r="AQ254" s="9" t="s">
        <v>90</v>
      </c>
      <c r="AR254" s="10" t="s">
        <v>92</v>
      </c>
    </row>
    <row r="255" spans="2:44" ht="15.75" customHeight="1" thickBot="1">
      <c r="B255" s="119" t="s">
        <v>220</v>
      </c>
      <c r="C255" s="19" t="s">
        <v>219</v>
      </c>
      <c r="D255" s="20">
        <v>10</v>
      </c>
      <c r="E255" s="62" t="s">
        <v>42</v>
      </c>
      <c r="F255" s="121" t="s">
        <v>195</v>
      </c>
      <c r="G255" s="20" t="s">
        <v>229</v>
      </c>
      <c r="H255" s="67" t="s">
        <v>251</v>
      </c>
      <c r="I255" s="80" t="s">
        <v>331</v>
      </c>
      <c r="J255" s="77" t="s">
        <v>219</v>
      </c>
      <c r="K255" s="68" t="s">
        <v>28</v>
      </c>
      <c r="L255" s="69" t="s">
        <v>29</v>
      </c>
      <c r="M255" s="70">
        <v>2</v>
      </c>
      <c r="N255" s="71" t="s">
        <v>117</v>
      </c>
      <c r="O255" s="69">
        <v>0.8</v>
      </c>
      <c r="P255" s="69">
        <v>3.1749999999999998</v>
      </c>
      <c r="Q255" s="69">
        <v>37</v>
      </c>
      <c r="R255" s="69">
        <v>19</v>
      </c>
      <c r="S255" s="69">
        <v>7</v>
      </c>
      <c r="T255" s="69">
        <v>6</v>
      </c>
      <c r="U255" s="72"/>
      <c r="V255" s="72"/>
      <c r="W255" s="69"/>
      <c r="X255" s="69"/>
      <c r="Y255" s="69"/>
      <c r="Z255" s="69"/>
      <c r="AA255" s="69"/>
      <c r="AB255" s="73"/>
      <c r="AC255" s="74">
        <v>7</v>
      </c>
      <c r="AD255" s="72">
        <f>P255</f>
        <v>3.1749999999999998</v>
      </c>
      <c r="AE255" s="73">
        <f>O255</f>
        <v>0.8</v>
      </c>
      <c r="AF255" s="117" t="s">
        <v>373</v>
      </c>
      <c r="AG255" s="149" t="str">
        <f>IF(I255="","",CONCATENATE("SainSmart [",IF(J255="",C255,J255),"] ",I255," ",H255))</f>
        <v>SainSmart [MC40A] Router Bit 2 Flute Titanium Coating</v>
      </c>
      <c r="AH255" s="92" t="s">
        <v>44</v>
      </c>
      <c r="AI255" s="75">
        <f t="shared" ref="AI255:AI264" si="199">IF(AH255="","",IF(VLOOKUP($AH255,VCarveParms,2,FALSE)="","",IF(AH255="Tapered Ball Nose",P255,$O255)))</f>
        <v>0.8</v>
      </c>
      <c r="AJ255" s="75">
        <f t="shared" ref="AJ255:AJ264" si="200">IF(AH255="","",IF(VLOOKUP($AH255,VCarveParms,3,FALSE)="","",$M255))</f>
        <v>2</v>
      </c>
      <c r="AK255" s="75" t="str">
        <f t="shared" ref="AK255:AK264" si="201">IF(AH255="","",IF(VLOOKUP($AH255,VCarveParms,4,FALSE)="","",U255))</f>
        <v/>
      </c>
      <c r="AL255" s="75" t="str">
        <f t="shared" ref="AL255:AL264" si="202">IF(AH255="","",IF(VLOOKUP($AH255,VCarveParms,5,FALSE)="","",IF($AH255="Drill",$Y255,$V255*2)))</f>
        <v/>
      </c>
      <c r="AM255" s="75" t="str">
        <f t="shared" ref="AM255:AM264" si="203">IF(AH255="","",IF(VLOOKUP($AH255,VCarveParms,6,FALSE)="","",$V255))</f>
        <v/>
      </c>
      <c r="AN255" s="75" t="str">
        <f t="shared" ref="AN255:AN264" si="204">IF(AH255="","",IF(VLOOKUP($AH255,VCarveParms,7,FALSE)="","",$X255))</f>
        <v/>
      </c>
      <c r="AO255" s="75" t="str">
        <f t="shared" ref="AO255:AO264" si="205">IF(AH255="","",IF(VLOOKUP($AH255,VCarveParms,8,FALSE)="","","???"))</f>
        <v/>
      </c>
      <c r="AP255" s="75" t="str">
        <f t="shared" ref="AP255:AP264" si="206">IF(AH255="","",IF(VLOOKUP($AH255,VCarveParms,9,FALSE)="","","???"))</f>
        <v/>
      </c>
      <c r="AQ255" s="75" t="str">
        <f t="shared" ref="AQ255:AQ264" si="207">IF(AH255="","",IF(VLOOKUP($AH255,VCarveParms,10,FALSE)="","","???"))</f>
        <v/>
      </c>
      <c r="AR255" s="76" t="str">
        <f t="shared" ref="AR255:AR264" si="208">IF(AH255="","",IF(VLOOKUP($AH255,VCarveParms,11,FALSE)="","","???"))</f>
        <v/>
      </c>
    </row>
    <row r="256" spans="2:44" ht="15.75" customHeight="1" thickBot="1">
      <c r="B256" s="120"/>
      <c r="C256" s="21" t="s">
        <v>116</v>
      </c>
      <c r="D256" s="17"/>
      <c r="E256" s="17"/>
      <c r="F256" s="122"/>
      <c r="G256" s="17"/>
      <c r="H256" s="86"/>
      <c r="I256" s="80" t="s">
        <v>331</v>
      </c>
      <c r="J256" s="77" t="s">
        <v>219</v>
      </c>
      <c r="K256" s="45" t="s">
        <v>28</v>
      </c>
      <c r="L256" s="36" t="s">
        <v>29</v>
      </c>
      <c r="M256" s="37">
        <v>2</v>
      </c>
      <c r="N256" s="49" t="s">
        <v>117</v>
      </c>
      <c r="O256" s="36">
        <v>1</v>
      </c>
      <c r="P256" s="36">
        <v>3.1749999999999998</v>
      </c>
      <c r="Q256" s="36">
        <v>37</v>
      </c>
      <c r="R256" s="36">
        <v>19</v>
      </c>
      <c r="S256" s="36">
        <v>9</v>
      </c>
      <c r="T256" s="36">
        <v>6</v>
      </c>
      <c r="U256" s="42"/>
      <c r="V256" s="42"/>
      <c r="W256" s="36"/>
      <c r="X256" s="36"/>
      <c r="Y256" s="36"/>
      <c r="Z256" s="36"/>
      <c r="AA256" s="36"/>
      <c r="AB256" s="44"/>
      <c r="AC256" s="43">
        <v>5</v>
      </c>
      <c r="AD256" s="42">
        <f t="shared" ref="AD256:AD264" si="209">P256</f>
        <v>3.1749999999999998</v>
      </c>
      <c r="AE256" s="44">
        <f t="shared" ref="AE256:AE264" si="210">O256</f>
        <v>1</v>
      </c>
      <c r="AF256" s="118"/>
      <c r="AG256" s="150" t="str">
        <f>IF(I256="","",CONCATENATE("SainSmart [",IF(J256="",C256,J256),"] ",I256," ",H255))</f>
        <v>SainSmart [MC40A] Router Bit 2 Flute Titanium Coating</v>
      </c>
      <c r="AH256" s="92" t="s">
        <v>44</v>
      </c>
      <c r="AI256" s="75">
        <f t="shared" si="199"/>
        <v>1</v>
      </c>
      <c r="AJ256" s="75">
        <f t="shared" si="200"/>
        <v>2</v>
      </c>
      <c r="AK256" s="75" t="str">
        <f t="shared" si="201"/>
        <v/>
      </c>
      <c r="AL256" s="75" t="str">
        <f t="shared" si="202"/>
        <v/>
      </c>
      <c r="AM256" s="75" t="str">
        <f t="shared" si="203"/>
        <v/>
      </c>
      <c r="AN256" s="75" t="str">
        <f t="shared" si="204"/>
        <v/>
      </c>
      <c r="AO256" s="75" t="str">
        <f t="shared" si="205"/>
        <v/>
      </c>
      <c r="AP256" s="75" t="str">
        <f t="shared" si="206"/>
        <v/>
      </c>
      <c r="AQ256" s="75" t="str">
        <f t="shared" si="207"/>
        <v/>
      </c>
      <c r="AR256" s="76" t="str">
        <f t="shared" si="208"/>
        <v/>
      </c>
    </row>
    <row r="257" spans="2:44">
      <c r="B257" s="25"/>
      <c r="C257" s="26"/>
      <c r="D257" s="26"/>
      <c r="E257" s="26"/>
      <c r="F257" s="26"/>
      <c r="G257" s="26"/>
      <c r="H257" s="27"/>
      <c r="I257" s="80" t="s">
        <v>331</v>
      </c>
      <c r="J257" s="77" t="s">
        <v>219</v>
      </c>
      <c r="K257" s="45" t="s">
        <v>28</v>
      </c>
      <c r="L257" s="36" t="s">
        <v>29</v>
      </c>
      <c r="M257" s="37">
        <v>2</v>
      </c>
      <c r="N257" s="49" t="s">
        <v>117</v>
      </c>
      <c r="O257" s="36">
        <v>1.2</v>
      </c>
      <c r="P257" s="36">
        <v>3.1749999999999998</v>
      </c>
      <c r="Q257" s="36">
        <v>37</v>
      </c>
      <c r="R257" s="36">
        <v>19</v>
      </c>
      <c r="S257" s="36">
        <v>9</v>
      </c>
      <c r="T257" s="36">
        <v>7</v>
      </c>
      <c r="U257" s="42"/>
      <c r="V257" s="54"/>
      <c r="W257" s="36"/>
      <c r="X257" s="36"/>
      <c r="Y257" s="36"/>
      <c r="Z257" s="36"/>
      <c r="AA257" s="36"/>
      <c r="AB257" s="44"/>
      <c r="AC257" s="43">
        <v>5</v>
      </c>
      <c r="AD257" s="42">
        <f t="shared" si="209"/>
        <v>3.1749999999999998</v>
      </c>
      <c r="AE257" s="44">
        <f t="shared" si="210"/>
        <v>1.2</v>
      </c>
      <c r="AF257" s="65"/>
      <c r="AG257" s="148" t="str">
        <f>IF(I257="","",CONCATENATE("SainSmart [",IF(J257="",C257,J257),"] ",I257," ",H255))</f>
        <v>SainSmart [MC40A] Router Bit 2 Flute Titanium Coating</v>
      </c>
      <c r="AH257" s="92" t="s">
        <v>44</v>
      </c>
      <c r="AI257" s="75">
        <f t="shared" si="199"/>
        <v>1.2</v>
      </c>
      <c r="AJ257" s="75">
        <f t="shared" si="200"/>
        <v>2</v>
      </c>
      <c r="AK257" s="75" t="str">
        <f t="shared" si="201"/>
        <v/>
      </c>
      <c r="AL257" s="75" t="str">
        <f t="shared" si="202"/>
        <v/>
      </c>
      <c r="AM257" s="75" t="str">
        <f t="shared" si="203"/>
        <v/>
      </c>
      <c r="AN257" s="75" t="str">
        <f t="shared" si="204"/>
        <v/>
      </c>
      <c r="AO257" s="75" t="str">
        <f t="shared" si="205"/>
        <v/>
      </c>
      <c r="AP257" s="75" t="str">
        <f t="shared" si="206"/>
        <v/>
      </c>
      <c r="AQ257" s="75" t="str">
        <f t="shared" si="207"/>
        <v/>
      </c>
      <c r="AR257" s="76" t="str">
        <f t="shared" si="208"/>
        <v/>
      </c>
    </row>
    <row r="258" spans="2:44">
      <c r="B258" s="25"/>
      <c r="C258" s="26"/>
      <c r="D258" s="26"/>
      <c r="E258" s="26"/>
      <c r="F258" s="26"/>
      <c r="G258" s="26"/>
      <c r="H258" s="27"/>
      <c r="I258" s="80" t="s">
        <v>331</v>
      </c>
      <c r="J258" s="77" t="s">
        <v>219</v>
      </c>
      <c r="K258" s="45" t="s">
        <v>28</v>
      </c>
      <c r="L258" s="36" t="s">
        <v>29</v>
      </c>
      <c r="M258" s="37">
        <v>2</v>
      </c>
      <c r="N258" s="49" t="s">
        <v>117</v>
      </c>
      <c r="O258" s="36">
        <v>1.4</v>
      </c>
      <c r="P258" s="36">
        <v>3.1749999999999998</v>
      </c>
      <c r="Q258" s="36">
        <v>37</v>
      </c>
      <c r="R258" s="36">
        <v>19</v>
      </c>
      <c r="S258" s="36">
        <v>9</v>
      </c>
      <c r="T258" s="36">
        <v>8</v>
      </c>
      <c r="U258" s="42"/>
      <c r="V258" s="42"/>
      <c r="W258" s="36"/>
      <c r="X258" s="36"/>
      <c r="Y258" s="36"/>
      <c r="Z258" s="36"/>
      <c r="AA258" s="36"/>
      <c r="AB258" s="44"/>
      <c r="AC258" s="43">
        <v>5</v>
      </c>
      <c r="AD258" s="42">
        <f t="shared" si="209"/>
        <v>3.1749999999999998</v>
      </c>
      <c r="AE258" s="44">
        <f t="shared" si="210"/>
        <v>1.4</v>
      </c>
      <c r="AF258" s="65"/>
      <c r="AG258" s="148" t="str">
        <f>IF(I258="","",CONCATENATE("SainSmart [",IF(J258="",C258,J258),"] ",I258," ",H255))</f>
        <v>SainSmart [MC40A] Router Bit 2 Flute Titanium Coating</v>
      </c>
      <c r="AH258" s="92" t="s">
        <v>44</v>
      </c>
      <c r="AI258" s="75">
        <f t="shared" si="199"/>
        <v>1.4</v>
      </c>
      <c r="AJ258" s="75">
        <f t="shared" si="200"/>
        <v>2</v>
      </c>
      <c r="AK258" s="75" t="str">
        <f t="shared" si="201"/>
        <v/>
      </c>
      <c r="AL258" s="75" t="str">
        <f t="shared" si="202"/>
        <v/>
      </c>
      <c r="AM258" s="75" t="str">
        <f t="shared" si="203"/>
        <v/>
      </c>
      <c r="AN258" s="75" t="str">
        <f t="shared" si="204"/>
        <v/>
      </c>
      <c r="AO258" s="75" t="str">
        <f t="shared" si="205"/>
        <v/>
      </c>
      <c r="AP258" s="75" t="str">
        <f t="shared" si="206"/>
        <v/>
      </c>
      <c r="AQ258" s="75" t="str">
        <f t="shared" si="207"/>
        <v/>
      </c>
      <c r="AR258" s="76" t="str">
        <f t="shared" si="208"/>
        <v/>
      </c>
    </row>
    <row r="259" spans="2:44">
      <c r="B259" s="25"/>
      <c r="C259" s="26"/>
      <c r="D259" s="26"/>
      <c r="E259" s="26"/>
      <c r="F259" s="26"/>
      <c r="G259" s="26"/>
      <c r="H259" s="27"/>
      <c r="I259" s="80" t="s">
        <v>331</v>
      </c>
      <c r="J259" s="77" t="s">
        <v>219</v>
      </c>
      <c r="K259" s="45" t="s">
        <v>28</v>
      </c>
      <c r="L259" s="36" t="s">
        <v>29</v>
      </c>
      <c r="M259" s="37">
        <v>2</v>
      </c>
      <c r="N259" s="49" t="s">
        <v>117</v>
      </c>
      <c r="O259" s="36">
        <v>1.6</v>
      </c>
      <c r="P259" s="36">
        <v>3.1749999999999998</v>
      </c>
      <c r="Q259" s="36">
        <v>37</v>
      </c>
      <c r="R259" s="36">
        <v>19</v>
      </c>
      <c r="S259" s="36">
        <v>10</v>
      </c>
      <c r="T259" s="36">
        <v>8</v>
      </c>
      <c r="U259" s="42"/>
      <c r="V259" s="42"/>
      <c r="W259" s="36"/>
      <c r="X259" s="36"/>
      <c r="Y259" s="36"/>
      <c r="Z259" s="36"/>
      <c r="AA259" s="36"/>
      <c r="AB259" s="44"/>
      <c r="AC259" s="43">
        <v>4</v>
      </c>
      <c r="AD259" s="42">
        <f t="shared" si="209"/>
        <v>3.1749999999999998</v>
      </c>
      <c r="AE259" s="44">
        <f t="shared" si="210"/>
        <v>1.6</v>
      </c>
      <c r="AF259" s="65"/>
      <c r="AG259" s="148" t="str">
        <f>IF(I259="","",CONCATENATE("SainSmart [",IF(J259="",C259,J259),"] ",I259," ",H255))</f>
        <v>SainSmart [MC40A] Router Bit 2 Flute Titanium Coating</v>
      </c>
      <c r="AH259" s="92" t="s">
        <v>44</v>
      </c>
      <c r="AI259" s="75">
        <f t="shared" si="199"/>
        <v>1.6</v>
      </c>
      <c r="AJ259" s="75">
        <f t="shared" si="200"/>
        <v>2</v>
      </c>
      <c r="AK259" s="75" t="str">
        <f t="shared" si="201"/>
        <v/>
      </c>
      <c r="AL259" s="75" t="str">
        <f t="shared" si="202"/>
        <v/>
      </c>
      <c r="AM259" s="75" t="str">
        <f t="shared" si="203"/>
        <v/>
      </c>
      <c r="AN259" s="75" t="str">
        <f t="shared" si="204"/>
        <v/>
      </c>
      <c r="AO259" s="75" t="str">
        <f t="shared" si="205"/>
        <v/>
      </c>
      <c r="AP259" s="75" t="str">
        <f t="shared" si="206"/>
        <v/>
      </c>
      <c r="AQ259" s="75" t="str">
        <f t="shared" si="207"/>
        <v/>
      </c>
      <c r="AR259" s="76" t="str">
        <f t="shared" si="208"/>
        <v/>
      </c>
    </row>
    <row r="260" spans="2:44">
      <c r="B260" s="25"/>
      <c r="C260" s="26"/>
      <c r="D260" s="26"/>
      <c r="E260" s="26"/>
      <c r="F260" s="26"/>
      <c r="G260" s="26"/>
      <c r="H260" s="27"/>
      <c r="I260" s="80" t="s">
        <v>331</v>
      </c>
      <c r="J260" s="77" t="s">
        <v>219</v>
      </c>
      <c r="K260" s="45" t="s">
        <v>28</v>
      </c>
      <c r="L260" s="36" t="s">
        <v>29</v>
      </c>
      <c r="M260" s="37">
        <v>2</v>
      </c>
      <c r="N260" s="49" t="s">
        <v>117</v>
      </c>
      <c r="O260" s="36">
        <v>1.8</v>
      </c>
      <c r="P260" s="36">
        <v>3.1749999999999998</v>
      </c>
      <c r="Q260" s="36">
        <v>37</v>
      </c>
      <c r="R260" s="36">
        <v>19</v>
      </c>
      <c r="S260" s="36">
        <v>10</v>
      </c>
      <c r="T260" s="36">
        <v>8</v>
      </c>
      <c r="U260" s="42"/>
      <c r="V260" s="42"/>
      <c r="W260" s="36"/>
      <c r="X260" s="36"/>
      <c r="Y260" s="36"/>
      <c r="Z260" s="36"/>
      <c r="AA260" s="36"/>
      <c r="AB260" s="44"/>
      <c r="AC260" s="43">
        <v>4</v>
      </c>
      <c r="AD260" s="42">
        <f t="shared" si="209"/>
        <v>3.1749999999999998</v>
      </c>
      <c r="AE260" s="44">
        <f t="shared" si="210"/>
        <v>1.8</v>
      </c>
      <c r="AF260" s="65"/>
      <c r="AG260" s="148" t="str">
        <f>IF(I260="","",CONCATENATE("SainSmart [",IF(J260="",C260,J260),"] ",I260," ",H255))</f>
        <v>SainSmart [MC40A] Router Bit 2 Flute Titanium Coating</v>
      </c>
      <c r="AH260" s="92" t="s">
        <v>44</v>
      </c>
      <c r="AI260" s="75">
        <f t="shared" si="199"/>
        <v>1.8</v>
      </c>
      <c r="AJ260" s="75">
        <f t="shared" si="200"/>
        <v>2</v>
      </c>
      <c r="AK260" s="75" t="str">
        <f t="shared" si="201"/>
        <v/>
      </c>
      <c r="AL260" s="75" t="str">
        <f t="shared" si="202"/>
        <v/>
      </c>
      <c r="AM260" s="75" t="str">
        <f t="shared" si="203"/>
        <v/>
      </c>
      <c r="AN260" s="75" t="str">
        <f t="shared" si="204"/>
        <v/>
      </c>
      <c r="AO260" s="75" t="str">
        <f t="shared" si="205"/>
        <v/>
      </c>
      <c r="AP260" s="75" t="str">
        <f t="shared" si="206"/>
        <v/>
      </c>
      <c r="AQ260" s="75" t="str">
        <f t="shared" si="207"/>
        <v/>
      </c>
      <c r="AR260" s="76" t="str">
        <f t="shared" si="208"/>
        <v/>
      </c>
    </row>
    <row r="261" spans="2:44">
      <c r="B261" s="25"/>
      <c r="C261" s="26"/>
      <c r="D261" s="26"/>
      <c r="E261" s="26"/>
      <c r="F261" s="26"/>
      <c r="G261" s="26"/>
      <c r="H261" s="27"/>
      <c r="I261" s="80" t="s">
        <v>331</v>
      </c>
      <c r="J261" s="77" t="s">
        <v>219</v>
      </c>
      <c r="K261" s="45" t="s">
        <v>28</v>
      </c>
      <c r="L261" s="36" t="s">
        <v>29</v>
      </c>
      <c r="M261" s="37">
        <v>2</v>
      </c>
      <c r="N261" s="49" t="s">
        <v>117</v>
      </c>
      <c r="O261" s="36">
        <v>2</v>
      </c>
      <c r="P261" s="36">
        <v>3.1749999999999998</v>
      </c>
      <c r="Q261" s="36">
        <v>37</v>
      </c>
      <c r="R261" s="36">
        <v>19</v>
      </c>
      <c r="S261" s="36">
        <v>10</v>
      </c>
      <c r="T261" s="36">
        <v>8</v>
      </c>
      <c r="U261" s="42"/>
      <c r="V261" s="42"/>
      <c r="W261" s="36"/>
      <c r="X261" s="36"/>
      <c r="Y261" s="36"/>
      <c r="Z261" s="36"/>
      <c r="AA261" s="36"/>
      <c r="AB261" s="44"/>
      <c r="AC261" s="43">
        <v>4</v>
      </c>
      <c r="AD261" s="42">
        <f t="shared" si="209"/>
        <v>3.1749999999999998</v>
      </c>
      <c r="AE261" s="44">
        <f t="shared" si="210"/>
        <v>2</v>
      </c>
      <c r="AF261" s="65"/>
      <c r="AG261" s="148" t="str">
        <f>IF(I261="","",CONCATENATE("SainSmart [",IF(J261="",C261,J261),"] ",I261," ",H255))</f>
        <v>SainSmart [MC40A] Router Bit 2 Flute Titanium Coating</v>
      </c>
      <c r="AH261" s="92" t="s">
        <v>44</v>
      </c>
      <c r="AI261" s="75">
        <f t="shared" si="199"/>
        <v>2</v>
      </c>
      <c r="AJ261" s="75">
        <f t="shared" si="200"/>
        <v>2</v>
      </c>
      <c r="AK261" s="75" t="str">
        <f t="shared" si="201"/>
        <v/>
      </c>
      <c r="AL261" s="75" t="str">
        <f t="shared" si="202"/>
        <v/>
      </c>
      <c r="AM261" s="75" t="str">
        <f t="shared" si="203"/>
        <v/>
      </c>
      <c r="AN261" s="75" t="str">
        <f t="shared" si="204"/>
        <v/>
      </c>
      <c r="AO261" s="75" t="str">
        <f t="shared" si="205"/>
        <v/>
      </c>
      <c r="AP261" s="75" t="str">
        <f t="shared" si="206"/>
        <v/>
      </c>
      <c r="AQ261" s="75" t="str">
        <f t="shared" si="207"/>
        <v/>
      </c>
      <c r="AR261" s="76" t="str">
        <f t="shared" si="208"/>
        <v/>
      </c>
    </row>
    <row r="262" spans="2:44">
      <c r="B262" s="25"/>
      <c r="C262" s="26"/>
      <c r="D262" s="26"/>
      <c r="E262" s="26"/>
      <c r="F262" s="26"/>
      <c r="G262" s="26"/>
      <c r="H262" s="27"/>
      <c r="I262" s="80" t="s">
        <v>331</v>
      </c>
      <c r="J262" s="77" t="s">
        <v>219</v>
      </c>
      <c r="K262" s="45" t="s">
        <v>28</v>
      </c>
      <c r="L262" s="36" t="s">
        <v>29</v>
      </c>
      <c r="M262" s="37">
        <v>2</v>
      </c>
      <c r="N262" s="49" t="s">
        <v>117</v>
      </c>
      <c r="O262" s="36">
        <v>2.2000000000000002</v>
      </c>
      <c r="P262" s="36">
        <v>3.1749999999999998</v>
      </c>
      <c r="Q262" s="36">
        <v>37</v>
      </c>
      <c r="R262" s="36">
        <v>19</v>
      </c>
      <c r="S262" s="36">
        <v>10</v>
      </c>
      <c r="T262" s="36">
        <v>8</v>
      </c>
      <c r="U262" s="42"/>
      <c r="V262" s="42"/>
      <c r="W262" s="36"/>
      <c r="X262" s="36"/>
      <c r="Y262" s="36"/>
      <c r="Z262" s="36"/>
      <c r="AA262" s="36"/>
      <c r="AB262" s="44"/>
      <c r="AC262" s="43">
        <v>4</v>
      </c>
      <c r="AD262" s="42">
        <f t="shared" si="209"/>
        <v>3.1749999999999998</v>
      </c>
      <c r="AE262" s="44">
        <f t="shared" si="210"/>
        <v>2.2000000000000002</v>
      </c>
      <c r="AF262" s="65"/>
      <c r="AG262" s="148" t="str">
        <f>IF(I262="","",CONCATENATE("SainSmart [",IF(J262="",C262,J262),"] ",I262," ",H255))</f>
        <v>SainSmart [MC40A] Router Bit 2 Flute Titanium Coating</v>
      </c>
      <c r="AH262" s="92" t="s">
        <v>44</v>
      </c>
      <c r="AI262" s="75">
        <f t="shared" si="199"/>
        <v>2.2000000000000002</v>
      </c>
      <c r="AJ262" s="75">
        <f t="shared" si="200"/>
        <v>2</v>
      </c>
      <c r="AK262" s="75" t="str">
        <f t="shared" si="201"/>
        <v/>
      </c>
      <c r="AL262" s="75" t="str">
        <f t="shared" si="202"/>
        <v/>
      </c>
      <c r="AM262" s="75" t="str">
        <f t="shared" si="203"/>
        <v/>
      </c>
      <c r="AN262" s="75" t="str">
        <f t="shared" si="204"/>
        <v/>
      </c>
      <c r="AO262" s="75" t="str">
        <f t="shared" si="205"/>
        <v/>
      </c>
      <c r="AP262" s="75" t="str">
        <f t="shared" si="206"/>
        <v/>
      </c>
      <c r="AQ262" s="75" t="str">
        <f t="shared" si="207"/>
        <v/>
      </c>
      <c r="AR262" s="76" t="str">
        <f t="shared" si="208"/>
        <v/>
      </c>
    </row>
    <row r="263" spans="2:44">
      <c r="B263" s="25"/>
      <c r="C263" s="26"/>
      <c r="D263" s="26"/>
      <c r="E263" s="26"/>
      <c r="F263" s="26"/>
      <c r="G263" s="26"/>
      <c r="H263" s="27"/>
      <c r="I263" s="80" t="s">
        <v>331</v>
      </c>
      <c r="J263" s="77" t="s">
        <v>219</v>
      </c>
      <c r="K263" s="45" t="s">
        <v>28</v>
      </c>
      <c r="L263" s="36" t="s">
        <v>29</v>
      </c>
      <c r="M263" s="37">
        <v>2</v>
      </c>
      <c r="N263" s="49" t="s">
        <v>117</v>
      </c>
      <c r="O263" s="36">
        <v>2.4</v>
      </c>
      <c r="P263" s="36">
        <v>3.1749999999999998</v>
      </c>
      <c r="Q263" s="36">
        <v>37</v>
      </c>
      <c r="R263" s="36">
        <v>19</v>
      </c>
      <c r="S263" s="36">
        <v>10</v>
      </c>
      <c r="T263" s="36">
        <v>8</v>
      </c>
      <c r="U263" s="42"/>
      <c r="V263" s="42"/>
      <c r="W263" s="36"/>
      <c r="X263" s="36"/>
      <c r="Y263" s="36"/>
      <c r="Z263" s="36"/>
      <c r="AA263" s="36"/>
      <c r="AB263" s="44"/>
      <c r="AC263" s="43">
        <v>4</v>
      </c>
      <c r="AD263" s="42">
        <f t="shared" si="209"/>
        <v>3.1749999999999998</v>
      </c>
      <c r="AE263" s="44">
        <f t="shared" si="210"/>
        <v>2.4</v>
      </c>
      <c r="AF263" s="65"/>
      <c r="AG263" s="148" t="str">
        <f>IF(I263="","",CONCATENATE("SainSmart [",IF(J263="",C263,J263),"] ",I263," ",H255))</f>
        <v>SainSmart [MC40A] Router Bit 2 Flute Titanium Coating</v>
      </c>
      <c r="AH263" s="92" t="s">
        <v>44</v>
      </c>
      <c r="AI263" s="75">
        <f t="shared" si="199"/>
        <v>2.4</v>
      </c>
      <c r="AJ263" s="75">
        <f t="shared" si="200"/>
        <v>2</v>
      </c>
      <c r="AK263" s="75" t="str">
        <f t="shared" si="201"/>
        <v/>
      </c>
      <c r="AL263" s="75" t="str">
        <f t="shared" si="202"/>
        <v/>
      </c>
      <c r="AM263" s="75" t="str">
        <f t="shared" si="203"/>
        <v/>
      </c>
      <c r="AN263" s="75" t="str">
        <f t="shared" si="204"/>
        <v/>
      </c>
      <c r="AO263" s="75" t="str">
        <f t="shared" si="205"/>
        <v/>
      </c>
      <c r="AP263" s="75" t="str">
        <f t="shared" si="206"/>
        <v/>
      </c>
      <c r="AQ263" s="75" t="str">
        <f t="shared" si="207"/>
        <v/>
      </c>
      <c r="AR263" s="76" t="str">
        <f t="shared" si="208"/>
        <v/>
      </c>
    </row>
    <row r="264" spans="2:44">
      <c r="B264" s="28"/>
      <c r="C264" s="29"/>
      <c r="D264" s="29"/>
      <c r="E264" s="29"/>
      <c r="F264" s="29"/>
      <c r="G264" s="29"/>
      <c r="H264" s="30"/>
      <c r="I264" s="80" t="s">
        <v>331</v>
      </c>
      <c r="J264" s="77" t="s">
        <v>219</v>
      </c>
      <c r="K264" s="45" t="s">
        <v>28</v>
      </c>
      <c r="L264" s="36" t="s">
        <v>29</v>
      </c>
      <c r="M264" s="37">
        <v>2</v>
      </c>
      <c r="N264" s="49" t="s">
        <v>117</v>
      </c>
      <c r="O264" s="36">
        <v>3</v>
      </c>
      <c r="P264" s="36">
        <v>3.1749999999999998</v>
      </c>
      <c r="Q264" s="36">
        <v>37</v>
      </c>
      <c r="R264" s="36">
        <v>19</v>
      </c>
      <c r="S264" s="36">
        <v>12</v>
      </c>
      <c r="T264" s="36">
        <v>10</v>
      </c>
      <c r="U264" s="42"/>
      <c r="V264" s="42"/>
      <c r="W264" s="36"/>
      <c r="X264" s="36"/>
      <c r="Y264" s="36"/>
      <c r="Z264" s="36"/>
      <c r="AA264" s="36"/>
      <c r="AB264" s="44"/>
      <c r="AC264" s="43">
        <v>2</v>
      </c>
      <c r="AD264" s="42">
        <f t="shared" si="209"/>
        <v>3.1749999999999998</v>
      </c>
      <c r="AE264" s="44">
        <f t="shared" si="210"/>
        <v>3</v>
      </c>
      <c r="AF264" s="65"/>
      <c r="AG264" s="148" t="str">
        <f>IF(I264="","",CONCATENATE("SainSmart [",IF(J264="",C264,J264),"] ",I264," ",H255))</f>
        <v>SainSmart [MC40A] Router Bit 2 Flute Titanium Coating</v>
      </c>
      <c r="AH264" s="92" t="s">
        <v>44</v>
      </c>
      <c r="AI264" s="75">
        <f t="shared" si="199"/>
        <v>3</v>
      </c>
      <c r="AJ264" s="75">
        <f t="shared" si="200"/>
        <v>2</v>
      </c>
      <c r="AK264" s="75" t="str">
        <f t="shared" si="201"/>
        <v/>
      </c>
      <c r="AL264" s="75" t="str">
        <f t="shared" si="202"/>
        <v/>
      </c>
      <c r="AM264" s="75" t="str">
        <f t="shared" si="203"/>
        <v/>
      </c>
      <c r="AN264" s="75" t="str">
        <f t="shared" si="204"/>
        <v/>
      </c>
      <c r="AO264" s="75" t="str">
        <f t="shared" si="205"/>
        <v/>
      </c>
      <c r="AP264" s="75" t="str">
        <f t="shared" si="206"/>
        <v/>
      </c>
      <c r="AQ264" s="75" t="str">
        <f t="shared" si="207"/>
        <v/>
      </c>
      <c r="AR264" s="76" t="str">
        <f t="shared" si="208"/>
        <v/>
      </c>
    </row>
    <row r="265" spans="2:44" ht="15.75" thickBot="1">
      <c r="B265" s="84" t="s">
        <v>243</v>
      </c>
      <c r="F265" s="65"/>
      <c r="G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I265" s="65"/>
      <c r="AJ265" s="65"/>
      <c r="AK265" s="65"/>
      <c r="AL265" s="65"/>
      <c r="AM265" s="65"/>
      <c r="AN265" s="65"/>
      <c r="AO265" s="65"/>
      <c r="AP265" s="65"/>
      <c r="AQ265" s="65"/>
      <c r="AR265" s="65"/>
    </row>
    <row r="266" spans="2:44" ht="19.5" customHeight="1" thickBot="1">
      <c r="B266" s="3" t="s">
        <v>221</v>
      </c>
      <c r="J266" s="65"/>
      <c r="K266" s="123" t="s">
        <v>79</v>
      </c>
      <c r="L266" s="124"/>
      <c r="M266" s="124"/>
      <c r="N266" s="124"/>
      <c r="O266" s="124"/>
      <c r="P266" s="124"/>
      <c r="Q266" s="124"/>
      <c r="R266" s="124"/>
      <c r="S266" s="124"/>
      <c r="T266" s="124"/>
      <c r="U266" s="124"/>
      <c r="V266" s="124"/>
      <c r="W266" s="124"/>
      <c r="X266" s="124"/>
      <c r="Y266" s="124"/>
      <c r="Z266" s="124"/>
      <c r="AA266" s="124"/>
      <c r="AB266" s="124"/>
      <c r="AC266" s="124"/>
      <c r="AD266" s="124"/>
      <c r="AE266" s="125"/>
      <c r="AF266" s="110" t="s">
        <v>104</v>
      </c>
      <c r="AG266" s="111"/>
      <c r="AH266" s="111"/>
      <c r="AI266" s="111"/>
      <c r="AJ266" s="111"/>
      <c r="AK266" s="111"/>
      <c r="AL266" s="111"/>
      <c r="AM266" s="111"/>
      <c r="AN266" s="111"/>
      <c r="AO266" s="111"/>
      <c r="AP266" s="111"/>
      <c r="AQ266" s="111"/>
      <c r="AR266" s="112"/>
    </row>
    <row r="267" spans="2:44" ht="60" customHeight="1" thickBot="1">
      <c r="B267" s="22" t="s">
        <v>33</v>
      </c>
      <c r="C267" s="23" t="s">
        <v>80</v>
      </c>
      <c r="D267" s="23" t="s">
        <v>115</v>
      </c>
      <c r="E267" s="23" t="s">
        <v>109</v>
      </c>
      <c r="F267" s="23" t="s">
        <v>108</v>
      </c>
      <c r="G267" s="23" t="s">
        <v>107</v>
      </c>
      <c r="H267" s="85" t="s">
        <v>37</v>
      </c>
      <c r="I267" s="79" t="s">
        <v>68</v>
      </c>
      <c r="J267" s="24" t="s">
        <v>238</v>
      </c>
      <c r="K267" s="4" t="s">
        <v>78</v>
      </c>
      <c r="L267" s="5" t="s">
        <v>53</v>
      </c>
      <c r="M267" s="5" t="s">
        <v>63</v>
      </c>
      <c r="N267" s="48" t="s">
        <v>35</v>
      </c>
      <c r="O267" s="5" t="s">
        <v>34</v>
      </c>
      <c r="P267" s="5" t="s">
        <v>39</v>
      </c>
      <c r="Q267" s="5" t="s">
        <v>54</v>
      </c>
      <c r="R267" s="5" t="s">
        <v>55</v>
      </c>
      <c r="S267" s="5" t="s">
        <v>56</v>
      </c>
      <c r="T267" s="5" t="s">
        <v>57</v>
      </c>
      <c r="U267" s="5" t="s">
        <v>58</v>
      </c>
      <c r="V267" s="51" t="s">
        <v>159</v>
      </c>
      <c r="W267" s="5" t="s">
        <v>59</v>
      </c>
      <c r="X267" s="5" t="s">
        <v>41</v>
      </c>
      <c r="Y267" s="5" t="s">
        <v>309</v>
      </c>
      <c r="Z267" s="5" t="s">
        <v>60</v>
      </c>
      <c r="AA267" s="5" t="s">
        <v>61</v>
      </c>
      <c r="AB267" s="55" t="s">
        <v>62</v>
      </c>
      <c r="AC267" s="4" t="s">
        <v>206</v>
      </c>
      <c r="AD267" s="5" t="s">
        <v>207</v>
      </c>
      <c r="AE267" s="6" t="s">
        <v>208</v>
      </c>
      <c r="AF267" s="66" t="s">
        <v>343</v>
      </c>
      <c r="AG267" s="81" t="s">
        <v>205</v>
      </c>
      <c r="AH267" s="91" t="s">
        <v>5</v>
      </c>
      <c r="AI267" s="8" t="s">
        <v>64</v>
      </c>
      <c r="AJ267" s="9" t="s">
        <v>6</v>
      </c>
      <c r="AK267" s="9" t="s">
        <v>65</v>
      </c>
      <c r="AL267" s="9" t="s">
        <v>66</v>
      </c>
      <c r="AM267" s="9" t="s">
        <v>83</v>
      </c>
      <c r="AN267" s="9" t="s">
        <v>84</v>
      </c>
      <c r="AO267" s="9" t="s">
        <v>89</v>
      </c>
      <c r="AP267" s="9" t="s">
        <v>91</v>
      </c>
      <c r="AQ267" s="9" t="s">
        <v>90</v>
      </c>
      <c r="AR267" s="10" t="s">
        <v>92</v>
      </c>
    </row>
    <row r="268" spans="2:44" ht="15.75" customHeight="1" thickBot="1">
      <c r="B268" s="119" t="s">
        <v>220</v>
      </c>
      <c r="C268" s="19" t="s">
        <v>219</v>
      </c>
      <c r="D268" s="20">
        <v>10</v>
      </c>
      <c r="E268" s="62" t="s">
        <v>113</v>
      </c>
      <c r="F268" s="121" t="s">
        <v>195</v>
      </c>
      <c r="G268" s="20" t="s">
        <v>219</v>
      </c>
      <c r="H268" s="67" t="s">
        <v>249</v>
      </c>
      <c r="I268" s="80" t="s">
        <v>314</v>
      </c>
      <c r="J268" s="77" t="s">
        <v>219</v>
      </c>
      <c r="K268" s="68" t="s">
        <v>28</v>
      </c>
      <c r="L268" s="69" t="s">
        <v>29</v>
      </c>
      <c r="M268" s="70">
        <v>2</v>
      </c>
      <c r="N268" s="71" t="s">
        <v>45</v>
      </c>
      <c r="O268" s="69">
        <v>3.1749999999999998</v>
      </c>
      <c r="P268" s="69">
        <v>3.1749999999999998</v>
      </c>
      <c r="Q268" s="69">
        <v>38</v>
      </c>
      <c r="R268" s="69">
        <v>22</v>
      </c>
      <c r="S268" s="69">
        <v>22</v>
      </c>
      <c r="T268" s="69">
        <v>17</v>
      </c>
      <c r="U268" s="72"/>
      <c r="V268" s="72"/>
      <c r="W268" s="69"/>
      <c r="X268" s="69"/>
      <c r="Y268" s="69"/>
      <c r="Z268" s="69"/>
      <c r="AA268" s="69"/>
      <c r="AB268" s="73"/>
      <c r="AC268" s="74"/>
      <c r="AD268" s="72"/>
      <c r="AE268" s="73"/>
      <c r="AF268" s="117" t="s">
        <v>373</v>
      </c>
      <c r="AG268" s="149" t="str">
        <f>IF(I268="","",CONCATENATE("SainSmart [",IF(J268="",C268,J268),"] ",I268," ",H268))</f>
        <v>SainSmart [MC40A] Flat Nose 2 Flute None</v>
      </c>
      <c r="AH268" s="92" t="s">
        <v>44</v>
      </c>
      <c r="AI268" s="75">
        <f t="shared" ref="AI268:AI277" si="211">IF(AH268="","",IF(VLOOKUP($AH268,VCarveParms,2,FALSE)="","",IF(AH268="Tapered Ball Nose",P268,$O268)))</f>
        <v>3.1749999999999998</v>
      </c>
      <c r="AJ268" s="75">
        <f t="shared" ref="AJ268:AJ277" si="212">IF(AH268="","",IF(VLOOKUP($AH268,VCarveParms,3,FALSE)="","",$M268))</f>
        <v>2</v>
      </c>
      <c r="AK268" s="75" t="str">
        <f t="shared" ref="AK268:AK277" si="213">IF(AH268="","",IF(VLOOKUP($AH268,VCarveParms,4,FALSE)="","",U268))</f>
        <v/>
      </c>
      <c r="AL268" s="75" t="str">
        <f t="shared" ref="AL268:AL277" si="214">IF(AH268="","",IF(VLOOKUP($AH268,VCarveParms,5,FALSE)="","",IF($AH268="Drill",$Y268,$V268*2)))</f>
        <v/>
      </c>
      <c r="AM268" s="75" t="str">
        <f t="shared" ref="AM268:AM277" si="215">IF(AH268="","",IF(VLOOKUP($AH268,VCarveParms,6,FALSE)="","",$V268))</f>
        <v/>
      </c>
      <c r="AN268" s="75" t="str">
        <f t="shared" ref="AN268:AN277" si="216">IF(AH268="","",IF(VLOOKUP($AH268,VCarveParms,7,FALSE)="","",$X268))</f>
        <v/>
      </c>
      <c r="AO268" s="75" t="str">
        <f t="shared" ref="AO268:AO277" si="217">IF(AH268="","",IF(VLOOKUP($AH268,VCarveParms,8,FALSE)="","","???"))</f>
        <v/>
      </c>
      <c r="AP268" s="75" t="str">
        <f t="shared" ref="AP268:AP277" si="218">IF(AH268="","",IF(VLOOKUP($AH268,VCarveParms,9,FALSE)="","","???"))</f>
        <v/>
      </c>
      <c r="AQ268" s="75" t="str">
        <f t="shared" ref="AQ268:AQ277" si="219">IF(AH268="","",IF(VLOOKUP($AH268,VCarveParms,10,FALSE)="","","???"))</f>
        <v/>
      </c>
      <c r="AR268" s="76" t="str">
        <f t="shared" ref="AR268:AR277" si="220">IF(AH268="","",IF(VLOOKUP($AH268,VCarveParms,11,FALSE)="","","???"))</f>
        <v/>
      </c>
    </row>
    <row r="269" spans="2:44" ht="15.75" customHeight="1" thickBot="1">
      <c r="B269" s="120"/>
      <c r="C269" s="21" t="s">
        <v>116</v>
      </c>
      <c r="D269" s="17"/>
      <c r="E269" s="17"/>
      <c r="F269" s="122"/>
      <c r="G269" s="17"/>
      <c r="H269" s="86"/>
      <c r="I269" s="80"/>
      <c r="J269" s="77"/>
      <c r="K269" s="45"/>
      <c r="L269" s="36"/>
      <c r="M269" s="37"/>
      <c r="N269" s="49"/>
      <c r="O269" s="36"/>
      <c r="P269" s="36"/>
      <c r="Q269" s="36"/>
      <c r="R269" s="36"/>
      <c r="S269" s="36"/>
      <c r="T269" s="36"/>
      <c r="U269" s="42"/>
      <c r="V269" s="42"/>
      <c r="W269" s="36"/>
      <c r="X269" s="36"/>
      <c r="Y269" s="36"/>
      <c r="Z269" s="36"/>
      <c r="AA269" s="36"/>
      <c r="AB269" s="44"/>
      <c r="AC269" s="43"/>
      <c r="AD269" s="42"/>
      <c r="AE269" s="44"/>
      <c r="AF269" s="118"/>
      <c r="AG269" s="150" t="str">
        <f>IF(I269="","",CONCATENATE("SainSmart [",IF(J269="",C269,J269),"] ",I269," ",H268))</f>
        <v/>
      </c>
      <c r="AH269" s="93"/>
      <c r="AI269" s="75" t="str">
        <f t="shared" si="211"/>
        <v/>
      </c>
      <c r="AJ269" s="75" t="str">
        <f t="shared" si="212"/>
        <v/>
      </c>
      <c r="AK269" s="75" t="str">
        <f t="shared" si="213"/>
        <v/>
      </c>
      <c r="AL269" s="75" t="str">
        <f t="shared" si="214"/>
        <v/>
      </c>
      <c r="AM269" s="75" t="str">
        <f t="shared" si="215"/>
        <v/>
      </c>
      <c r="AN269" s="75" t="str">
        <f t="shared" si="216"/>
        <v/>
      </c>
      <c r="AO269" s="75" t="str">
        <f t="shared" si="217"/>
        <v/>
      </c>
      <c r="AP269" s="75" t="str">
        <f t="shared" si="218"/>
        <v/>
      </c>
      <c r="AQ269" s="75" t="str">
        <f t="shared" si="219"/>
        <v/>
      </c>
      <c r="AR269" s="76" t="str">
        <f t="shared" si="220"/>
        <v/>
      </c>
    </row>
    <row r="270" spans="2:44">
      <c r="B270" s="25"/>
      <c r="C270" s="26"/>
      <c r="D270" s="26"/>
      <c r="E270" s="26"/>
      <c r="F270" s="26"/>
      <c r="G270" s="26"/>
      <c r="H270" s="27"/>
      <c r="I270" s="80"/>
      <c r="J270" s="77"/>
      <c r="K270" s="45"/>
      <c r="L270" s="36"/>
      <c r="M270" s="37"/>
      <c r="N270" s="49"/>
      <c r="O270" s="36"/>
      <c r="P270" s="36"/>
      <c r="Q270" s="36"/>
      <c r="R270" s="36"/>
      <c r="S270" s="36"/>
      <c r="T270" s="36"/>
      <c r="U270" s="42"/>
      <c r="V270" s="54"/>
      <c r="W270" s="36"/>
      <c r="X270" s="36"/>
      <c r="Y270" s="36"/>
      <c r="Z270" s="36"/>
      <c r="AA270" s="36"/>
      <c r="AB270" s="44"/>
      <c r="AC270" s="43"/>
      <c r="AD270" s="42"/>
      <c r="AE270" s="44"/>
      <c r="AF270" s="65"/>
      <c r="AG270" s="148" t="str">
        <f>IF(I270="","",CONCATENATE("SainSmart [",IF(J270="",C270,J270),"] ",I270," ",H268))</f>
        <v/>
      </c>
      <c r="AH270" s="93"/>
      <c r="AI270" s="75" t="str">
        <f t="shared" si="211"/>
        <v/>
      </c>
      <c r="AJ270" s="75" t="str">
        <f t="shared" si="212"/>
        <v/>
      </c>
      <c r="AK270" s="75" t="str">
        <f t="shared" si="213"/>
        <v/>
      </c>
      <c r="AL270" s="75" t="str">
        <f t="shared" si="214"/>
        <v/>
      </c>
      <c r="AM270" s="75" t="str">
        <f t="shared" si="215"/>
        <v/>
      </c>
      <c r="AN270" s="75" t="str">
        <f t="shared" si="216"/>
        <v/>
      </c>
      <c r="AO270" s="75" t="str">
        <f t="shared" si="217"/>
        <v/>
      </c>
      <c r="AP270" s="75" t="str">
        <f t="shared" si="218"/>
        <v/>
      </c>
      <c r="AQ270" s="75" t="str">
        <f t="shared" si="219"/>
        <v/>
      </c>
      <c r="AR270" s="76" t="str">
        <f t="shared" si="220"/>
        <v/>
      </c>
    </row>
    <row r="271" spans="2:44">
      <c r="B271" s="25"/>
      <c r="C271" s="26"/>
      <c r="D271" s="26"/>
      <c r="E271" s="26"/>
      <c r="F271" s="26"/>
      <c r="G271" s="26"/>
      <c r="H271" s="27"/>
      <c r="I271" s="80"/>
      <c r="J271" s="77"/>
      <c r="K271" s="45"/>
      <c r="L271" s="36"/>
      <c r="M271" s="37"/>
      <c r="N271" s="49"/>
      <c r="O271" s="36"/>
      <c r="P271" s="36"/>
      <c r="Q271" s="36"/>
      <c r="R271" s="36"/>
      <c r="S271" s="36"/>
      <c r="T271" s="36"/>
      <c r="U271" s="42"/>
      <c r="V271" s="42"/>
      <c r="W271" s="36"/>
      <c r="X271" s="36"/>
      <c r="Y271" s="36"/>
      <c r="Z271" s="36"/>
      <c r="AA271" s="36"/>
      <c r="AB271" s="44"/>
      <c r="AC271" s="43"/>
      <c r="AD271" s="42"/>
      <c r="AE271" s="44"/>
      <c r="AF271" s="65"/>
      <c r="AG271" s="148" t="str">
        <f>IF(I271="","",CONCATENATE("SainSmart [",IF(J271="",C271,J271),"] ",I271," ",H268))</f>
        <v/>
      </c>
      <c r="AH271" s="93"/>
      <c r="AI271" s="75" t="str">
        <f t="shared" si="211"/>
        <v/>
      </c>
      <c r="AJ271" s="75" t="str">
        <f t="shared" si="212"/>
        <v/>
      </c>
      <c r="AK271" s="75" t="str">
        <f t="shared" si="213"/>
        <v/>
      </c>
      <c r="AL271" s="75" t="str">
        <f t="shared" si="214"/>
        <v/>
      </c>
      <c r="AM271" s="75" t="str">
        <f t="shared" si="215"/>
        <v/>
      </c>
      <c r="AN271" s="75" t="str">
        <f t="shared" si="216"/>
        <v/>
      </c>
      <c r="AO271" s="75" t="str">
        <f t="shared" si="217"/>
        <v/>
      </c>
      <c r="AP271" s="75" t="str">
        <f t="shared" si="218"/>
        <v/>
      </c>
      <c r="AQ271" s="75" t="str">
        <f t="shared" si="219"/>
        <v/>
      </c>
      <c r="AR271" s="76" t="str">
        <f t="shared" si="220"/>
        <v/>
      </c>
    </row>
    <row r="272" spans="2:44">
      <c r="B272" s="25"/>
      <c r="C272" s="26"/>
      <c r="D272" s="26"/>
      <c r="E272" s="26"/>
      <c r="F272" s="26"/>
      <c r="G272" s="26"/>
      <c r="H272" s="27"/>
      <c r="I272" s="80"/>
      <c r="J272" s="77"/>
      <c r="K272" s="45"/>
      <c r="L272" s="36"/>
      <c r="M272" s="37"/>
      <c r="N272" s="49"/>
      <c r="O272" s="36"/>
      <c r="P272" s="36"/>
      <c r="Q272" s="36"/>
      <c r="R272" s="36"/>
      <c r="S272" s="36"/>
      <c r="T272" s="36"/>
      <c r="U272" s="42"/>
      <c r="V272" s="42"/>
      <c r="W272" s="36"/>
      <c r="X272" s="36"/>
      <c r="Y272" s="36"/>
      <c r="Z272" s="36"/>
      <c r="AA272" s="36"/>
      <c r="AB272" s="44"/>
      <c r="AC272" s="43"/>
      <c r="AD272" s="42"/>
      <c r="AE272" s="44"/>
      <c r="AF272" s="65"/>
      <c r="AG272" s="148" t="str">
        <f>IF(I272="","",CONCATENATE("SainSmart [",IF(J272="",C272,J272),"] ",I272," ",H268))</f>
        <v/>
      </c>
      <c r="AH272" s="93"/>
      <c r="AI272" s="75" t="str">
        <f t="shared" si="211"/>
        <v/>
      </c>
      <c r="AJ272" s="75" t="str">
        <f t="shared" si="212"/>
        <v/>
      </c>
      <c r="AK272" s="75" t="str">
        <f t="shared" si="213"/>
        <v/>
      </c>
      <c r="AL272" s="75" t="str">
        <f t="shared" si="214"/>
        <v/>
      </c>
      <c r="AM272" s="75" t="str">
        <f t="shared" si="215"/>
        <v/>
      </c>
      <c r="AN272" s="75" t="str">
        <f t="shared" si="216"/>
        <v/>
      </c>
      <c r="AO272" s="75" t="str">
        <f t="shared" si="217"/>
        <v/>
      </c>
      <c r="AP272" s="75" t="str">
        <f t="shared" si="218"/>
        <v/>
      </c>
      <c r="AQ272" s="75" t="str">
        <f t="shared" si="219"/>
        <v/>
      </c>
      <c r="AR272" s="76" t="str">
        <f t="shared" si="220"/>
        <v/>
      </c>
    </row>
    <row r="273" spans="2:44">
      <c r="B273" s="25"/>
      <c r="C273" s="26"/>
      <c r="D273" s="26"/>
      <c r="E273" s="26"/>
      <c r="F273" s="26"/>
      <c r="G273" s="26"/>
      <c r="H273" s="27"/>
      <c r="I273" s="80"/>
      <c r="J273" s="77"/>
      <c r="K273" s="45"/>
      <c r="L273" s="36"/>
      <c r="M273" s="37"/>
      <c r="N273" s="49"/>
      <c r="O273" s="36"/>
      <c r="P273" s="36"/>
      <c r="Q273" s="36"/>
      <c r="R273" s="36"/>
      <c r="S273" s="36"/>
      <c r="T273" s="36"/>
      <c r="U273" s="42"/>
      <c r="V273" s="42"/>
      <c r="W273" s="36"/>
      <c r="X273" s="36"/>
      <c r="Y273" s="36"/>
      <c r="Z273" s="36"/>
      <c r="AA273" s="36"/>
      <c r="AB273" s="44"/>
      <c r="AC273" s="43"/>
      <c r="AD273" s="42"/>
      <c r="AE273" s="44"/>
      <c r="AF273" s="65"/>
      <c r="AG273" s="148" t="str">
        <f>IF(I273="","",CONCATENATE("SainSmart [",IF(J273="",C273,J273),"] ",I273," ",H268))</f>
        <v/>
      </c>
      <c r="AH273" s="93"/>
      <c r="AI273" s="75" t="str">
        <f t="shared" si="211"/>
        <v/>
      </c>
      <c r="AJ273" s="75" t="str">
        <f t="shared" si="212"/>
        <v/>
      </c>
      <c r="AK273" s="75" t="str">
        <f t="shared" si="213"/>
        <v/>
      </c>
      <c r="AL273" s="75" t="str">
        <f t="shared" si="214"/>
        <v/>
      </c>
      <c r="AM273" s="75" t="str">
        <f t="shared" si="215"/>
        <v/>
      </c>
      <c r="AN273" s="75" t="str">
        <f t="shared" si="216"/>
        <v/>
      </c>
      <c r="AO273" s="75" t="str">
        <f t="shared" si="217"/>
        <v/>
      </c>
      <c r="AP273" s="75" t="str">
        <f t="shared" si="218"/>
        <v/>
      </c>
      <c r="AQ273" s="75" t="str">
        <f t="shared" si="219"/>
        <v/>
      </c>
      <c r="AR273" s="76" t="str">
        <f t="shared" si="220"/>
        <v/>
      </c>
    </row>
    <row r="274" spans="2:44">
      <c r="B274" s="25"/>
      <c r="C274" s="26"/>
      <c r="D274" s="26"/>
      <c r="E274" s="26"/>
      <c r="F274" s="26"/>
      <c r="G274" s="26"/>
      <c r="H274" s="27"/>
      <c r="I274" s="80"/>
      <c r="J274" s="77"/>
      <c r="K274" s="45"/>
      <c r="L274" s="36"/>
      <c r="M274" s="37"/>
      <c r="N274" s="49"/>
      <c r="O274" s="36"/>
      <c r="P274" s="36"/>
      <c r="Q274" s="36"/>
      <c r="R274" s="36"/>
      <c r="S274" s="36"/>
      <c r="T274" s="36"/>
      <c r="U274" s="42"/>
      <c r="V274" s="42"/>
      <c r="W274" s="36"/>
      <c r="X274" s="36"/>
      <c r="Y274" s="36"/>
      <c r="Z274" s="36"/>
      <c r="AA274" s="36"/>
      <c r="AB274" s="44"/>
      <c r="AC274" s="43"/>
      <c r="AD274" s="42"/>
      <c r="AE274" s="44"/>
      <c r="AF274" s="65"/>
      <c r="AG274" s="148" t="str">
        <f>IF(I274="","",CONCATENATE("SainSmart [",IF(J274="",C274,J274),"] ",I274," ",H268))</f>
        <v/>
      </c>
      <c r="AH274" s="93"/>
      <c r="AI274" s="75" t="str">
        <f t="shared" si="211"/>
        <v/>
      </c>
      <c r="AJ274" s="75" t="str">
        <f t="shared" si="212"/>
        <v/>
      </c>
      <c r="AK274" s="75" t="str">
        <f t="shared" si="213"/>
        <v/>
      </c>
      <c r="AL274" s="75" t="str">
        <f t="shared" si="214"/>
        <v/>
      </c>
      <c r="AM274" s="75" t="str">
        <f t="shared" si="215"/>
        <v/>
      </c>
      <c r="AN274" s="75" t="str">
        <f t="shared" si="216"/>
        <v/>
      </c>
      <c r="AO274" s="75" t="str">
        <f t="shared" si="217"/>
        <v/>
      </c>
      <c r="AP274" s="75" t="str">
        <f t="shared" si="218"/>
        <v/>
      </c>
      <c r="AQ274" s="75" t="str">
        <f t="shared" si="219"/>
        <v/>
      </c>
      <c r="AR274" s="76" t="str">
        <f t="shared" si="220"/>
        <v/>
      </c>
    </row>
    <row r="275" spans="2:44">
      <c r="B275" s="25"/>
      <c r="C275" s="26"/>
      <c r="D275" s="26"/>
      <c r="E275" s="26"/>
      <c r="F275" s="26"/>
      <c r="G275" s="26"/>
      <c r="H275" s="27"/>
      <c r="I275" s="80"/>
      <c r="J275" s="77"/>
      <c r="K275" s="45"/>
      <c r="L275" s="36"/>
      <c r="M275" s="37"/>
      <c r="N275" s="49"/>
      <c r="O275" s="36"/>
      <c r="P275" s="36"/>
      <c r="Q275" s="36"/>
      <c r="R275" s="36"/>
      <c r="S275" s="36"/>
      <c r="T275" s="36"/>
      <c r="U275" s="42"/>
      <c r="V275" s="42"/>
      <c r="W275" s="36"/>
      <c r="X275" s="36"/>
      <c r="Y275" s="36"/>
      <c r="Z275" s="36"/>
      <c r="AA275" s="36"/>
      <c r="AB275" s="44"/>
      <c r="AC275" s="43"/>
      <c r="AD275" s="42"/>
      <c r="AE275" s="44"/>
      <c r="AF275" s="65"/>
      <c r="AG275" s="148" t="str">
        <f>IF(I275="","",CONCATENATE("SainSmart [",IF(J275="",C275,J275),"] ",I275," ",H268))</f>
        <v/>
      </c>
      <c r="AH275" s="93"/>
      <c r="AI275" s="75" t="str">
        <f t="shared" si="211"/>
        <v/>
      </c>
      <c r="AJ275" s="75" t="str">
        <f t="shared" si="212"/>
        <v/>
      </c>
      <c r="AK275" s="75" t="str">
        <f t="shared" si="213"/>
        <v/>
      </c>
      <c r="AL275" s="75" t="str">
        <f t="shared" si="214"/>
        <v/>
      </c>
      <c r="AM275" s="75" t="str">
        <f t="shared" si="215"/>
        <v/>
      </c>
      <c r="AN275" s="75" t="str">
        <f t="shared" si="216"/>
        <v/>
      </c>
      <c r="AO275" s="75" t="str">
        <f t="shared" si="217"/>
        <v/>
      </c>
      <c r="AP275" s="75" t="str">
        <f t="shared" si="218"/>
        <v/>
      </c>
      <c r="AQ275" s="75" t="str">
        <f t="shared" si="219"/>
        <v/>
      </c>
      <c r="AR275" s="76" t="str">
        <f t="shared" si="220"/>
        <v/>
      </c>
    </row>
    <row r="276" spans="2:44">
      <c r="B276" s="25"/>
      <c r="C276" s="26"/>
      <c r="D276" s="26"/>
      <c r="E276" s="26"/>
      <c r="F276" s="26"/>
      <c r="G276" s="26"/>
      <c r="H276" s="27"/>
      <c r="I276" s="80"/>
      <c r="J276" s="77"/>
      <c r="K276" s="45"/>
      <c r="L276" s="36"/>
      <c r="M276" s="37"/>
      <c r="N276" s="49"/>
      <c r="O276" s="36"/>
      <c r="P276" s="36"/>
      <c r="Q276" s="36"/>
      <c r="R276" s="36"/>
      <c r="S276" s="36"/>
      <c r="T276" s="36"/>
      <c r="U276" s="42"/>
      <c r="V276" s="42"/>
      <c r="W276" s="36"/>
      <c r="X276" s="36"/>
      <c r="Y276" s="36"/>
      <c r="Z276" s="36"/>
      <c r="AA276" s="36"/>
      <c r="AB276" s="44"/>
      <c r="AC276" s="43"/>
      <c r="AD276" s="42"/>
      <c r="AE276" s="44"/>
      <c r="AF276" s="65"/>
      <c r="AG276" s="148" t="str">
        <f>IF(I276="","",CONCATENATE("SainSmart [",IF(J276="",C276,J276),"] ",I276," ",H268))</f>
        <v/>
      </c>
      <c r="AH276" s="93"/>
      <c r="AI276" s="75" t="str">
        <f t="shared" si="211"/>
        <v/>
      </c>
      <c r="AJ276" s="75" t="str">
        <f t="shared" si="212"/>
        <v/>
      </c>
      <c r="AK276" s="75" t="str">
        <f t="shared" si="213"/>
        <v/>
      </c>
      <c r="AL276" s="75" t="str">
        <f t="shared" si="214"/>
        <v/>
      </c>
      <c r="AM276" s="75" t="str">
        <f t="shared" si="215"/>
        <v/>
      </c>
      <c r="AN276" s="75" t="str">
        <f t="shared" si="216"/>
        <v/>
      </c>
      <c r="AO276" s="75" t="str">
        <f t="shared" si="217"/>
        <v/>
      </c>
      <c r="AP276" s="75" t="str">
        <f t="shared" si="218"/>
        <v/>
      </c>
      <c r="AQ276" s="75" t="str">
        <f t="shared" si="219"/>
        <v/>
      </c>
      <c r="AR276" s="76" t="str">
        <f t="shared" si="220"/>
        <v/>
      </c>
    </row>
    <row r="277" spans="2:44">
      <c r="B277" s="28"/>
      <c r="C277" s="29"/>
      <c r="D277" s="29"/>
      <c r="E277" s="29"/>
      <c r="F277" s="29"/>
      <c r="G277" s="29"/>
      <c r="H277" s="30"/>
      <c r="I277" s="80"/>
      <c r="J277" s="77"/>
      <c r="K277" s="45"/>
      <c r="L277" s="36"/>
      <c r="M277" s="37"/>
      <c r="N277" s="49"/>
      <c r="O277" s="36"/>
      <c r="P277" s="36"/>
      <c r="Q277" s="36"/>
      <c r="R277" s="36"/>
      <c r="S277" s="36"/>
      <c r="T277" s="36"/>
      <c r="U277" s="42"/>
      <c r="V277" s="42"/>
      <c r="W277" s="36"/>
      <c r="X277" s="36"/>
      <c r="Y277" s="36"/>
      <c r="Z277" s="36"/>
      <c r="AA277" s="36"/>
      <c r="AB277" s="44"/>
      <c r="AC277" s="43"/>
      <c r="AD277" s="42"/>
      <c r="AE277" s="44"/>
      <c r="AF277" s="65"/>
      <c r="AG277" s="148" t="str">
        <f>IF(I277="","",CONCATENATE("SainSmart [",IF(J277="",C277,J277),"] ",I277," ",H268))</f>
        <v/>
      </c>
      <c r="AH277" s="93"/>
      <c r="AI277" s="75" t="str">
        <f t="shared" si="211"/>
        <v/>
      </c>
      <c r="AJ277" s="75" t="str">
        <f t="shared" si="212"/>
        <v/>
      </c>
      <c r="AK277" s="75" t="str">
        <f t="shared" si="213"/>
        <v/>
      </c>
      <c r="AL277" s="75" t="str">
        <f t="shared" si="214"/>
        <v/>
      </c>
      <c r="AM277" s="75" t="str">
        <f t="shared" si="215"/>
        <v/>
      </c>
      <c r="AN277" s="75" t="str">
        <f t="shared" si="216"/>
        <v/>
      </c>
      <c r="AO277" s="75" t="str">
        <f t="shared" si="217"/>
        <v/>
      </c>
      <c r="AP277" s="75" t="str">
        <f t="shared" si="218"/>
        <v/>
      </c>
      <c r="AQ277" s="75" t="str">
        <f t="shared" si="219"/>
        <v/>
      </c>
      <c r="AR277" s="76" t="str">
        <f t="shared" si="220"/>
        <v/>
      </c>
    </row>
    <row r="278" spans="2:44" ht="15.75" thickBot="1"/>
    <row r="279" spans="2:44" ht="19.5" customHeight="1" thickBot="1">
      <c r="B279" s="3" t="s">
        <v>221</v>
      </c>
      <c r="J279" s="65"/>
      <c r="K279" s="123" t="s">
        <v>79</v>
      </c>
      <c r="L279" s="124"/>
      <c r="M279" s="124"/>
      <c r="N279" s="124"/>
      <c r="O279" s="124"/>
      <c r="P279" s="124"/>
      <c r="Q279" s="124"/>
      <c r="R279" s="124"/>
      <c r="S279" s="124"/>
      <c r="T279" s="124"/>
      <c r="U279" s="124"/>
      <c r="V279" s="124"/>
      <c r="W279" s="124"/>
      <c r="X279" s="124"/>
      <c r="Y279" s="124"/>
      <c r="Z279" s="124"/>
      <c r="AA279" s="124"/>
      <c r="AB279" s="124"/>
      <c r="AC279" s="124"/>
      <c r="AD279" s="124"/>
      <c r="AE279" s="125"/>
      <c r="AF279" s="110" t="s">
        <v>104</v>
      </c>
      <c r="AG279" s="111"/>
      <c r="AH279" s="111"/>
      <c r="AI279" s="111"/>
      <c r="AJ279" s="111"/>
      <c r="AK279" s="111"/>
      <c r="AL279" s="111"/>
      <c r="AM279" s="111"/>
      <c r="AN279" s="111"/>
      <c r="AO279" s="111"/>
      <c r="AP279" s="111"/>
      <c r="AQ279" s="111"/>
      <c r="AR279" s="112"/>
    </row>
    <row r="280" spans="2:44" ht="60" customHeight="1" thickBot="1">
      <c r="B280" s="22" t="s">
        <v>33</v>
      </c>
      <c r="C280" s="23" t="s">
        <v>80</v>
      </c>
      <c r="D280" s="23" t="s">
        <v>115</v>
      </c>
      <c r="E280" s="23" t="s">
        <v>109</v>
      </c>
      <c r="F280" s="23" t="s">
        <v>108</v>
      </c>
      <c r="G280" s="23" t="s">
        <v>107</v>
      </c>
      <c r="H280" s="85" t="s">
        <v>37</v>
      </c>
      <c r="I280" s="79" t="s">
        <v>68</v>
      </c>
      <c r="J280" s="24" t="s">
        <v>238</v>
      </c>
      <c r="K280" s="4" t="s">
        <v>78</v>
      </c>
      <c r="L280" s="5" t="s">
        <v>53</v>
      </c>
      <c r="M280" s="5" t="s">
        <v>63</v>
      </c>
      <c r="N280" s="48" t="s">
        <v>35</v>
      </c>
      <c r="O280" s="5" t="s">
        <v>34</v>
      </c>
      <c r="P280" s="5" t="s">
        <v>39</v>
      </c>
      <c r="Q280" s="5" t="s">
        <v>54</v>
      </c>
      <c r="R280" s="5" t="s">
        <v>55</v>
      </c>
      <c r="S280" s="5" t="s">
        <v>56</v>
      </c>
      <c r="T280" s="5" t="s">
        <v>57</v>
      </c>
      <c r="U280" s="5" t="s">
        <v>58</v>
      </c>
      <c r="V280" s="51" t="s">
        <v>159</v>
      </c>
      <c r="W280" s="5" t="s">
        <v>59</v>
      </c>
      <c r="X280" s="5" t="s">
        <v>41</v>
      </c>
      <c r="Y280" s="5" t="s">
        <v>309</v>
      </c>
      <c r="Z280" s="5" t="s">
        <v>60</v>
      </c>
      <c r="AA280" s="5" t="s">
        <v>61</v>
      </c>
      <c r="AB280" s="55" t="s">
        <v>62</v>
      </c>
      <c r="AC280" s="4" t="s">
        <v>206</v>
      </c>
      <c r="AD280" s="5" t="s">
        <v>207</v>
      </c>
      <c r="AE280" s="6" t="s">
        <v>208</v>
      </c>
      <c r="AF280" s="66" t="s">
        <v>343</v>
      </c>
      <c r="AG280" s="81" t="s">
        <v>205</v>
      </c>
      <c r="AH280" s="91" t="s">
        <v>5</v>
      </c>
      <c r="AI280" s="8" t="s">
        <v>64</v>
      </c>
      <c r="AJ280" s="9" t="s">
        <v>6</v>
      </c>
      <c r="AK280" s="9" t="s">
        <v>65</v>
      </c>
      <c r="AL280" s="9" t="s">
        <v>66</v>
      </c>
      <c r="AM280" s="9" t="s">
        <v>83</v>
      </c>
      <c r="AN280" s="9" t="s">
        <v>84</v>
      </c>
      <c r="AO280" s="9" t="s">
        <v>89</v>
      </c>
      <c r="AP280" s="9" t="s">
        <v>91</v>
      </c>
      <c r="AQ280" s="9" t="s">
        <v>90</v>
      </c>
      <c r="AR280" s="10" t="s">
        <v>92</v>
      </c>
    </row>
    <row r="281" spans="2:44" ht="15.75" customHeight="1" thickBot="1">
      <c r="B281" s="119" t="s">
        <v>220</v>
      </c>
      <c r="C281" s="64" t="s">
        <v>222</v>
      </c>
      <c r="D281" s="20">
        <v>10</v>
      </c>
      <c r="E281" s="62" t="s">
        <v>113</v>
      </c>
      <c r="F281" s="121" t="s">
        <v>195</v>
      </c>
      <c r="G281" s="20" t="s">
        <v>219</v>
      </c>
      <c r="H281" s="67" t="s">
        <v>249</v>
      </c>
      <c r="I281" s="80" t="s">
        <v>160</v>
      </c>
      <c r="J281" s="77" t="s">
        <v>219</v>
      </c>
      <c r="K281" s="68" t="s">
        <v>31</v>
      </c>
      <c r="L281" s="69" t="s">
        <v>29</v>
      </c>
      <c r="M281" s="70">
        <v>2</v>
      </c>
      <c r="N281" s="71" t="s">
        <v>45</v>
      </c>
      <c r="O281" s="69">
        <v>3.1749999999999998</v>
      </c>
      <c r="P281" s="69">
        <v>3.1749999999999998</v>
      </c>
      <c r="Q281" s="69">
        <v>38</v>
      </c>
      <c r="R281" s="69">
        <v>22</v>
      </c>
      <c r="S281" s="69">
        <v>22</v>
      </c>
      <c r="T281" s="69">
        <v>17</v>
      </c>
      <c r="U281" s="72"/>
      <c r="V281" s="72"/>
      <c r="W281" s="69"/>
      <c r="X281" s="69"/>
      <c r="Y281" s="69"/>
      <c r="Z281" s="69"/>
      <c r="AA281" s="69"/>
      <c r="AB281" s="73"/>
      <c r="AC281" s="74"/>
      <c r="AD281" s="72"/>
      <c r="AE281" s="73"/>
      <c r="AF281" s="117" t="s">
        <v>373</v>
      </c>
      <c r="AG281" s="149" t="str">
        <f>IF(I281="","",CONCATENATE("SainSmart [",IF(J281="",C281,J281),"] ",I281," ",H281))</f>
        <v>SainSmart [MC40A] Ball Nose 2 Flute None</v>
      </c>
      <c r="AH281" s="92" t="s">
        <v>17</v>
      </c>
      <c r="AI281" s="75">
        <f t="shared" ref="AI281:AI290" si="221">IF(AH281="","",IF(VLOOKUP($AH281,VCarveParms,2,FALSE)="","",IF(AH281="Tapered Ball Nose",P281,$O281)))</f>
        <v>3.1749999999999998</v>
      </c>
      <c r="AJ281" s="75">
        <f t="shared" ref="AJ281:AJ290" si="222">IF(AH281="","",IF(VLOOKUP($AH281,VCarveParms,3,FALSE)="","",$M281))</f>
        <v>2</v>
      </c>
      <c r="AK281" s="75" t="str">
        <f t="shared" ref="AK281:AK290" si="223">IF(AH281="","",IF(VLOOKUP($AH281,VCarveParms,4,FALSE)="","",U281))</f>
        <v/>
      </c>
      <c r="AL281" s="75" t="str">
        <f t="shared" ref="AL281:AL290" si="224">IF(AH281="","",IF(VLOOKUP($AH281,VCarveParms,5,FALSE)="","",IF($AH281="Drill",$Y281,$V281*2)))</f>
        <v/>
      </c>
      <c r="AM281" s="75" t="str">
        <f t="shared" ref="AM281:AM290" si="225">IF(AH281="","",IF(VLOOKUP($AH281,VCarveParms,6,FALSE)="","",$V281))</f>
        <v/>
      </c>
      <c r="AN281" s="75" t="str">
        <f t="shared" ref="AN281:AN290" si="226">IF(AH281="","",IF(VLOOKUP($AH281,VCarveParms,7,FALSE)="","",$X281))</f>
        <v/>
      </c>
      <c r="AO281" s="75" t="str">
        <f t="shared" ref="AO281:AO290" si="227">IF(AH281="","",IF(VLOOKUP($AH281,VCarveParms,8,FALSE)="","","???"))</f>
        <v/>
      </c>
      <c r="AP281" s="75" t="str">
        <f t="shared" ref="AP281:AP290" si="228">IF(AH281="","",IF(VLOOKUP($AH281,VCarveParms,9,FALSE)="","","???"))</f>
        <v/>
      </c>
      <c r="AQ281" s="75" t="str">
        <f t="shared" ref="AQ281:AQ290" si="229">IF(AH281="","",IF(VLOOKUP($AH281,VCarveParms,10,FALSE)="","","???"))</f>
        <v/>
      </c>
      <c r="AR281" s="76" t="str">
        <f t="shared" ref="AR281:AR290" si="230">IF(AH281="","",IF(VLOOKUP($AH281,VCarveParms,11,FALSE)="","","???"))</f>
        <v/>
      </c>
    </row>
    <row r="282" spans="2:44" ht="15.75" customHeight="1" thickBot="1">
      <c r="B282" s="120"/>
      <c r="C282" s="21" t="s">
        <v>116</v>
      </c>
      <c r="D282" s="17"/>
      <c r="E282" s="17"/>
      <c r="F282" s="122"/>
      <c r="G282" s="17"/>
      <c r="H282" s="86"/>
      <c r="I282" s="80"/>
      <c r="J282" s="77"/>
      <c r="K282" s="45"/>
      <c r="L282" s="36"/>
      <c r="M282" s="37"/>
      <c r="N282" s="49"/>
      <c r="O282" s="36"/>
      <c r="P282" s="36"/>
      <c r="Q282" s="36"/>
      <c r="R282" s="36"/>
      <c r="S282" s="36"/>
      <c r="T282" s="36"/>
      <c r="U282" s="42"/>
      <c r="V282" s="42"/>
      <c r="W282" s="36"/>
      <c r="X282" s="36"/>
      <c r="Y282" s="36"/>
      <c r="Z282" s="36"/>
      <c r="AA282" s="36"/>
      <c r="AB282" s="44"/>
      <c r="AC282" s="43"/>
      <c r="AD282" s="42"/>
      <c r="AE282" s="44"/>
      <c r="AF282" s="118"/>
      <c r="AG282" s="150" t="str">
        <f>IF(I282="","",CONCATENATE("SainSmart [",IF(J282="",C282,J282),"] ",I282," ",H281))</f>
        <v/>
      </c>
      <c r="AH282" s="93"/>
      <c r="AI282" s="75" t="str">
        <f t="shared" si="221"/>
        <v/>
      </c>
      <c r="AJ282" s="75" t="str">
        <f t="shared" si="222"/>
        <v/>
      </c>
      <c r="AK282" s="75" t="str">
        <f t="shared" si="223"/>
        <v/>
      </c>
      <c r="AL282" s="75" t="str">
        <f t="shared" si="224"/>
        <v/>
      </c>
      <c r="AM282" s="75" t="str">
        <f t="shared" si="225"/>
        <v/>
      </c>
      <c r="AN282" s="75" t="str">
        <f t="shared" si="226"/>
        <v/>
      </c>
      <c r="AO282" s="75" t="str">
        <f t="shared" si="227"/>
        <v/>
      </c>
      <c r="AP282" s="75" t="str">
        <f t="shared" si="228"/>
        <v/>
      </c>
      <c r="AQ282" s="75" t="str">
        <f t="shared" si="229"/>
        <v/>
      </c>
      <c r="AR282" s="76" t="str">
        <f t="shared" si="230"/>
        <v/>
      </c>
    </row>
    <row r="283" spans="2:44">
      <c r="B283" s="25"/>
      <c r="C283" s="26"/>
      <c r="D283" s="26"/>
      <c r="E283" s="26"/>
      <c r="F283" s="26"/>
      <c r="G283" s="26"/>
      <c r="H283" s="27"/>
      <c r="I283" s="80"/>
      <c r="J283" s="77"/>
      <c r="K283" s="45"/>
      <c r="L283" s="36"/>
      <c r="M283" s="37"/>
      <c r="N283" s="49"/>
      <c r="O283" s="36"/>
      <c r="P283" s="36"/>
      <c r="Q283" s="36"/>
      <c r="R283" s="36"/>
      <c r="S283" s="36"/>
      <c r="T283" s="36"/>
      <c r="U283" s="42"/>
      <c r="V283" s="54"/>
      <c r="W283" s="36"/>
      <c r="X283" s="36"/>
      <c r="Y283" s="36"/>
      <c r="Z283" s="36"/>
      <c r="AA283" s="36"/>
      <c r="AB283" s="44"/>
      <c r="AC283" s="43"/>
      <c r="AD283" s="42"/>
      <c r="AE283" s="44"/>
      <c r="AF283" s="65"/>
      <c r="AG283" s="148" t="str">
        <f>IF(I283="","",CONCATENATE("SainSmart [",IF(J283="",C283,J283),"] ",I283," ",H281))</f>
        <v/>
      </c>
      <c r="AH283" s="93"/>
      <c r="AI283" s="75" t="str">
        <f t="shared" si="221"/>
        <v/>
      </c>
      <c r="AJ283" s="75" t="str">
        <f t="shared" si="222"/>
        <v/>
      </c>
      <c r="AK283" s="75" t="str">
        <f t="shared" si="223"/>
        <v/>
      </c>
      <c r="AL283" s="75" t="str">
        <f t="shared" si="224"/>
        <v/>
      </c>
      <c r="AM283" s="75" t="str">
        <f t="shared" si="225"/>
        <v/>
      </c>
      <c r="AN283" s="75" t="str">
        <f t="shared" si="226"/>
        <v/>
      </c>
      <c r="AO283" s="75" t="str">
        <f t="shared" si="227"/>
        <v/>
      </c>
      <c r="AP283" s="75" t="str">
        <f t="shared" si="228"/>
        <v/>
      </c>
      <c r="AQ283" s="75" t="str">
        <f t="shared" si="229"/>
        <v/>
      </c>
      <c r="AR283" s="76" t="str">
        <f t="shared" si="230"/>
        <v/>
      </c>
    </row>
    <row r="284" spans="2:44">
      <c r="B284" s="25"/>
      <c r="C284" s="26"/>
      <c r="D284" s="26"/>
      <c r="E284" s="26"/>
      <c r="F284" s="26"/>
      <c r="G284" s="26"/>
      <c r="H284" s="27"/>
      <c r="I284" s="80"/>
      <c r="J284" s="77"/>
      <c r="K284" s="45"/>
      <c r="L284" s="36"/>
      <c r="M284" s="37"/>
      <c r="N284" s="49"/>
      <c r="O284" s="36"/>
      <c r="P284" s="36"/>
      <c r="Q284" s="36"/>
      <c r="R284" s="36"/>
      <c r="S284" s="36"/>
      <c r="T284" s="36"/>
      <c r="U284" s="42"/>
      <c r="V284" s="42"/>
      <c r="W284" s="36"/>
      <c r="X284" s="36"/>
      <c r="Y284" s="36"/>
      <c r="Z284" s="36"/>
      <c r="AA284" s="36"/>
      <c r="AB284" s="44"/>
      <c r="AC284" s="43"/>
      <c r="AD284" s="42"/>
      <c r="AE284" s="44"/>
      <c r="AF284" s="65"/>
      <c r="AG284" s="148" t="str">
        <f>IF(I284="","",CONCATENATE("SainSmart [",IF(J284="",C284,J284),"] ",I284," ",H281))</f>
        <v/>
      </c>
      <c r="AH284" s="93"/>
      <c r="AI284" s="75" t="str">
        <f t="shared" si="221"/>
        <v/>
      </c>
      <c r="AJ284" s="75" t="str">
        <f t="shared" si="222"/>
        <v/>
      </c>
      <c r="AK284" s="75" t="str">
        <f t="shared" si="223"/>
        <v/>
      </c>
      <c r="AL284" s="75" t="str">
        <f t="shared" si="224"/>
        <v/>
      </c>
      <c r="AM284" s="75" t="str">
        <f t="shared" si="225"/>
        <v/>
      </c>
      <c r="AN284" s="75" t="str">
        <f t="shared" si="226"/>
        <v/>
      </c>
      <c r="AO284" s="75" t="str">
        <f t="shared" si="227"/>
        <v/>
      </c>
      <c r="AP284" s="75" t="str">
        <f t="shared" si="228"/>
        <v/>
      </c>
      <c r="AQ284" s="75" t="str">
        <f t="shared" si="229"/>
        <v/>
      </c>
      <c r="AR284" s="76" t="str">
        <f t="shared" si="230"/>
        <v/>
      </c>
    </row>
    <row r="285" spans="2:44">
      <c r="B285" s="25"/>
      <c r="C285" s="26"/>
      <c r="D285" s="26"/>
      <c r="E285" s="26"/>
      <c r="F285" s="26"/>
      <c r="G285" s="26"/>
      <c r="H285" s="27"/>
      <c r="I285" s="80"/>
      <c r="J285" s="77"/>
      <c r="K285" s="45"/>
      <c r="L285" s="36"/>
      <c r="M285" s="37"/>
      <c r="N285" s="49"/>
      <c r="O285" s="36"/>
      <c r="P285" s="36"/>
      <c r="Q285" s="36"/>
      <c r="R285" s="36"/>
      <c r="S285" s="36"/>
      <c r="T285" s="36"/>
      <c r="U285" s="42"/>
      <c r="V285" s="42"/>
      <c r="W285" s="36"/>
      <c r="X285" s="36"/>
      <c r="Y285" s="36"/>
      <c r="Z285" s="36"/>
      <c r="AA285" s="36"/>
      <c r="AB285" s="44"/>
      <c r="AC285" s="43"/>
      <c r="AD285" s="42"/>
      <c r="AE285" s="44"/>
      <c r="AF285" s="65"/>
      <c r="AG285" s="148" t="str">
        <f>IF(I285="","",CONCATENATE("SainSmart [",IF(J285="",C285,J285),"] ",I285," ",H281))</f>
        <v/>
      </c>
      <c r="AH285" s="93"/>
      <c r="AI285" s="75" t="str">
        <f t="shared" si="221"/>
        <v/>
      </c>
      <c r="AJ285" s="75" t="str">
        <f t="shared" si="222"/>
        <v/>
      </c>
      <c r="AK285" s="75" t="str">
        <f t="shared" si="223"/>
        <v/>
      </c>
      <c r="AL285" s="75" t="str">
        <f t="shared" si="224"/>
        <v/>
      </c>
      <c r="AM285" s="75" t="str">
        <f t="shared" si="225"/>
        <v/>
      </c>
      <c r="AN285" s="75" t="str">
        <f t="shared" si="226"/>
        <v/>
      </c>
      <c r="AO285" s="75" t="str">
        <f t="shared" si="227"/>
        <v/>
      </c>
      <c r="AP285" s="75" t="str">
        <f t="shared" si="228"/>
        <v/>
      </c>
      <c r="AQ285" s="75" t="str">
        <f t="shared" si="229"/>
        <v/>
      </c>
      <c r="AR285" s="76" t="str">
        <f t="shared" si="230"/>
        <v/>
      </c>
    </row>
    <row r="286" spans="2:44">
      <c r="B286" s="25"/>
      <c r="C286" s="26"/>
      <c r="D286" s="26"/>
      <c r="E286" s="26"/>
      <c r="F286" s="26"/>
      <c r="G286" s="26"/>
      <c r="H286" s="27"/>
      <c r="I286" s="80"/>
      <c r="J286" s="77"/>
      <c r="K286" s="45"/>
      <c r="L286" s="36"/>
      <c r="M286" s="37"/>
      <c r="N286" s="49"/>
      <c r="O286" s="36"/>
      <c r="P286" s="36"/>
      <c r="Q286" s="36"/>
      <c r="R286" s="36"/>
      <c r="S286" s="36"/>
      <c r="T286" s="36"/>
      <c r="U286" s="42"/>
      <c r="V286" s="42"/>
      <c r="W286" s="36"/>
      <c r="X286" s="36"/>
      <c r="Y286" s="36"/>
      <c r="Z286" s="36"/>
      <c r="AA286" s="36"/>
      <c r="AB286" s="44"/>
      <c r="AC286" s="43"/>
      <c r="AD286" s="42"/>
      <c r="AE286" s="44"/>
      <c r="AF286" s="65"/>
      <c r="AG286" s="148" t="str">
        <f>IF(I286="","",CONCATENATE("SainSmart [",IF(J286="",C286,J286),"] ",I286," ",H281))</f>
        <v/>
      </c>
      <c r="AH286" s="93"/>
      <c r="AI286" s="75" t="str">
        <f t="shared" si="221"/>
        <v/>
      </c>
      <c r="AJ286" s="75" t="str">
        <f t="shared" si="222"/>
        <v/>
      </c>
      <c r="AK286" s="75" t="str">
        <f t="shared" si="223"/>
        <v/>
      </c>
      <c r="AL286" s="75" t="str">
        <f t="shared" si="224"/>
        <v/>
      </c>
      <c r="AM286" s="75" t="str">
        <f t="shared" si="225"/>
        <v/>
      </c>
      <c r="AN286" s="75" t="str">
        <f t="shared" si="226"/>
        <v/>
      </c>
      <c r="AO286" s="75" t="str">
        <f t="shared" si="227"/>
        <v/>
      </c>
      <c r="AP286" s="75" t="str">
        <f t="shared" si="228"/>
        <v/>
      </c>
      <c r="AQ286" s="75" t="str">
        <f t="shared" si="229"/>
        <v/>
      </c>
      <c r="AR286" s="76" t="str">
        <f t="shared" si="230"/>
        <v/>
      </c>
    </row>
    <row r="287" spans="2:44">
      <c r="B287" s="25"/>
      <c r="C287" s="26"/>
      <c r="D287" s="26"/>
      <c r="E287" s="26"/>
      <c r="F287" s="26"/>
      <c r="G287" s="26"/>
      <c r="H287" s="27"/>
      <c r="I287" s="80"/>
      <c r="J287" s="77"/>
      <c r="K287" s="45"/>
      <c r="L287" s="36"/>
      <c r="M287" s="37"/>
      <c r="N287" s="49"/>
      <c r="O287" s="36"/>
      <c r="P287" s="36"/>
      <c r="Q287" s="36"/>
      <c r="R287" s="36"/>
      <c r="S287" s="36"/>
      <c r="T287" s="36"/>
      <c r="U287" s="42"/>
      <c r="V287" s="42"/>
      <c r="W287" s="36"/>
      <c r="X287" s="36"/>
      <c r="Y287" s="36"/>
      <c r="Z287" s="36"/>
      <c r="AA287" s="36"/>
      <c r="AB287" s="44"/>
      <c r="AC287" s="43"/>
      <c r="AD287" s="42"/>
      <c r="AE287" s="44"/>
      <c r="AF287" s="65"/>
      <c r="AG287" s="148" t="str">
        <f>IF(I287="","",CONCATENATE("SainSmart [",IF(J287="",C287,J287),"] ",I287," ",H281))</f>
        <v/>
      </c>
      <c r="AH287" s="93"/>
      <c r="AI287" s="75" t="str">
        <f t="shared" si="221"/>
        <v/>
      </c>
      <c r="AJ287" s="75" t="str">
        <f t="shared" si="222"/>
        <v/>
      </c>
      <c r="AK287" s="75" t="str">
        <f t="shared" si="223"/>
        <v/>
      </c>
      <c r="AL287" s="75" t="str">
        <f t="shared" si="224"/>
        <v/>
      </c>
      <c r="AM287" s="75" t="str">
        <f t="shared" si="225"/>
        <v/>
      </c>
      <c r="AN287" s="75" t="str">
        <f t="shared" si="226"/>
        <v/>
      </c>
      <c r="AO287" s="75" t="str">
        <f t="shared" si="227"/>
        <v/>
      </c>
      <c r="AP287" s="75" t="str">
        <f t="shared" si="228"/>
        <v/>
      </c>
      <c r="AQ287" s="75" t="str">
        <f t="shared" si="229"/>
        <v/>
      </c>
      <c r="AR287" s="76" t="str">
        <f t="shared" si="230"/>
        <v/>
      </c>
    </row>
    <row r="288" spans="2:44">
      <c r="B288" s="25"/>
      <c r="C288" s="26"/>
      <c r="D288" s="26"/>
      <c r="E288" s="26"/>
      <c r="F288" s="26"/>
      <c r="G288" s="26"/>
      <c r="H288" s="27"/>
      <c r="I288" s="80"/>
      <c r="J288" s="77"/>
      <c r="K288" s="45"/>
      <c r="L288" s="36"/>
      <c r="M288" s="37"/>
      <c r="N288" s="49"/>
      <c r="O288" s="36"/>
      <c r="P288" s="36"/>
      <c r="Q288" s="36"/>
      <c r="R288" s="36"/>
      <c r="S288" s="36"/>
      <c r="T288" s="36"/>
      <c r="U288" s="42"/>
      <c r="V288" s="42"/>
      <c r="W288" s="36"/>
      <c r="X288" s="36"/>
      <c r="Y288" s="36"/>
      <c r="Z288" s="36"/>
      <c r="AA288" s="36"/>
      <c r="AB288" s="44"/>
      <c r="AC288" s="43"/>
      <c r="AD288" s="42"/>
      <c r="AE288" s="44"/>
      <c r="AF288" s="65"/>
      <c r="AG288" s="148" t="str">
        <f>IF(I288="","",CONCATENATE("SainSmart [",IF(J288="",C288,J288),"] ",I288," ",H281))</f>
        <v/>
      </c>
      <c r="AH288" s="93"/>
      <c r="AI288" s="75" t="str">
        <f t="shared" si="221"/>
        <v/>
      </c>
      <c r="AJ288" s="75" t="str">
        <f t="shared" si="222"/>
        <v/>
      </c>
      <c r="AK288" s="75" t="str">
        <f t="shared" si="223"/>
        <v/>
      </c>
      <c r="AL288" s="75" t="str">
        <f t="shared" si="224"/>
        <v/>
      </c>
      <c r="AM288" s="75" t="str">
        <f t="shared" si="225"/>
        <v/>
      </c>
      <c r="AN288" s="75" t="str">
        <f t="shared" si="226"/>
        <v/>
      </c>
      <c r="AO288" s="75" t="str">
        <f t="shared" si="227"/>
        <v/>
      </c>
      <c r="AP288" s="75" t="str">
        <f t="shared" si="228"/>
        <v/>
      </c>
      <c r="AQ288" s="75" t="str">
        <f t="shared" si="229"/>
        <v/>
      </c>
      <c r="AR288" s="76" t="str">
        <f t="shared" si="230"/>
        <v/>
      </c>
    </row>
    <row r="289" spans="2:44">
      <c r="B289" s="25"/>
      <c r="C289" s="26"/>
      <c r="D289" s="26"/>
      <c r="E289" s="26"/>
      <c r="F289" s="26"/>
      <c r="G289" s="26"/>
      <c r="H289" s="27"/>
      <c r="I289" s="80"/>
      <c r="J289" s="77"/>
      <c r="K289" s="45"/>
      <c r="L289" s="36"/>
      <c r="M289" s="37"/>
      <c r="N289" s="49"/>
      <c r="O289" s="36"/>
      <c r="P289" s="36"/>
      <c r="Q289" s="36"/>
      <c r="R289" s="36"/>
      <c r="S289" s="36"/>
      <c r="T289" s="36"/>
      <c r="U289" s="42"/>
      <c r="V289" s="42"/>
      <c r="W289" s="36"/>
      <c r="X289" s="36"/>
      <c r="Y289" s="36"/>
      <c r="Z289" s="36"/>
      <c r="AA289" s="36"/>
      <c r="AB289" s="44"/>
      <c r="AC289" s="43"/>
      <c r="AD289" s="42"/>
      <c r="AE289" s="44"/>
      <c r="AF289" s="65"/>
      <c r="AG289" s="148" t="str">
        <f>IF(I289="","",CONCATENATE("SainSmart [",IF(J289="",C289,J289),"] ",I289," ",H281))</f>
        <v/>
      </c>
      <c r="AH289" s="93"/>
      <c r="AI289" s="75" t="str">
        <f t="shared" si="221"/>
        <v/>
      </c>
      <c r="AJ289" s="75" t="str">
        <f t="shared" si="222"/>
        <v/>
      </c>
      <c r="AK289" s="75" t="str">
        <f t="shared" si="223"/>
        <v/>
      </c>
      <c r="AL289" s="75" t="str">
        <f t="shared" si="224"/>
        <v/>
      </c>
      <c r="AM289" s="75" t="str">
        <f t="shared" si="225"/>
        <v/>
      </c>
      <c r="AN289" s="75" t="str">
        <f t="shared" si="226"/>
        <v/>
      </c>
      <c r="AO289" s="75" t="str">
        <f t="shared" si="227"/>
        <v/>
      </c>
      <c r="AP289" s="75" t="str">
        <f t="shared" si="228"/>
        <v/>
      </c>
      <c r="AQ289" s="75" t="str">
        <f t="shared" si="229"/>
        <v/>
      </c>
      <c r="AR289" s="76" t="str">
        <f t="shared" si="230"/>
        <v/>
      </c>
    </row>
    <row r="290" spans="2:44">
      <c r="B290" s="28"/>
      <c r="C290" s="29"/>
      <c r="D290" s="29"/>
      <c r="E290" s="29"/>
      <c r="F290" s="29"/>
      <c r="G290" s="29"/>
      <c r="H290" s="30"/>
      <c r="I290" s="80"/>
      <c r="J290" s="77"/>
      <c r="K290" s="45"/>
      <c r="L290" s="36"/>
      <c r="M290" s="37"/>
      <c r="N290" s="49"/>
      <c r="O290" s="36"/>
      <c r="P290" s="36"/>
      <c r="Q290" s="36"/>
      <c r="R290" s="36"/>
      <c r="S290" s="36"/>
      <c r="T290" s="36"/>
      <c r="U290" s="42"/>
      <c r="V290" s="42"/>
      <c r="W290" s="36"/>
      <c r="X290" s="36"/>
      <c r="Y290" s="36"/>
      <c r="Z290" s="36"/>
      <c r="AA290" s="36"/>
      <c r="AB290" s="44"/>
      <c r="AC290" s="43"/>
      <c r="AD290" s="42"/>
      <c r="AE290" s="44"/>
      <c r="AF290" s="65"/>
      <c r="AG290" s="148" t="str">
        <f>IF(I290="","",CONCATENATE("SainSmart [",IF(J290="",C290,J290),"] ",I290," ",H281))</f>
        <v/>
      </c>
      <c r="AH290" s="93"/>
      <c r="AI290" s="75" t="str">
        <f t="shared" si="221"/>
        <v/>
      </c>
      <c r="AJ290" s="75" t="str">
        <f t="shared" si="222"/>
        <v/>
      </c>
      <c r="AK290" s="75" t="str">
        <f t="shared" si="223"/>
        <v/>
      </c>
      <c r="AL290" s="75" t="str">
        <f t="shared" si="224"/>
        <v/>
      </c>
      <c r="AM290" s="75" t="str">
        <f t="shared" si="225"/>
        <v/>
      </c>
      <c r="AN290" s="75" t="str">
        <f t="shared" si="226"/>
        <v/>
      </c>
      <c r="AO290" s="75" t="str">
        <f t="shared" si="227"/>
        <v/>
      </c>
      <c r="AP290" s="75" t="str">
        <f t="shared" si="228"/>
        <v/>
      </c>
      <c r="AQ290" s="75" t="str">
        <f t="shared" si="229"/>
        <v/>
      </c>
      <c r="AR290" s="76" t="str">
        <f t="shared" si="230"/>
        <v/>
      </c>
    </row>
    <row r="291" spans="2:44" ht="15.75" thickBot="1"/>
    <row r="292" spans="2:44" ht="19.5" customHeight="1" thickBot="1">
      <c r="B292" s="3"/>
      <c r="J292" s="65"/>
      <c r="K292" s="123" t="s">
        <v>79</v>
      </c>
      <c r="L292" s="124"/>
      <c r="M292" s="124"/>
      <c r="N292" s="124"/>
      <c r="O292" s="124"/>
      <c r="P292" s="124"/>
      <c r="Q292" s="124"/>
      <c r="R292" s="124"/>
      <c r="S292" s="124"/>
      <c r="T292" s="124"/>
      <c r="U292" s="124"/>
      <c r="V292" s="124"/>
      <c r="W292" s="124"/>
      <c r="X292" s="124"/>
      <c r="Y292" s="124"/>
      <c r="Z292" s="124"/>
      <c r="AA292" s="124"/>
      <c r="AB292" s="124"/>
      <c r="AC292" s="124"/>
      <c r="AD292" s="124"/>
      <c r="AE292" s="125"/>
      <c r="AF292" s="110" t="s">
        <v>104</v>
      </c>
      <c r="AG292" s="111"/>
      <c r="AH292" s="111"/>
      <c r="AI292" s="111"/>
      <c r="AJ292" s="111"/>
      <c r="AK292" s="111"/>
      <c r="AL292" s="111"/>
      <c r="AM292" s="111"/>
      <c r="AN292" s="111"/>
      <c r="AO292" s="111"/>
      <c r="AP292" s="111"/>
      <c r="AQ292" s="111"/>
      <c r="AR292" s="112"/>
    </row>
    <row r="293" spans="2:44" ht="60" customHeight="1" thickBot="1">
      <c r="B293" s="22" t="s">
        <v>33</v>
      </c>
      <c r="C293" s="23" t="s">
        <v>80</v>
      </c>
      <c r="D293" s="23" t="s">
        <v>115</v>
      </c>
      <c r="E293" s="23" t="s">
        <v>109</v>
      </c>
      <c r="F293" s="23" t="s">
        <v>108</v>
      </c>
      <c r="G293" s="23" t="s">
        <v>107</v>
      </c>
      <c r="H293" s="85" t="s">
        <v>37</v>
      </c>
      <c r="I293" s="79" t="s">
        <v>68</v>
      </c>
      <c r="J293" s="24" t="s">
        <v>238</v>
      </c>
      <c r="K293" s="4" t="s">
        <v>78</v>
      </c>
      <c r="L293" s="5" t="s">
        <v>53</v>
      </c>
      <c r="M293" s="5" t="s">
        <v>63</v>
      </c>
      <c r="N293" s="48" t="s">
        <v>35</v>
      </c>
      <c r="O293" s="5" t="s">
        <v>34</v>
      </c>
      <c r="P293" s="5" t="s">
        <v>39</v>
      </c>
      <c r="Q293" s="5" t="s">
        <v>54</v>
      </c>
      <c r="R293" s="5" t="s">
        <v>55</v>
      </c>
      <c r="S293" s="5" t="s">
        <v>56</v>
      </c>
      <c r="T293" s="5" t="s">
        <v>57</v>
      </c>
      <c r="U293" s="5" t="s">
        <v>58</v>
      </c>
      <c r="V293" s="51" t="s">
        <v>159</v>
      </c>
      <c r="W293" s="5" t="s">
        <v>59</v>
      </c>
      <c r="X293" s="5" t="s">
        <v>41</v>
      </c>
      <c r="Y293" s="5" t="s">
        <v>309</v>
      </c>
      <c r="Z293" s="5" t="s">
        <v>60</v>
      </c>
      <c r="AA293" s="5" t="s">
        <v>61</v>
      </c>
      <c r="AB293" s="55" t="s">
        <v>62</v>
      </c>
      <c r="AC293" s="4" t="s">
        <v>206</v>
      </c>
      <c r="AD293" s="5" t="s">
        <v>207</v>
      </c>
      <c r="AE293" s="6" t="s">
        <v>208</v>
      </c>
      <c r="AF293" s="66" t="s">
        <v>343</v>
      </c>
      <c r="AG293" s="81" t="s">
        <v>205</v>
      </c>
      <c r="AH293" s="91" t="s">
        <v>5</v>
      </c>
      <c r="AI293" s="8" t="s">
        <v>64</v>
      </c>
      <c r="AJ293" s="9" t="s">
        <v>6</v>
      </c>
      <c r="AK293" s="9" t="s">
        <v>65</v>
      </c>
      <c r="AL293" s="9" t="s">
        <v>66</v>
      </c>
      <c r="AM293" s="9" t="s">
        <v>83</v>
      </c>
      <c r="AN293" s="9" t="s">
        <v>84</v>
      </c>
      <c r="AO293" s="9" t="s">
        <v>89</v>
      </c>
      <c r="AP293" s="9" t="s">
        <v>91</v>
      </c>
      <c r="AQ293" s="9" t="s">
        <v>90</v>
      </c>
      <c r="AR293" s="10" t="s">
        <v>92</v>
      </c>
    </row>
    <row r="294" spans="2:44" ht="15.75" customHeight="1" thickBot="1">
      <c r="B294" s="119" t="s">
        <v>223</v>
      </c>
      <c r="C294" s="19" t="s">
        <v>224</v>
      </c>
      <c r="D294" s="20">
        <v>20</v>
      </c>
      <c r="E294" s="62" t="s">
        <v>42</v>
      </c>
      <c r="F294" s="121" t="s">
        <v>195</v>
      </c>
      <c r="G294" s="62" t="s">
        <v>230</v>
      </c>
      <c r="H294" s="67" t="s">
        <v>250</v>
      </c>
      <c r="I294" s="80" t="s">
        <v>181</v>
      </c>
      <c r="J294" s="77" t="s">
        <v>224</v>
      </c>
      <c r="K294" s="68" t="s">
        <v>73</v>
      </c>
      <c r="L294" s="69" t="s">
        <v>29</v>
      </c>
      <c r="M294" s="70">
        <v>10</v>
      </c>
      <c r="N294" s="71" t="s">
        <v>117</v>
      </c>
      <c r="O294" s="69">
        <v>3</v>
      </c>
      <c r="P294" s="69">
        <v>3</v>
      </c>
      <c r="Q294" s="69">
        <v>38</v>
      </c>
      <c r="R294" s="69">
        <v>20</v>
      </c>
      <c r="S294" s="69">
        <v>3</v>
      </c>
      <c r="T294" s="69">
        <v>3</v>
      </c>
      <c r="U294" s="72"/>
      <c r="V294" s="72"/>
      <c r="W294" s="69"/>
      <c r="X294" s="69"/>
      <c r="Y294" s="69"/>
      <c r="Z294" s="69"/>
      <c r="AA294" s="69"/>
      <c r="AB294" s="73"/>
      <c r="AC294" s="74">
        <v>5</v>
      </c>
      <c r="AD294" s="72">
        <v>3</v>
      </c>
      <c r="AE294" s="73">
        <v>2.2000000000000002</v>
      </c>
      <c r="AF294" s="117" t="s">
        <v>374</v>
      </c>
      <c r="AG294" s="149" t="str">
        <f>IF(I294="","",CONCATENATE("SainSmart [",IF(J294="",C294,J294),"] ",I294," ",H294))</f>
        <v>SainSmart [RR20A] Ball End Spiral Burr Nano Blue Coat</v>
      </c>
      <c r="AH294" s="92" t="s">
        <v>17</v>
      </c>
      <c r="AI294" s="75">
        <f t="shared" ref="AI294:AI313" si="231">IF(AH294="","",IF(VLOOKUP($AH294,VCarveParms,2,FALSE)="","",IF(AH294="Tapered Ball Nose",P294,$O294)))</f>
        <v>3</v>
      </c>
      <c r="AJ294" s="75">
        <f t="shared" ref="AJ294:AJ313" si="232">IF(AH294="","",IF(VLOOKUP($AH294,VCarveParms,3,FALSE)="","",$M294))</f>
        <v>10</v>
      </c>
      <c r="AK294" s="75" t="str">
        <f t="shared" ref="AK294:AK313" si="233">IF(AH294="","",IF(VLOOKUP($AH294,VCarveParms,4,FALSE)="","",U294))</f>
        <v/>
      </c>
      <c r="AL294" s="75" t="str">
        <f t="shared" ref="AL294:AL313" si="234">IF(AH294="","",IF(VLOOKUP($AH294,VCarveParms,5,FALSE)="","",IF($AH294="Drill",$Y294,$V294*2)))</f>
        <v/>
      </c>
      <c r="AM294" s="75" t="str">
        <f t="shared" ref="AM294:AM313" si="235">IF(AH294="","",IF(VLOOKUP($AH294,VCarveParms,6,FALSE)="","",$V294))</f>
        <v/>
      </c>
      <c r="AN294" s="75" t="str">
        <f t="shared" ref="AN294:AN313" si="236">IF(AH294="","",IF(VLOOKUP($AH294,VCarveParms,7,FALSE)="","",$X294))</f>
        <v/>
      </c>
      <c r="AO294" s="75" t="str">
        <f t="shared" ref="AO294:AO313" si="237">IF(AH294="","",IF(VLOOKUP($AH294,VCarveParms,8,FALSE)="","","???"))</f>
        <v/>
      </c>
      <c r="AP294" s="75" t="str">
        <f t="shared" ref="AP294:AP313" si="238">IF(AH294="","",IF(VLOOKUP($AH294,VCarveParms,9,FALSE)="","","???"))</f>
        <v/>
      </c>
      <c r="AQ294" s="75" t="str">
        <f t="shared" ref="AQ294:AQ313" si="239">IF(AH294="","",IF(VLOOKUP($AH294,VCarveParms,10,FALSE)="","","???"))</f>
        <v/>
      </c>
      <c r="AR294" s="76" t="str">
        <f t="shared" ref="AR294:AR313" si="240">IF(AH294="","",IF(VLOOKUP($AH294,VCarveParms,11,FALSE)="","","???"))</f>
        <v/>
      </c>
    </row>
    <row r="295" spans="2:44" ht="15.75" thickBot="1">
      <c r="B295" s="120"/>
      <c r="C295" s="21" t="s">
        <v>116</v>
      </c>
      <c r="D295" s="17"/>
      <c r="E295" s="17"/>
      <c r="F295" s="122"/>
      <c r="G295" s="17"/>
      <c r="H295" s="86"/>
      <c r="I295" s="80" t="s">
        <v>234</v>
      </c>
      <c r="J295" s="77" t="s">
        <v>224</v>
      </c>
      <c r="K295" s="45" t="s">
        <v>31</v>
      </c>
      <c r="L295" s="36" t="s">
        <v>29</v>
      </c>
      <c r="M295" s="37">
        <v>10</v>
      </c>
      <c r="N295" s="49" t="s">
        <v>117</v>
      </c>
      <c r="O295" s="36">
        <v>3</v>
      </c>
      <c r="P295" s="36">
        <v>3</v>
      </c>
      <c r="Q295" s="36">
        <v>38</v>
      </c>
      <c r="R295" s="36">
        <v>20</v>
      </c>
      <c r="S295" s="36">
        <v>5</v>
      </c>
      <c r="T295" s="36">
        <v>5</v>
      </c>
      <c r="U295" s="42"/>
      <c r="V295" s="42"/>
      <c r="W295" s="36"/>
      <c r="X295" s="36"/>
      <c r="Y295" s="36"/>
      <c r="Z295" s="36"/>
      <c r="AA295" s="36"/>
      <c r="AB295" s="44"/>
      <c r="AC295" s="43">
        <v>5</v>
      </c>
      <c r="AD295" s="42">
        <v>3</v>
      </c>
      <c r="AE295" s="44">
        <v>2.25</v>
      </c>
      <c r="AF295" s="118"/>
      <c r="AG295" s="150" t="str">
        <f>IF(I295="","",CONCATENATE("SainSmart [",IF(J295="",C295,J295),"] ",I295," ",H294))</f>
        <v>SainSmart [RR20A] Ball Nose Spiral Burr 5mm DOC Nano Blue Coat</v>
      </c>
      <c r="AH295" s="93" t="s">
        <v>17</v>
      </c>
      <c r="AI295" s="75">
        <f t="shared" si="231"/>
        <v>3</v>
      </c>
      <c r="AJ295" s="75">
        <f t="shared" si="232"/>
        <v>10</v>
      </c>
      <c r="AK295" s="75" t="str">
        <f t="shared" si="233"/>
        <v/>
      </c>
      <c r="AL295" s="75" t="str">
        <f t="shared" si="234"/>
        <v/>
      </c>
      <c r="AM295" s="75" t="str">
        <f t="shared" si="235"/>
        <v/>
      </c>
      <c r="AN295" s="75" t="str">
        <f t="shared" si="236"/>
        <v/>
      </c>
      <c r="AO295" s="75" t="str">
        <f t="shared" si="237"/>
        <v/>
      </c>
      <c r="AP295" s="75" t="str">
        <f t="shared" si="238"/>
        <v/>
      </c>
      <c r="AQ295" s="75" t="str">
        <f t="shared" si="239"/>
        <v/>
      </c>
      <c r="AR295" s="76" t="str">
        <f t="shared" si="240"/>
        <v/>
      </c>
    </row>
    <row r="296" spans="2:44">
      <c r="B296" s="25"/>
      <c r="C296" s="26"/>
      <c r="D296" s="26"/>
      <c r="E296" s="26"/>
      <c r="F296" s="26"/>
      <c r="G296" s="26"/>
      <c r="H296" s="27"/>
      <c r="I296" s="80" t="s">
        <v>235</v>
      </c>
      <c r="J296" s="77" t="s">
        <v>224</v>
      </c>
      <c r="K296" s="45" t="s">
        <v>31</v>
      </c>
      <c r="L296" s="36" t="s">
        <v>29</v>
      </c>
      <c r="M296" s="37">
        <v>10</v>
      </c>
      <c r="N296" s="49" t="s">
        <v>117</v>
      </c>
      <c r="O296" s="36">
        <v>3</v>
      </c>
      <c r="P296" s="36">
        <v>3</v>
      </c>
      <c r="Q296" s="36">
        <v>38</v>
      </c>
      <c r="R296" s="36">
        <v>20</v>
      </c>
      <c r="S296" s="36">
        <v>16</v>
      </c>
      <c r="T296" s="36">
        <v>13</v>
      </c>
      <c r="U296" s="42"/>
      <c r="V296" s="54"/>
      <c r="W296" s="36"/>
      <c r="X296" s="36"/>
      <c r="Y296" s="36"/>
      <c r="Z296" s="36"/>
      <c r="AA296" s="36"/>
      <c r="AB296" s="44"/>
      <c r="AC296" s="43"/>
      <c r="AD296" s="42"/>
      <c r="AE296" s="44"/>
      <c r="AF296" s="103"/>
      <c r="AG296" s="148" t="str">
        <f>IF(I296="","",CONCATENATE("SainSmart [",IF(J296="",C296,J296),"] ",I296," ",H294))</f>
        <v>SainSmart [RR20A] Ball Nose Spiral Burr 13mm DOC Nano Blue Coat</v>
      </c>
      <c r="AH296" s="93" t="s">
        <v>17</v>
      </c>
      <c r="AI296" s="75">
        <f t="shared" si="231"/>
        <v>3</v>
      </c>
      <c r="AJ296" s="75">
        <f t="shared" si="232"/>
        <v>10</v>
      </c>
      <c r="AK296" s="75" t="str">
        <f t="shared" si="233"/>
        <v/>
      </c>
      <c r="AL296" s="75" t="str">
        <f t="shared" si="234"/>
        <v/>
      </c>
      <c r="AM296" s="75" t="str">
        <f t="shared" si="235"/>
        <v/>
      </c>
      <c r="AN296" s="75" t="str">
        <f t="shared" si="236"/>
        <v/>
      </c>
      <c r="AO296" s="75" t="str">
        <f t="shared" si="237"/>
        <v/>
      </c>
      <c r="AP296" s="75" t="str">
        <f t="shared" si="238"/>
        <v/>
      </c>
      <c r="AQ296" s="75" t="str">
        <f t="shared" si="239"/>
        <v/>
      </c>
      <c r="AR296" s="76" t="str">
        <f t="shared" si="240"/>
        <v/>
      </c>
    </row>
    <row r="297" spans="2:44">
      <c r="B297" s="25"/>
      <c r="C297" s="26"/>
      <c r="D297" s="26"/>
      <c r="E297" s="26"/>
      <c r="F297" s="26"/>
      <c r="G297" s="26"/>
      <c r="H297" s="27"/>
      <c r="I297" s="80" t="s">
        <v>383</v>
      </c>
      <c r="J297" s="77" t="s">
        <v>224</v>
      </c>
      <c r="K297" s="45" t="s">
        <v>31</v>
      </c>
      <c r="L297" s="36" t="s">
        <v>29</v>
      </c>
      <c r="M297" s="37">
        <v>10</v>
      </c>
      <c r="N297" s="49" t="s">
        <v>117</v>
      </c>
      <c r="O297" s="36">
        <v>3</v>
      </c>
      <c r="P297" s="36">
        <v>3</v>
      </c>
      <c r="Q297" s="36">
        <v>38</v>
      </c>
      <c r="R297" s="36">
        <v>20</v>
      </c>
      <c r="S297" s="36">
        <v>16</v>
      </c>
      <c r="T297" s="36">
        <v>13</v>
      </c>
      <c r="U297" s="42"/>
      <c r="V297" s="42"/>
      <c r="W297" s="36"/>
      <c r="X297" s="36"/>
      <c r="Y297" s="36"/>
      <c r="Z297" s="36"/>
      <c r="AA297" s="36"/>
      <c r="AB297" s="44"/>
      <c r="AC297" s="43"/>
      <c r="AD297" s="42"/>
      <c r="AE297" s="44"/>
      <c r="AF297" s="103"/>
      <c r="AG297" s="148" t="str">
        <f>IF(I297="","",CONCATENATE("SainSmart [",IF(J297="",C297,J297),"] ",I297," ",H294))</f>
        <v>SainSmart [RR20A] Ball Nose Corncob Burr Nano Blue Coat</v>
      </c>
      <c r="AH297" s="93" t="s">
        <v>17</v>
      </c>
      <c r="AI297" s="75">
        <f t="shared" si="231"/>
        <v>3</v>
      </c>
      <c r="AJ297" s="75">
        <f t="shared" si="232"/>
        <v>10</v>
      </c>
      <c r="AK297" s="75" t="str">
        <f t="shared" si="233"/>
        <v/>
      </c>
      <c r="AL297" s="75" t="str">
        <f t="shared" si="234"/>
        <v/>
      </c>
      <c r="AM297" s="75" t="str">
        <f t="shared" si="235"/>
        <v/>
      </c>
      <c r="AN297" s="75" t="str">
        <f t="shared" si="236"/>
        <v/>
      </c>
      <c r="AO297" s="75" t="str">
        <f t="shared" si="237"/>
        <v/>
      </c>
      <c r="AP297" s="75" t="str">
        <f t="shared" si="238"/>
        <v/>
      </c>
      <c r="AQ297" s="75" t="str">
        <f t="shared" si="239"/>
        <v/>
      </c>
      <c r="AR297" s="76" t="str">
        <f t="shared" si="240"/>
        <v/>
      </c>
    </row>
    <row r="298" spans="2:44">
      <c r="B298" s="25"/>
      <c r="C298" s="26"/>
      <c r="D298" s="26"/>
      <c r="E298" s="26"/>
      <c r="F298" s="26"/>
      <c r="G298" s="26"/>
      <c r="H298" s="27"/>
      <c r="I298" s="80" t="s">
        <v>176</v>
      </c>
      <c r="J298" s="77" t="s">
        <v>224</v>
      </c>
      <c r="K298" s="45" t="s">
        <v>163</v>
      </c>
      <c r="L298" s="36" t="s">
        <v>29</v>
      </c>
      <c r="M298" s="37">
        <v>10</v>
      </c>
      <c r="N298" s="49" t="s">
        <v>117</v>
      </c>
      <c r="O298" s="36">
        <v>0.01</v>
      </c>
      <c r="P298" s="36">
        <v>3</v>
      </c>
      <c r="Q298" s="36">
        <v>38</v>
      </c>
      <c r="R298" s="36">
        <v>20</v>
      </c>
      <c r="S298" s="36">
        <v>4</v>
      </c>
      <c r="T298" s="36">
        <v>4</v>
      </c>
      <c r="U298" s="42">
        <v>0</v>
      </c>
      <c r="V298" s="42">
        <v>10</v>
      </c>
      <c r="W298" s="36"/>
      <c r="X298" s="36"/>
      <c r="Y298" s="36"/>
      <c r="Z298" s="36"/>
      <c r="AA298" s="36"/>
      <c r="AB298" s="44"/>
      <c r="AC298" s="43"/>
      <c r="AD298" s="42"/>
      <c r="AE298" s="44"/>
      <c r="AF298" s="103"/>
      <c r="AG298" s="148" t="str">
        <f>IF(I298="","",CONCATENATE("SainSmart [",IF(J298="",C298,J298),"] ",I298," ",H294))</f>
        <v>SainSmart [RR20A] V Spiral Burr 20Deg 3mm Nano Blue Coat</v>
      </c>
      <c r="AH298" s="93" t="s">
        <v>87</v>
      </c>
      <c r="AI298" s="75">
        <f t="shared" si="231"/>
        <v>0.01</v>
      </c>
      <c r="AJ298" s="75">
        <f t="shared" si="232"/>
        <v>10</v>
      </c>
      <c r="AK298" s="75" t="str">
        <f t="shared" si="233"/>
        <v/>
      </c>
      <c r="AL298" s="75">
        <f t="shared" si="234"/>
        <v>20</v>
      </c>
      <c r="AM298" s="75" t="str">
        <f t="shared" si="235"/>
        <v/>
      </c>
      <c r="AN298" s="75" t="str">
        <f t="shared" si="236"/>
        <v/>
      </c>
      <c r="AO298" s="75" t="str">
        <f t="shared" si="237"/>
        <v/>
      </c>
      <c r="AP298" s="75" t="str">
        <f t="shared" si="238"/>
        <v/>
      </c>
      <c r="AQ298" s="75" t="str">
        <f t="shared" si="239"/>
        <v/>
      </c>
      <c r="AR298" s="76" t="str">
        <f t="shared" si="240"/>
        <v/>
      </c>
    </row>
    <row r="299" spans="2:44">
      <c r="B299" s="25"/>
      <c r="C299" s="26"/>
      <c r="D299" s="26"/>
      <c r="E299" s="26"/>
      <c r="F299" s="26"/>
      <c r="G299" s="26"/>
      <c r="H299" s="27"/>
      <c r="I299" s="80" t="s">
        <v>384</v>
      </c>
      <c r="J299" s="77" t="s">
        <v>224</v>
      </c>
      <c r="K299" s="45" t="s">
        <v>163</v>
      </c>
      <c r="L299" s="36" t="s">
        <v>29</v>
      </c>
      <c r="M299" s="37">
        <v>10</v>
      </c>
      <c r="N299" s="49" t="s">
        <v>117</v>
      </c>
      <c r="O299" s="36">
        <v>0.01</v>
      </c>
      <c r="P299" s="36">
        <v>3</v>
      </c>
      <c r="Q299" s="36">
        <v>38</v>
      </c>
      <c r="R299" s="36">
        <v>20</v>
      </c>
      <c r="S299" s="36">
        <v>4</v>
      </c>
      <c r="T299" s="36">
        <v>4</v>
      </c>
      <c r="U299" s="42">
        <v>0</v>
      </c>
      <c r="V299" s="42">
        <v>10</v>
      </c>
      <c r="W299" s="36"/>
      <c r="X299" s="36"/>
      <c r="Y299" s="36"/>
      <c r="Z299" s="36"/>
      <c r="AA299" s="36"/>
      <c r="AB299" s="44"/>
      <c r="AC299" s="43"/>
      <c r="AD299" s="42"/>
      <c r="AE299" s="44"/>
      <c r="AF299" s="103"/>
      <c r="AG299" s="148" t="str">
        <f>IF(I299="","",CONCATENATE("SainSmart [",IF(J299="",C299,J299),"] ",I299," ",H294))</f>
        <v>SainSmart [RR20A] V Corncob Burr 20Deg 3mm Nano Blue Coat</v>
      </c>
      <c r="AH299" s="93" t="s">
        <v>87</v>
      </c>
      <c r="AI299" s="75">
        <f t="shared" si="231"/>
        <v>0.01</v>
      </c>
      <c r="AJ299" s="75">
        <f t="shared" si="232"/>
        <v>10</v>
      </c>
      <c r="AK299" s="75" t="str">
        <f t="shared" si="233"/>
        <v/>
      </c>
      <c r="AL299" s="75">
        <f t="shared" si="234"/>
        <v>20</v>
      </c>
      <c r="AM299" s="75" t="str">
        <f t="shared" si="235"/>
        <v/>
      </c>
      <c r="AN299" s="75" t="str">
        <f t="shared" si="236"/>
        <v/>
      </c>
      <c r="AO299" s="75" t="str">
        <f t="shared" si="237"/>
        <v/>
      </c>
      <c r="AP299" s="75" t="str">
        <f t="shared" si="238"/>
        <v/>
      </c>
      <c r="AQ299" s="75" t="str">
        <f t="shared" si="239"/>
        <v/>
      </c>
      <c r="AR299" s="76" t="str">
        <f t="shared" si="240"/>
        <v/>
      </c>
    </row>
    <row r="300" spans="2:44">
      <c r="B300" s="25"/>
      <c r="C300" s="26"/>
      <c r="D300" s="26"/>
      <c r="E300" s="26"/>
      <c r="F300" s="26"/>
      <c r="G300" s="26"/>
      <c r="H300" s="27"/>
      <c r="I300" s="80" t="s">
        <v>340</v>
      </c>
      <c r="J300" s="77" t="s">
        <v>224</v>
      </c>
      <c r="K300" s="45" t="s">
        <v>163</v>
      </c>
      <c r="L300" s="36" t="s">
        <v>29</v>
      </c>
      <c r="M300" s="37">
        <v>10</v>
      </c>
      <c r="N300" s="49" t="s">
        <v>117</v>
      </c>
      <c r="O300" s="36">
        <v>1</v>
      </c>
      <c r="P300" s="36">
        <v>3</v>
      </c>
      <c r="Q300" s="36">
        <v>38</v>
      </c>
      <c r="R300" s="36">
        <v>20</v>
      </c>
      <c r="S300" s="36">
        <v>3</v>
      </c>
      <c r="T300" s="36">
        <v>3</v>
      </c>
      <c r="U300" s="42">
        <v>0</v>
      </c>
      <c r="V300" s="42">
        <v>10</v>
      </c>
      <c r="W300" s="36"/>
      <c r="X300" s="102">
        <v>1</v>
      </c>
      <c r="Y300" s="36"/>
      <c r="Z300" s="36"/>
      <c r="AA300" s="36"/>
      <c r="AB300" s="44"/>
      <c r="AC300" s="43"/>
      <c r="AD300" s="42"/>
      <c r="AE300" s="44"/>
      <c r="AF300" s="103"/>
      <c r="AG300" s="148" t="str">
        <f>IF(I300="","",CONCATENATE("SainSmart [",IF(J300="",C300,J300),"] ",I300," ",H294))</f>
        <v>SainSmart [RR20A] V Spiral Burr 20Deg 3mm 1mm Tip Nano Blue Coat</v>
      </c>
      <c r="AH300" s="93" t="s">
        <v>82</v>
      </c>
      <c r="AI300" s="75">
        <f t="shared" si="231"/>
        <v>1</v>
      </c>
      <c r="AJ300" s="75">
        <f t="shared" si="232"/>
        <v>10</v>
      </c>
      <c r="AK300" s="75" t="str">
        <f t="shared" si="233"/>
        <v/>
      </c>
      <c r="AL300" s="75" t="str">
        <f t="shared" si="234"/>
        <v/>
      </c>
      <c r="AM300" s="75">
        <f t="shared" si="235"/>
        <v>10</v>
      </c>
      <c r="AN300" s="75">
        <f t="shared" si="236"/>
        <v>1</v>
      </c>
      <c r="AO300" s="75" t="str">
        <f t="shared" si="237"/>
        <v/>
      </c>
      <c r="AP300" s="75" t="str">
        <f t="shared" si="238"/>
        <v/>
      </c>
      <c r="AQ300" s="75" t="str">
        <f t="shared" si="239"/>
        <v/>
      </c>
      <c r="AR300" s="76" t="str">
        <f t="shared" si="240"/>
        <v/>
      </c>
    </row>
    <row r="301" spans="2:44">
      <c r="B301" s="25"/>
      <c r="C301" s="26"/>
      <c r="D301" s="26"/>
      <c r="E301" s="26"/>
      <c r="F301" s="26"/>
      <c r="G301" s="26"/>
      <c r="H301" s="27"/>
      <c r="I301" s="80" t="s">
        <v>385</v>
      </c>
      <c r="J301" s="77" t="s">
        <v>224</v>
      </c>
      <c r="K301" s="45" t="s">
        <v>163</v>
      </c>
      <c r="L301" s="36" t="s">
        <v>29</v>
      </c>
      <c r="M301" s="37">
        <v>10</v>
      </c>
      <c r="N301" s="49" t="s">
        <v>117</v>
      </c>
      <c r="O301" s="36">
        <v>1</v>
      </c>
      <c r="P301" s="36">
        <v>3</v>
      </c>
      <c r="Q301" s="36">
        <v>38</v>
      </c>
      <c r="R301" s="36">
        <v>20</v>
      </c>
      <c r="S301" s="36">
        <v>3</v>
      </c>
      <c r="T301" s="36">
        <v>3</v>
      </c>
      <c r="U301" s="42">
        <v>0</v>
      </c>
      <c r="V301" s="42">
        <v>10</v>
      </c>
      <c r="W301" s="36"/>
      <c r="X301" s="102">
        <v>1</v>
      </c>
      <c r="Y301" s="36"/>
      <c r="Z301" s="36"/>
      <c r="AA301" s="36"/>
      <c r="AB301" s="44"/>
      <c r="AC301" s="43"/>
      <c r="AD301" s="42"/>
      <c r="AE301" s="44"/>
      <c r="AF301" s="103"/>
      <c r="AG301" s="148" t="str">
        <f>IF(I301="","",CONCATENATE("SainSmart [",IF(J301="",C301,J301),"] ",I301," ",H294))</f>
        <v>SainSmart [RR20A] V Corncob Burr 20Deg 3mm 1mm Tip Nano Blue Coat</v>
      </c>
      <c r="AH301" s="93" t="s">
        <v>82</v>
      </c>
      <c r="AI301" s="75">
        <f t="shared" si="231"/>
        <v>1</v>
      </c>
      <c r="AJ301" s="75">
        <f t="shared" si="232"/>
        <v>10</v>
      </c>
      <c r="AK301" s="75" t="str">
        <f t="shared" si="233"/>
        <v/>
      </c>
      <c r="AL301" s="75" t="str">
        <f t="shared" si="234"/>
        <v/>
      </c>
      <c r="AM301" s="75">
        <f t="shared" si="235"/>
        <v>10</v>
      </c>
      <c r="AN301" s="75">
        <f t="shared" si="236"/>
        <v>1</v>
      </c>
      <c r="AO301" s="75" t="str">
        <f t="shared" si="237"/>
        <v/>
      </c>
      <c r="AP301" s="75" t="str">
        <f t="shared" si="238"/>
        <v/>
      </c>
      <c r="AQ301" s="75" t="str">
        <f t="shared" si="239"/>
        <v/>
      </c>
      <c r="AR301" s="76" t="str">
        <f t="shared" si="240"/>
        <v/>
      </c>
    </row>
    <row r="302" spans="2:44">
      <c r="B302" s="25"/>
      <c r="C302" s="26"/>
      <c r="D302" s="26"/>
      <c r="E302" s="26"/>
      <c r="F302" s="26"/>
      <c r="G302" s="26"/>
      <c r="H302" s="27"/>
      <c r="I302" s="80" t="s">
        <v>175</v>
      </c>
      <c r="J302" s="77" t="s">
        <v>224</v>
      </c>
      <c r="K302" s="45" t="s">
        <v>163</v>
      </c>
      <c r="L302" s="36" t="s">
        <v>29</v>
      </c>
      <c r="M302" s="37">
        <v>10</v>
      </c>
      <c r="N302" s="49" t="s">
        <v>117</v>
      </c>
      <c r="O302" s="36">
        <v>0.01</v>
      </c>
      <c r="P302" s="36">
        <v>3</v>
      </c>
      <c r="Q302" s="36">
        <v>38</v>
      </c>
      <c r="R302" s="36">
        <v>20</v>
      </c>
      <c r="S302" s="36">
        <v>5.8</v>
      </c>
      <c r="T302" s="36">
        <v>5.8</v>
      </c>
      <c r="U302" s="42">
        <v>0</v>
      </c>
      <c r="V302" s="42">
        <v>15</v>
      </c>
      <c r="W302" s="36"/>
      <c r="X302" s="36"/>
      <c r="Y302" s="36"/>
      <c r="Z302" s="36"/>
      <c r="AA302" s="36"/>
      <c r="AB302" s="44"/>
      <c r="AC302" s="43"/>
      <c r="AD302" s="42"/>
      <c r="AE302" s="44"/>
      <c r="AF302" s="103"/>
      <c r="AG302" s="148" t="str">
        <f>IF(I302="","",CONCATENATE("SainSmart [",IF(J302="",C302,J302),"] ",I302," ",H294))</f>
        <v>SainSmart [RR20A] V Spiral Burr 30Deg 3mm Nano Blue Coat</v>
      </c>
      <c r="AH302" s="93" t="s">
        <v>87</v>
      </c>
      <c r="AI302" s="75">
        <f t="shared" si="231"/>
        <v>0.01</v>
      </c>
      <c r="AJ302" s="75">
        <f t="shared" si="232"/>
        <v>10</v>
      </c>
      <c r="AK302" s="75" t="str">
        <f t="shared" si="233"/>
        <v/>
      </c>
      <c r="AL302" s="75">
        <f t="shared" si="234"/>
        <v>30</v>
      </c>
      <c r="AM302" s="75" t="str">
        <f t="shared" si="235"/>
        <v/>
      </c>
      <c r="AN302" s="75" t="str">
        <f t="shared" si="236"/>
        <v/>
      </c>
      <c r="AO302" s="75" t="str">
        <f t="shared" si="237"/>
        <v/>
      </c>
      <c r="AP302" s="75" t="str">
        <f t="shared" si="238"/>
        <v/>
      </c>
      <c r="AQ302" s="75" t="str">
        <f t="shared" si="239"/>
        <v/>
      </c>
      <c r="AR302" s="76" t="str">
        <f t="shared" si="240"/>
        <v/>
      </c>
    </row>
    <row r="303" spans="2:44">
      <c r="B303" s="28"/>
      <c r="C303" s="29"/>
      <c r="D303" s="29"/>
      <c r="E303" s="29"/>
      <c r="F303" s="29"/>
      <c r="G303" s="29"/>
      <c r="H303" s="30"/>
      <c r="I303" s="80" t="s">
        <v>386</v>
      </c>
      <c r="J303" s="77" t="s">
        <v>224</v>
      </c>
      <c r="K303" s="45" t="s">
        <v>163</v>
      </c>
      <c r="L303" s="36" t="s">
        <v>29</v>
      </c>
      <c r="M303" s="37">
        <v>10</v>
      </c>
      <c r="N303" s="49" t="s">
        <v>117</v>
      </c>
      <c r="O303" s="36">
        <v>0.01</v>
      </c>
      <c r="P303" s="36">
        <v>3</v>
      </c>
      <c r="Q303" s="36">
        <v>38</v>
      </c>
      <c r="R303" s="36">
        <v>20</v>
      </c>
      <c r="S303" s="36">
        <v>5.8</v>
      </c>
      <c r="T303" s="36">
        <v>5.8</v>
      </c>
      <c r="U303" s="42">
        <v>0</v>
      </c>
      <c r="V303" s="42">
        <v>15</v>
      </c>
      <c r="W303" s="36"/>
      <c r="X303" s="36"/>
      <c r="Y303" s="36"/>
      <c r="Z303" s="36"/>
      <c r="AA303" s="36"/>
      <c r="AB303" s="44"/>
      <c r="AC303" s="43"/>
      <c r="AD303" s="42"/>
      <c r="AE303" s="44"/>
      <c r="AF303" s="103"/>
      <c r="AG303" s="148" t="str">
        <f>IF(I303="","",CONCATENATE("SainSmart [",IF(J303="",C303,J303),"] ",I303," ",H294))</f>
        <v>SainSmart [RR20A] V Corncob Burr 30Deg 3mm Nano Blue Coat</v>
      </c>
      <c r="AH303" s="93" t="s">
        <v>87</v>
      </c>
      <c r="AI303" s="75">
        <f t="shared" si="231"/>
        <v>0.01</v>
      </c>
      <c r="AJ303" s="75">
        <f t="shared" si="232"/>
        <v>10</v>
      </c>
      <c r="AK303" s="75" t="str">
        <f t="shared" si="233"/>
        <v/>
      </c>
      <c r="AL303" s="75">
        <f t="shared" si="234"/>
        <v>30</v>
      </c>
      <c r="AM303" s="75" t="str">
        <f t="shared" si="235"/>
        <v/>
      </c>
      <c r="AN303" s="75" t="str">
        <f t="shared" si="236"/>
        <v/>
      </c>
      <c r="AO303" s="75" t="str">
        <f t="shared" si="237"/>
        <v/>
      </c>
      <c r="AP303" s="75" t="str">
        <f t="shared" si="238"/>
        <v/>
      </c>
      <c r="AQ303" s="75" t="str">
        <f t="shared" si="239"/>
        <v/>
      </c>
      <c r="AR303" s="76" t="str">
        <f t="shared" si="240"/>
        <v/>
      </c>
    </row>
    <row r="304" spans="2:44">
      <c r="I304" s="80" t="s">
        <v>177</v>
      </c>
      <c r="J304" s="77" t="s">
        <v>224</v>
      </c>
      <c r="K304" s="45" t="s">
        <v>163</v>
      </c>
      <c r="L304" s="36" t="s">
        <v>29</v>
      </c>
      <c r="M304" s="37">
        <v>10</v>
      </c>
      <c r="N304" s="49" t="s">
        <v>117</v>
      </c>
      <c r="O304" s="36">
        <v>0.01</v>
      </c>
      <c r="P304" s="36">
        <v>3</v>
      </c>
      <c r="Q304" s="36">
        <v>38</v>
      </c>
      <c r="R304" s="36">
        <v>20</v>
      </c>
      <c r="S304" s="36">
        <v>11.5</v>
      </c>
      <c r="T304" s="36">
        <v>11.5</v>
      </c>
      <c r="U304" s="42">
        <v>0</v>
      </c>
      <c r="V304" s="42">
        <v>7.5</v>
      </c>
      <c r="W304" s="36"/>
      <c r="X304" s="36"/>
      <c r="Y304" s="36"/>
      <c r="Z304" s="36"/>
      <c r="AA304" s="36"/>
      <c r="AB304" s="44"/>
      <c r="AC304" s="43"/>
      <c r="AD304" s="42"/>
      <c r="AE304" s="44"/>
      <c r="AF304" s="103"/>
      <c r="AG304" s="82" t="str">
        <f>IF(I304="","",CONCATENATE("SainSmart [",IF(J304="",C304,J304),"] ",I304," ",H294))</f>
        <v>SainSmart [RR20A] V Spiral Burr 15Deg 3mm Nano Blue Coat</v>
      </c>
      <c r="AH304" s="93" t="s">
        <v>87</v>
      </c>
      <c r="AI304" s="75">
        <f t="shared" si="231"/>
        <v>0.01</v>
      </c>
      <c r="AJ304" s="75">
        <f t="shared" si="232"/>
        <v>10</v>
      </c>
      <c r="AK304" s="75" t="str">
        <f t="shared" si="233"/>
        <v/>
      </c>
      <c r="AL304" s="75">
        <f t="shared" si="234"/>
        <v>15</v>
      </c>
      <c r="AM304" s="75" t="str">
        <f t="shared" si="235"/>
        <v/>
      </c>
      <c r="AN304" s="75" t="str">
        <f t="shared" si="236"/>
        <v/>
      </c>
      <c r="AO304" s="75" t="str">
        <f t="shared" si="237"/>
        <v/>
      </c>
      <c r="AP304" s="75" t="str">
        <f t="shared" si="238"/>
        <v/>
      </c>
      <c r="AQ304" s="75" t="str">
        <f t="shared" si="239"/>
        <v/>
      </c>
      <c r="AR304" s="76" t="str">
        <f t="shared" si="240"/>
        <v/>
      </c>
    </row>
    <row r="305" spans="2:44">
      <c r="I305" s="80" t="s">
        <v>382</v>
      </c>
      <c r="J305" s="77" t="s">
        <v>224</v>
      </c>
      <c r="K305" s="45" t="s">
        <v>163</v>
      </c>
      <c r="L305" s="36" t="s">
        <v>29</v>
      </c>
      <c r="M305" s="37">
        <v>10</v>
      </c>
      <c r="N305" s="49" t="s">
        <v>117</v>
      </c>
      <c r="O305" s="36">
        <v>0.01</v>
      </c>
      <c r="P305" s="36">
        <v>3</v>
      </c>
      <c r="Q305" s="36">
        <v>38</v>
      </c>
      <c r="R305" s="36">
        <v>20</v>
      </c>
      <c r="S305" s="36">
        <v>11.5</v>
      </c>
      <c r="T305" s="36">
        <v>11.5</v>
      </c>
      <c r="U305" s="42">
        <v>0</v>
      </c>
      <c r="V305" s="42">
        <v>7.5</v>
      </c>
      <c r="W305" s="36"/>
      <c r="X305" s="36"/>
      <c r="Y305" s="36"/>
      <c r="Z305" s="36"/>
      <c r="AA305" s="36"/>
      <c r="AB305" s="44"/>
      <c r="AC305" s="43"/>
      <c r="AD305" s="42"/>
      <c r="AE305" s="44"/>
      <c r="AF305" s="103"/>
      <c r="AG305" s="82" t="str">
        <f>IF(I305="","",CONCATENATE("SainSmart [",IF(J305="",C305,J305),"] ",I305," ",H294))</f>
        <v>SainSmart [RR20A] V Corncob Burr 15Deg 3mm Nano Blue Coat</v>
      </c>
      <c r="AH305" s="93" t="s">
        <v>87</v>
      </c>
      <c r="AI305" s="75">
        <f t="shared" si="231"/>
        <v>0.01</v>
      </c>
      <c r="AJ305" s="75">
        <f t="shared" si="232"/>
        <v>10</v>
      </c>
      <c r="AK305" s="75" t="str">
        <f t="shared" si="233"/>
        <v/>
      </c>
      <c r="AL305" s="75">
        <f t="shared" si="234"/>
        <v>15</v>
      </c>
      <c r="AM305" s="75" t="str">
        <f t="shared" si="235"/>
        <v/>
      </c>
      <c r="AN305" s="75" t="str">
        <f t="shared" si="236"/>
        <v/>
      </c>
      <c r="AO305" s="75" t="str">
        <f t="shared" si="237"/>
        <v/>
      </c>
      <c r="AP305" s="75" t="str">
        <f t="shared" si="238"/>
        <v/>
      </c>
      <c r="AQ305" s="75" t="str">
        <f t="shared" si="239"/>
        <v/>
      </c>
      <c r="AR305" s="76" t="str">
        <f t="shared" si="240"/>
        <v/>
      </c>
    </row>
    <row r="306" spans="2:44">
      <c r="I306" s="80" t="s">
        <v>341</v>
      </c>
      <c r="J306" s="77" t="s">
        <v>224</v>
      </c>
      <c r="K306" s="45" t="s">
        <v>163</v>
      </c>
      <c r="L306" s="36" t="s">
        <v>29</v>
      </c>
      <c r="M306" s="37">
        <v>10</v>
      </c>
      <c r="N306" s="49" t="s">
        <v>117</v>
      </c>
      <c r="O306" s="36">
        <v>1</v>
      </c>
      <c r="P306" s="36">
        <v>3</v>
      </c>
      <c r="Q306" s="36">
        <v>38</v>
      </c>
      <c r="R306" s="36">
        <v>20</v>
      </c>
      <c r="S306" s="36">
        <v>8</v>
      </c>
      <c r="T306" s="36">
        <v>8</v>
      </c>
      <c r="U306" s="42">
        <v>0</v>
      </c>
      <c r="V306" s="42">
        <v>7.5</v>
      </c>
      <c r="W306" s="36"/>
      <c r="X306" s="102">
        <v>1</v>
      </c>
      <c r="Y306" s="36"/>
      <c r="Z306" s="36"/>
      <c r="AA306" s="36"/>
      <c r="AB306" s="44"/>
      <c r="AC306" s="43"/>
      <c r="AD306" s="42"/>
      <c r="AE306" s="44"/>
      <c r="AF306" s="103"/>
      <c r="AG306" s="82" t="str">
        <f>IF(I306="","",CONCATENATE("SainSmart [",IF(J306="",C306,J306),"] ",I306," ",H294))</f>
        <v>SainSmart [RR20A] V Spiral Burr 15Deg 3mm 1mm Tip Nano Blue Coat</v>
      </c>
      <c r="AH306" s="93" t="s">
        <v>82</v>
      </c>
      <c r="AI306" s="75">
        <f t="shared" si="231"/>
        <v>1</v>
      </c>
      <c r="AJ306" s="75">
        <f t="shared" si="232"/>
        <v>10</v>
      </c>
      <c r="AK306" s="75" t="str">
        <f t="shared" si="233"/>
        <v/>
      </c>
      <c r="AL306" s="75" t="str">
        <f t="shared" si="234"/>
        <v/>
      </c>
      <c r="AM306" s="75">
        <f t="shared" si="235"/>
        <v>7.5</v>
      </c>
      <c r="AN306" s="75">
        <f t="shared" si="236"/>
        <v>1</v>
      </c>
      <c r="AO306" s="75" t="str">
        <f t="shared" si="237"/>
        <v/>
      </c>
      <c r="AP306" s="75" t="str">
        <f t="shared" si="238"/>
        <v/>
      </c>
      <c r="AQ306" s="75" t="str">
        <f t="shared" si="239"/>
        <v/>
      </c>
      <c r="AR306" s="76" t="str">
        <f t="shared" si="240"/>
        <v/>
      </c>
    </row>
    <row r="307" spans="2:44">
      <c r="I307" s="80" t="s">
        <v>381</v>
      </c>
      <c r="J307" s="77" t="s">
        <v>224</v>
      </c>
      <c r="K307" s="45" t="s">
        <v>163</v>
      </c>
      <c r="L307" s="36" t="s">
        <v>29</v>
      </c>
      <c r="M307" s="37">
        <v>10</v>
      </c>
      <c r="N307" s="49" t="s">
        <v>117</v>
      </c>
      <c r="O307" s="36">
        <v>1</v>
      </c>
      <c r="P307" s="36">
        <v>3</v>
      </c>
      <c r="Q307" s="36">
        <v>38</v>
      </c>
      <c r="R307" s="36">
        <v>20</v>
      </c>
      <c r="S307" s="36">
        <v>8</v>
      </c>
      <c r="T307" s="36">
        <v>8</v>
      </c>
      <c r="U307" s="42">
        <v>0</v>
      </c>
      <c r="V307" s="42">
        <v>7.5</v>
      </c>
      <c r="W307" s="36"/>
      <c r="X307" s="102">
        <v>1</v>
      </c>
      <c r="Y307" s="36"/>
      <c r="Z307" s="36"/>
      <c r="AA307" s="36"/>
      <c r="AB307" s="44"/>
      <c r="AC307" s="43"/>
      <c r="AD307" s="42"/>
      <c r="AE307" s="44"/>
      <c r="AF307" s="103"/>
      <c r="AG307" s="82" t="str">
        <f>IF(I307="","",CONCATENATE("SainSmart [",IF(J307="",C307,J307),"] ",I307," ",H294))</f>
        <v>SainSmart [RR20A] V Corncob Burr 15Deg 3mm 1mm Tip Nano Blue Coat</v>
      </c>
      <c r="AH307" s="93" t="s">
        <v>82</v>
      </c>
      <c r="AI307" s="75">
        <f t="shared" si="231"/>
        <v>1</v>
      </c>
      <c r="AJ307" s="75">
        <f t="shared" si="232"/>
        <v>10</v>
      </c>
      <c r="AK307" s="75" t="str">
        <f t="shared" si="233"/>
        <v/>
      </c>
      <c r="AL307" s="75" t="str">
        <f t="shared" si="234"/>
        <v/>
      </c>
      <c r="AM307" s="75">
        <f t="shared" si="235"/>
        <v>7.5</v>
      </c>
      <c r="AN307" s="75">
        <f t="shared" si="236"/>
        <v>1</v>
      </c>
      <c r="AO307" s="75" t="str">
        <f t="shared" si="237"/>
        <v/>
      </c>
      <c r="AP307" s="75" t="str">
        <f t="shared" si="238"/>
        <v/>
      </c>
      <c r="AQ307" s="75" t="str">
        <f t="shared" si="239"/>
        <v/>
      </c>
      <c r="AR307" s="76" t="str">
        <f t="shared" si="240"/>
        <v/>
      </c>
    </row>
    <row r="308" spans="2:44">
      <c r="I308" s="80" t="s">
        <v>342</v>
      </c>
      <c r="J308" s="77" t="s">
        <v>224</v>
      </c>
      <c r="K308" s="45" t="s">
        <v>163</v>
      </c>
      <c r="L308" s="36" t="s">
        <v>29</v>
      </c>
      <c r="M308" s="37">
        <v>10</v>
      </c>
      <c r="N308" s="49" t="s">
        <v>117</v>
      </c>
      <c r="O308" s="36">
        <v>1.5</v>
      </c>
      <c r="P308" s="36">
        <v>3</v>
      </c>
      <c r="Q308" s="36">
        <v>38</v>
      </c>
      <c r="R308" s="36">
        <v>20</v>
      </c>
      <c r="S308" s="36">
        <v>9</v>
      </c>
      <c r="T308" s="36">
        <v>9</v>
      </c>
      <c r="U308" s="42">
        <v>0</v>
      </c>
      <c r="V308" s="42">
        <v>5</v>
      </c>
      <c r="W308" s="36"/>
      <c r="X308" s="102">
        <v>1.5</v>
      </c>
      <c r="Y308" s="36"/>
      <c r="Z308" s="36"/>
      <c r="AA308" s="36"/>
      <c r="AB308" s="44"/>
      <c r="AC308" s="43"/>
      <c r="AD308" s="42"/>
      <c r="AE308" s="44"/>
      <c r="AF308" s="103"/>
      <c r="AG308" s="82" t="str">
        <f>IF(I308="","",CONCATENATE("SainSmart [",IF(J308="",C308,J308),"] ",I308," ",H294))</f>
        <v>SainSmart [RR20A] V Spiral Burr 10Deg 3mm 1.5mm Tip Nano Blue Coat</v>
      </c>
      <c r="AH308" s="93" t="s">
        <v>82</v>
      </c>
      <c r="AI308" s="75">
        <f t="shared" si="231"/>
        <v>1.5</v>
      </c>
      <c r="AJ308" s="75">
        <f t="shared" si="232"/>
        <v>10</v>
      </c>
      <c r="AK308" s="75" t="str">
        <f t="shared" si="233"/>
        <v/>
      </c>
      <c r="AL308" s="75" t="str">
        <f t="shared" si="234"/>
        <v/>
      </c>
      <c r="AM308" s="75">
        <f t="shared" si="235"/>
        <v>5</v>
      </c>
      <c r="AN308" s="75">
        <f t="shared" si="236"/>
        <v>1.5</v>
      </c>
      <c r="AO308" s="75" t="str">
        <f t="shared" si="237"/>
        <v/>
      </c>
      <c r="AP308" s="75" t="str">
        <f t="shared" si="238"/>
        <v/>
      </c>
      <c r="AQ308" s="75" t="str">
        <f t="shared" si="239"/>
        <v/>
      </c>
      <c r="AR308" s="76" t="str">
        <f t="shared" si="240"/>
        <v/>
      </c>
    </row>
    <row r="309" spans="2:44">
      <c r="I309" s="80" t="s">
        <v>380</v>
      </c>
      <c r="J309" s="77" t="s">
        <v>224</v>
      </c>
      <c r="K309" s="45" t="s">
        <v>163</v>
      </c>
      <c r="L309" s="36" t="s">
        <v>29</v>
      </c>
      <c r="M309" s="37">
        <v>10</v>
      </c>
      <c r="N309" s="49" t="s">
        <v>117</v>
      </c>
      <c r="O309" s="36">
        <v>1.5</v>
      </c>
      <c r="P309" s="36">
        <v>3</v>
      </c>
      <c r="Q309" s="36">
        <v>38</v>
      </c>
      <c r="R309" s="36">
        <v>20</v>
      </c>
      <c r="S309" s="36">
        <v>9</v>
      </c>
      <c r="T309" s="36">
        <v>9</v>
      </c>
      <c r="U309" s="42">
        <v>0</v>
      </c>
      <c r="V309" s="42">
        <v>5</v>
      </c>
      <c r="W309" s="36"/>
      <c r="X309" s="102">
        <v>1.5</v>
      </c>
      <c r="Y309" s="36"/>
      <c r="Z309" s="36"/>
      <c r="AA309" s="36"/>
      <c r="AB309" s="44"/>
      <c r="AC309" s="43"/>
      <c r="AD309" s="42"/>
      <c r="AE309" s="44"/>
      <c r="AF309" s="103"/>
      <c r="AG309" s="82" t="str">
        <f>IF(I309="","",CONCATENATE("SainSmart [",IF(J309="",C309,J309),"] ",I309," ",H294))</f>
        <v>SainSmart [RR20A] V Corncob Burr 10Deg 3mm 1.5mm Tip Nano Blue Coat</v>
      </c>
      <c r="AH309" s="93" t="s">
        <v>82</v>
      </c>
      <c r="AI309" s="75">
        <f t="shared" si="231"/>
        <v>1.5</v>
      </c>
      <c r="AJ309" s="75">
        <f t="shared" si="232"/>
        <v>10</v>
      </c>
      <c r="AK309" s="75" t="str">
        <f t="shared" si="233"/>
        <v/>
      </c>
      <c r="AL309" s="75" t="str">
        <f t="shared" si="234"/>
        <v/>
      </c>
      <c r="AM309" s="75">
        <f t="shared" si="235"/>
        <v>5</v>
      </c>
      <c r="AN309" s="75">
        <f t="shared" si="236"/>
        <v>1.5</v>
      </c>
      <c r="AO309" s="75" t="str">
        <f t="shared" si="237"/>
        <v/>
      </c>
      <c r="AP309" s="75" t="str">
        <f t="shared" si="238"/>
        <v/>
      </c>
      <c r="AQ309" s="75" t="str">
        <f t="shared" si="239"/>
        <v/>
      </c>
      <c r="AR309" s="76" t="str">
        <f t="shared" si="240"/>
        <v/>
      </c>
    </row>
    <row r="310" spans="2:44">
      <c r="I310" s="80" t="s">
        <v>178</v>
      </c>
      <c r="J310" s="77" t="s">
        <v>224</v>
      </c>
      <c r="K310" s="45" t="s">
        <v>72</v>
      </c>
      <c r="L310" s="36" t="s">
        <v>29</v>
      </c>
      <c r="M310" s="37">
        <v>10</v>
      </c>
      <c r="N310" s="49" t="s">
        <v>117</v>
      </c>
      <c r="O310" s="36">
        <v>3</v>
      </c>
      <c r="P310" s="36">
        <v>3</v>
      </c>
      <c r="Q310" s="36">
        <v>38</v>
      </c>
      <c r="R310" s="36">
        <v>20</v>
      </c>
      <c r="S310" s="36">
        <v>4</v>
      </c>
      <c r="T310" s="36">
        <v>4</v>
      </c>
      <c r="U310" s="42">
        <v>0</v>
      </c>
      <c r="V310" s="42">
        <v>2.5</v>
      </c>
      <c r="W310" s="36"/>
      <c r="X310" s="36"/>
      <c r="Y310" s="36"/>
      <c r="Z310" s="36"/>
      <c r="AA310" s="36"/>
      <c r="AB310" s="44"/>
      <c r="AC310" s="43">
        <v>3</v>
      </c>
      <c r="AD310" s="42">
        <v>3</v>
      </c>
      <c r="AE310" s="44">
        <v>2.5499999999999998</v>
      </c>
      <c r="AF310" s="103"/>
      <c r="AG310" s="82" t="str">
        <f>IF(I310="","",CONCATENATE("SainSmart [",IF(J310="",C310,J310),"] ",I310," ",H294))</f>
        <v>SainSmart [RR20A] Spiral Dovetail Burr 5Deg Nano Blue Coat</v>
      </c>
      <c r="AH310" s="93" t="s">
        <v>67</v>
      </c>
      <c r="AI310" s="75" t="str">
        <f t="shared" si="231"/>
        <v/>
      </c>
      <c r="AJ310" s="75" t="str">
        <f t="shared" si="232"/>
        <v/>
      </c>
      <c r="AK310" s="75" t="str">
        <f t="shared" si="233"/>
        <v/>
      </c>
      <c r="AL310" s="75" t="str">
        <f t="shared" si="234"/>
        <v/>
      </c>
      <c r="AM310" s="75" t="str">
        <f t="shared" si="235"/>
        <v/>
      </c>
      <c r="AN310" s="75" t="str">
        <f t="shared" si="236"/>
        <v/>
      </c>
      <c r="AO310" s="75" t="str">
        <f t="shared" si="237"/>
        <v/>
      </c>
      <c r="AP310" s="75" t="str">
        <f t="shared" si="238"/>
        <v/>
      </c>
      <c r="AQ310" s="75" t="str">
        <f t="shared" si="239"/>
        <v/>
      </c>
      <c r="AR310" s="76" t="str">
        <f t="shared" si="240"/>
        <v/>
      </c>
    </row>
    <row r="311" spans="2:44">
      <c r="I311" s="80" t="s">
        <v>387</v>
      </c>
      <c r="J311" s="77" t="s">
        <v>224</v>
      </c>
      <c r="K311" s="45" t="s">
        <v>72</v>
      </c>
      <c r="L311" s="36" t="s">
        <v>29</v>
      </c>
      <c r="M311" s="37">
        <v>10</v>
      </c>
      <c r="N311" s="49" t="s">
        <v>117</v>
      </c>
      <c r="O311" s="36">
        <v>3</v>
      </c>
      <c r="P311" s="36">
        <v>3</v>
      </c>
      <c r="Q311" s="36">
        <v>38</v>
      </c>
      <c r="R311" s="36">
        <v>20</v>
      </c>
      <c r="S311" s="36">
        <v>4</v>
      </c>
      <c r="T311" s="36">
        <v>4</v>
      </c>
      <c r="U311" s="42">
        <v>0</v>
      </c>
      <c r="V311" s="42">
        <v>2.5</v>
      </c>
      <c r="W311" s="36"/>
      <c r="X311" s="36"/>
      <c r="Y311" s="36"/>
      <c r="Z311" s="36"/>
      <c r="AA311" s="36"/>
      <c r="AB311" s="44"/>
      <c r="AC311" s="43">
        <v>3</v>
      </c>
      <c r="AD311" s="42">
        <v>3</v>
      </c>
      <c r="AE311" s="44">
        <v>2.5499999999999998</v>
      </c>
      <c r="AF311" s="103"/>
      <c r="AG311" s="82" t="str">
        <f>IF(I311="","",CONCATENATE("SainSmart [",IF(J311="",C311,J311),"] ",I311," ",H294))</f>
        <v>SainSmart [RR20A] Corncob Dovetail Burr 5Deg Nano Blue Coat</v>
      </c>
      <c r="AH311" s="93" t="s">
        <v>67</v>
      </c>
      <c r="AI311" s="75" t="str">
        <f t="shared" si="231"/>
        <v/>
      </c>
      <c r="AJ311" s="75" t="str">
        <f t="shared" si="232"/>
        <v/>
      </c>
      <c r="AK311" s="75" t="str">
        <f t="shared" si="233"/>
        <v/>
      </c>
      <c r="AL311" s="75" t="str">
        <f t="shared" si="234"/>
        <v/>
      </c>
      <c r="AM311" s="75" t="str">
        <f t="shared" si="235"/>
        <v/>
      </c>
      <c r="AN311" s="75" t="str">
        <f t="shared" si="236"/>
        <v/>
      </c>
      <c r="AO311" s="75" t="str">
        <f t="shared" si="237"/>
        <v/>
      </c>
      <c r="AP311" s="75" t="str">
        <f t="shared" si="238"/>
        <v/>
      </c>
      <c r="AQ311" s="75" t="str">
        <f t="shared" si="239"/>
        <v/>
      </c>
      <c r="AR311" s="76" t="str">
        <f t="shared" si="240"/>
        <v/>
      </c>
    </row>
    <row r="312" spans="2:44">
      <c r="I312" s="80" t="s">
        <v>169</v>
      </c>
      <c r="J312" s="77" t="s">
        <v>224</v>
      </c>
      <c r="K312" s="45" t="s">
        <v>28</v>
      </c>
      <c r="L312" s="36" t="s">
        <v>29</v>
      </c>
      <c r="M312" s="37">
        <v>10</v>
      </c>
      <c r="N312" s="49" t="s">
        <v>117</v>
      </c>
      <c r="O312" s="36">
        <v>3</v>
      </c>
      <c r="P312" s="36">
        <v>3</v>
      </c>
      <c r="Q312" s="36">
        <v>38</v>
      </c>
      <c r="R312" s="36">
        <v>20</v>
      </c>
      <c r="S312" s="36">
        <v>14</v>
      </c>
      <c r="T312" s="36">
        <v>12</v>
      </c>
      <c r="U312" s="42"/>
      <c r="V312" s="42"/>
      <c r="W312" s="36"/>
      <c r="X312" s="36"/>
      <c r="Y312" s="36"/>
      <c r="Z312" s="36"/>
      <c r="AA312" s="36"/>
      <c r="AB312" s="44"/>
      <c r="AC312" s="43"/>
      <c r="AD312" s="42"/>
      <c r="AE312" s="44"/>
      <c r="AF312" s="103"/>
      <c r="AG312" s="82" t="str">
        <f>IF(I312="","",CONCATENATE("SainSmart [",IF(J312="",C312,J312),"] ",I312," ",H294))</f>
        <v>SainSmart [RR20A] Flat End Spiral Burr Nano Blue Coat</v>
      </c>
      <c r="AH312" s="93" t="s">
        <v>44</v>
      </c>
      <c r="AI312" s="75">
        <f t="shared" si="231"/>
        <v>3</v>
      </c>
      <c r="AJ312" s="75">
        <f t="shared" si="232"/>
        <v>10</v>
      </c>
      <c r="AK312" s="75" t="str">
        <f t="shared" si="233"/>
        <v/>
      </c>
      <c r="AL312" s="75" t="str">
        <f t="shared" si="234"/>
        <v/>
      </c>
      <c r="AM312" s="75" t="str">
        <f t="shared" si="235"/>
        <v/>
      </c>
      <c r="AN312" s="75" t="str">
        <f t="shared" si="236"/>
        <v/>
      </c>
      <c r="AO312" s="75" t="str">
        <f t="shared" si="237"/>
        <v/>
      </c>
      <c r="AP312" s="75" t="str">
        <f t="shared" si="238"/>
        <v/>
      </c>
      <c r="AQ312" s="75" t="str">
        <f t="shared" si="239"/>
        <v/>
      </c>
      <c r="AR312" s="76" t="str">
        <f t="shared" si="240"/>
        <v/>
      </c>
    </row>
    <row r="313" spans="2:44">
      <c r="I313" s="80" t="s">
        <v>379</v>
      </c>
      <c r="J313" s="77" t="s">
        <v>224</v>
      </c>
      <c r="K313" s="45" t="s">
        <v>28</v>
      </c>
      <c r="L313" s="36" t="s">
        <v>29</v>
      </c>
      <c r="M313" s="37">
        <v>10</v>
      </c>
      <c r="N313" s="49" t="s">
        <v>117</v>
      </c>
      <c r="O313" s="36">
        <v>3</v>
      </c>
      <c r="P313" s="36">
        <v>3</v>
      </c>
      <c r="Q313" s="36">
        <v>38</v>
      </c>
      <c r="R313" s="36">
        <v>20</v>
      </c>
      <c r="S313" s="36">
        <v>14</v>
      </c>
      <c r="T313" s="36">
        <v>12</v>
      </c>
      <c r="U313" s="42"/>
      <c r="V313" s="42"/>
      <c r="W313" s="36"/>
      <c r="X313" s="36"/>
      <c r="Y313" s="36"/>
      <c r="Z313" s="36"/>
      <c r="AA313" s="36"/>
      <c r="AB313" s="44"/>
      <c r="AC313" s="43"/>
      <c r="AD313" s="42"/>
      <c r="AE313" s="44"/>
      <c r="AF313" s="103"/>
      <c r="AG313" s="82" t="str">
        <f>IF(I313="","",CONCATENATE("SainSmart [",IF(J313="",C313,J313),"] ",I313," ",H294))</f>
        <v>SainSmart [RR20A] Flat End Corncob  Burr Nano Blue Coat</v>
      </c>
      <c r="AH313" s="93" t="s">
        <v>44</v>
      </c>
      <c r="AI313" s="75">
        <f t="shared" si="231"/>
        <v>3</v>
      </c>
      <c r="AJ313" s="75">
        <f t="shared" si="232"/>
        <v>10</v>
      </c>
      <c r="AK313" s="75" t="str">
        <f t="shared" si="233"/>
        <v/>
      </c>
      <c r="AL313" s="75" t="str">
        <f t="shared" si="234"/>
        <v/>
      </c>
      <c r="AM313" s="75" t="str">
        <f t="shared" si="235"/>
        <v/>
      </c>
      <c r="AN313" s="75" t="str">
        <f t="shared" si="236"/>
        <v/>
      </c>
      <c r="AO313" s="75" t="str">
        <f t="shared" si="237"/>
        <v/>
      </c>
      <c r="AP313" s="75" t="str">
        <f t="shared" si="238"/>
        <v/>
      </c>
      <c r="AQ313" s="75" t="str">
        <f t="shared" si="239"/>
        <v/>
      </c>
      <c r="AR313" s="76" t="str">
        <f t="shared" si="240"/>
        <v/>
      </c>
    </row>
    <row r="314" spans="2:44" ht="15.75" thickBot="1"/>
    <row r="315" spans="2:44" ht="19.5" customHeight="1" thickBot="1">
      <c r="B315" s="3"/>
      <c r="J315" s="65"/>
      <c r="K315" s="123" t="s">
        <v>79</v>
      </c>
      <c r="L315" s="124"/>
      <c r="M315" s="124"/>
      <c r="N315" s="124"/>
      <c r="O315" s="124"/>
      <c r="P315" s="124"/>
      <c r="Q315" s="124"/>
      <c r="R315" s="124"/>
      <c r="S315" s="124"/>
      <c r="T315" s="124"/>
      <c r="U315" s="124"/>
      <c r="V315" s="124"/>
      <c r="W315" s="124"/>
      <c r="X315" s="124"/>
      <c r="Y315" s="124"/>
      <c r="Z315" s="124"/>
      <c r="AA315" s="124"/>
      <c r="AB315" s="124"/>
      <c r="AC315" s="124"/>
      <c r="AD315" s="124"/>
      <c r="AE315" s="125"/>
      <c r="AF315" s="110" t="s">
        <v>104</v>
      </c>
      <c r="AG315" s="111"/>
      <c r="AH315" s="111"/>
      <c r="AI315" s="111"/>
      <c r="AJ315" s="111"/>
      <c r="AK315" s="111"/>
      <c r="AL315" s="111"/>
      <c r="AM315" s="111"/>
      <c r="AN315" s="111"/>
      <c r="AO315" s="111"/>
      <c r="AP315" s="111"/>
      <c r="AQ315" s="111"/>
      <c r="AR315" s="112"/>
    </row>
    <row r="316" spans="2:44" ht="60" customHeight="1" thickBot="1">
      <c r="B316" s="22" t="s">
        <v>33</v>
      </c>
      <c r="C316" s="23" t="s">
        <v>80</v>
      </c>
      <c r="D316" s="23" t="s">
        <v>115</v>
      </c>
      <c r="E316" s="23" t="s">
        <v>109</v>
      </c>
      <c r="F316" s="23" t="s">
        <v>108</v>
      </c>
      <c r="G316" s="23" t="s">
        <v>107</v>
      </c>
      <c r="H316" s="85" t="s">
        <v>37</v>
      </c>
      <c r="I316" s="79" t="s">
        <v>68</v>
      </c>
      <c r="J316" s="24" t="s">
        <v>238</v>
      </c>
      <c r="K316" s="4" t="s">
        <v>78</v>
      </c>
      <c r="L316" s="5" t="s">
        <v>53</v>
      </c>
      <c r="M316" s="5" t="s">
        <v>63</v>
      </c>
      <c r="N316" s="48" t="s">
        <v>35</v>
      </c>
      <c r="O316" s="5" t="s">
        <v>34</v>
      </c>
      <c r="P316" s="5" t="s">
        <v>39</v>
      </c>
      <c r="Q316" s="5" t="s">
        <v>54</v>
      </c>
      <c r="R316" s="5" t="s">
        <v>55</v>
      </c>
      <c r="S316" s="5" t="s">
        <v>56</v>
      </c>
      <c r="T316" s="5" t="s">
        <v>57</v>
      </c>
      <c r="U316" s="5" t="s">
        <v>58</v>
      </c>
      <c r="V316" s="51" t="s">
        <v>159</v>
      </c>
      <c r="W316" s="5" t="s">
        <v>59</v>
      </c>
      <c r="X316" s="5" t="s">
        <v>41</v>
      </c>
      <c r="Y316" s="5" t="s">
        <v>309</v>
      </c>
      <c r="Z316" s="5" t="s">
        <v>60</v>
      </c>
      <c r="AA316" s="5" t="s">
        <v>61</v>
      </c>
      <c r="AB316" s="55" t="s">
        <v>62</v>
      </c>
      <c r="AC316" s="4" t="s">
        <v>206</v>
      </c>
      <c r="AD316" s="5" t="s">
        <v>207</v>
      </c>
      <c r="AE316" s="6" t="s">
        <v>208</v>
      </c>
      <c r="AF316" s="66" t="s">
        <v>343</v>
      </c>
      <c r="AG316" s="81" t="s">
        <v>205</v>
      </c>
      <c r="AH316" s="91" t="s">
        <v>5</v>
      </c>
      <c r="AI316" s="8" t="s">
        <v>64</v>
      </c>
      <c r="AJ316" s="9" t="s">
        <v>6</v>
      </c>
      <c r="AK316" s="9" t="s">
        <v>65</v>
      </c>
      <c r="AL316" s="9" t="s">
        <v>66</v>
      </c>
      <c r="AM316" s="9" t="s">
        <v>83</v>
      </c>
      <c r="AN316" s="9" t="s">
        <v>84</v>
      </c>
      <c r="AO316" s="9" t="s">
        <v>89</v>
      </c>
      <c r="AP316" s="9" t="s">
        <v>91</v>
      </c>
      <c r="AQ316" s="9" t="s">
        <v>90</v>
      </c>
      <c r="AR316" s="10" t="s">
        <v>92</v>
      </c>
    </row>
    <row r="317" spans="2:44" ht="15.75" customHeight="1" thickBot="1">
      <c r="B317" s="119" t="s">
        <v>388</v>
      </c>
      <c r="C317" s="19" t="s">
        <v>247</v>
      </c>
      <c r="D317" s="20">
        <v>10</v>
      </c>
      <c r="E317" s="62" t="s">
        <v>42</v>
      </c>
      <c r="F317" s="121" t="s">
        <v>195</v>
      </c>
      <c r="G317" s="20" t="s">
        <v>32</v>
      </c>
      <c r="H317" s="67" t="s">
        <v>250</v>
      </c>
      <c r="I317" s="80" t="s">
        <v>156</v>
      </c>
      <c r="J317" s="77" t="str">
        <f>C$317</f>
        <v>RR10B</v>
      </c>
      <c r="K317" s="68" t="s">
        <v>73</v>
      </c>
      <c r="L317" s="69" t="s">
        <v>29</v>
      </c>
      <c r="M317" s="70">
        <v>14</v>
      </c>
      <c r="N317" s="71" t="s">
        <v>117</v>
      </c>
      <c r="O317" s="69">
        <v>6.35</v>
      </c>
      <c r="P317" s="69">
        <v>3</v>
      </c>
      <c r="Q317" s="69">
        <v>43.5</v>
      </c>
      <c r="R317" s="69">
        <v>25.5</v>
      </c>
      <c r="S317" s="69">
        <v>5</v>
      </c>
      <c r="T317" s="69">
        <v>5</v>
      </c>
      <c r="U317" s="72"/>
      <c r="V317" s="72"/>
      <c r="W317" s="69"/>
      <c r="X317" s="69"/>
      <c r="Y317" s="69"/>
      <c r="Z317" s="69"/>
      <c r="AA317" s="69"/>
      <c r="AB317" s="73"/>
      <c r="AC317" s="74" t="s">
        <v>191</v>
      </c>
      <c r="AD317" s="72" t="s">
        <v>192</v>
      </c>
      <c r="AE317" s="73">
        <v>3.75</v>
      </c>
      <c r="AF317" s="117" t="s">
        <v>389</v>
      </c>
      <c r="AG317" s="149" t="str">
        <f>IF(I317="","",CONCATENATE("SainSmart [",IF(J317="",C317,J317),"] ",I317," ",H317))</f>
        <v>SainSmart [RR10B] Ball Nose Burr Nano Blue Coat</v>
      </c>
      <c r="AH317" s="92" t="s">
        <v>17</v>
      </c>
      <c r="AI317" s="75">
        <f>IF(AH317="","",IF(VLOOKUP($AH317,VCarveParms,2,FALSE)="","",IF(AH317="Tapered Ball Nose",P317,$O317)))</f>
        <v>6.35</v>
      </c>
      <c r="AJ317" s="75">
        <f t="shared" ref="AJ317:AJ326" si="241">IF(AH317="","",IF(VLOOKUP($AH317,VCarveParms,3,FALSE)="","",$M317))</f>
        <v>14</v>
      </c>
      <c r="AK317" s="75" t="str">
        <f t="shared" ref="AK317:AK326" si="242">IF(AH317="","",IF(VLOOKUP($AH317,VCarveParms,4,FALSE)="","",U317))</f>
        <v/>
      </c>
      <c r="AL317" s="75" t="str">
        <f t="shared" ref="AL317:AL326" si="243">IF(AH317="","",IF(VLOOKUP($AH317,VCarveParms,5,FALSE)="","",IF($AH317="Drill",$Y317,$V317*2)))</f>
        <v/>
      </c>
      <c r="AM317" s="75" t="str">
        <f t="shared" ref="AM317:AM326" si="244">IF(AH317="","",IF(VLOOKUP($AH317,VCarveParms,6,FALSE)="","",$V317))</f>
        <v/>
      </c>
      <c r="AN317" s="75" t="str">
        <f t="shared" ref="AN317:AN326" si="245">IF(AH317="","",IF(VLOOKUP($AH317,VCarveParms,7,FALSE)="","",$X317))</f>
        <v/>
      </c>
      <c r="AO317" s="75" t="str">
        <f t="shared" ref="AO317:AO326" si="246">IF(AH317="","",IF(VLOOKUP($AH317,VCarveParms,8,FALSE)="","","???"))</f>
        <v/>
      </c>
      <c r="AP317" s="75" t="str">
        <f t="shared" ref="AP317:AP326" si="247">IF(AH317="","",IF(VLOOKUP($AH317,VCarveParms,9,FALSE)="","","???"))</f>
        <v/>
      </c>
      <c r="AQ317" s="75" t="str">
        <f t="shared" ref="AQ317:AQ326" si="248">IF(AH317="","",IF(VLOOKUP($AH317,VCarveParms,10,FALSE)="","","???"))</f>
        <v/>
      </c>
      <c r="AR317" s="76" t="str">
        <f t="shared" ref="AR317:AR326" si="249">IF(AH317="","",IF(VLOOKUP($AH317,VCarveParms,11,FALSE)="","","???"))</f>
        <v/>
      </c>
    </row>
    <row r="318" spans="2:44" ht="15.75" thickBot="1">
      <c r="B318" s="120"/>
      <c r="C318" s="21" t="s">
        <v>116</v>
      </c>
      <c r="D318" s="17"/>
      <c r="E318" s="17"/>
      <c r="F318" s="122"/>
      <c r="G318" s="17"/>
      <c r="H318" s="86"/>
      <c r="I318" s="80" t="s">
        <v>157</v>
      </c>
      <c r="J318" s="77" t="str">
        <f t="shared" ref="J318:J326" si="250">C$317</f>
        <v>RR10B</v>
      </c>
      <c r="K318" s="45" t="s">
        <v>72</v>
      </c>
      <c r="L318" s="36" t="s">
        <v>29</v>
      </c>
      <c r="M318" s="37">
        <v>14</v>
      </c>
      <c r="N318" s="49" t="s">
        <v>117</v>
      </c>
      <c r="O318" s="69">
        <v>6.35</v>
      </c>
      <c r="P318" s="36">
        <v>3</v>
      </c>
      <c r="Q318" s="36">
        <v>45.5</v>
      </c>
      <c r="R318" s="36">
        <v>25.5</v>
      </c>
      <c r="S318" s="36">
        <v>8</v>
      </c>
      <c r="T318" s="36">
        <v>8</v>
      </c>
      <c r="U318" s="42">
        <v>1E-3</v>
      </c>
      <c r="V318" s="42">
        <v>5</v>
      </c>
      <c r="W318" s="36"/>
      <c r="X318" s="36"/>
      <c r="Y318" s="36"/>
      <c r="Z318" s="36"/>
      <c r="AA318" s="36"/>
      <c r="AB318" s="44"/>
      <c r="AC318" s="43" t="s">
        <v>191</v>
      </c>
      <c r="AD318" s="42" t="s">
        <v>192</v>
      </c>
      <c r="AE318" s="44">
        <v>3.75</v>
      </c>
      <c r="AF318" s="118"/>
      <c r="AG318" s="150" t="str">
        <f>IF(I318="","",CONCATENATE("SainSmart [",IF(J318="",C318,J318),"] ",I318," ",H317))</f>
        <v>SainSmart [RR10B] Dovetail Burr Nano Blue Coat</v>
      </c>
      <c r="AH318" s="93" t="s">
        <v>67</v>
      </c>
      <c r="AI318" s="75" t="str">
        <f>IF(AH318="","",IF(VLOOKUP($AH318,VCarveParms,2,FALSE)="","",IF(AH318="Tapered Ball Nose",P318,$O318)))</f>
        <v/>
      </c>
      <c r="AJ318" s="75" t="str">
        <f t="shared" si="241"/>
        <v/>
      </c>
      <c r="AK318" s="75" t="str">
        <f t="shared" si="242"/>
        <v/>
      </c>
      <c r="AL318" s="75" t="str">
        <f t="shared" si="243"/>
        <v/>
      </c>
      <c r="AM318" s="75" t="str">
        <f t="shared" si="244"/>
        <v/>
      </c>
      <c r="AN318" s="75" t="str">
        <f t="shared" si="245"/>
        <v/>
      </c>
      <c r="AO318" s="75" t="str">
        <f t="shared" si="246"/>
        <v/>
      </c>
      <c r="AP318" s="75" t="str">
        <f t="shared" si="247"/>
        <v/>
      </c>
      <c r="AQ318" s="75" t="str">
        <f t="shared" si="248"/>
        <v/>
      </c>
      <c r="AR318" s="76" t="str">
        <f t="shared" si="249"/>
        <v/>
      </c>
    </row>
    <row r="319" spans="2:44">
      <c r="B319" s="25"/>
      <c r="C319" s="26"/>
      <c r="D319" s="26"/>
      <c r="E319" s="26"/>
      <c r="F319" s="26"/>
      <c r="G319" s="26"/>
      <c r="H319" s="27"/>
      <c r="I319" s="80" t="s">
        <v>182</v>
      </c>
      <c r="J319" s="77" t="str">
        <f t="shared" si="250"/>
        <v>RR10B</v>
      </c>
      <c r="K319" s="45" t="s">
        <v>69</v>
      </c>
      <c r="L319" s="36" t="s">
        <v>29</v>
      </c>
      <c r="M319" s="37">
        <v>14</v>
      </c>
      <c r="N319" s="49" t="s">
        <v>117</v>
      </c>
      <c r="O319" s="69">
        <v>6.35</v>
      </c>
      <c r="P319" s="36">
        <v>3</v>
      </c>
      <c r="Q319" s="36">
        <v>48.5</v>
      </c>
      <c r="R319" s="36"/>
      <c r="S319" s="36"/>
      <c r="T319" s="36">
        <v>10</v>
      </c>
      <c r="U319" s="42"/>
      <c r="V319" s="54"/>
      <c r="W319" s="36"/>
      <c r="X319" s="36"/>
      <c r="Y319" s="36"/>
      <c r="Z319" s="36"/>
      <c r="AA319" s="36"/>
      <c r="AB319" s="44"/>
      <c r="AC319" s="43"/>
      <c r="AD319" s="42"/>
      <c r="AE319" s="44"/>
      <c r="AF319" s="65"/>
      <c r="AG319" s="148" t="str">
        <f>IF(I319="","",CONCATENATE("SainSmart [",IF(J319="",C319,J319),"] ",I319," ",H317))</f>
        <v>SainSmart [RR10B] Handheld Flat End Pear Burr Nano Blue Coat</v>
      </c>
      <c r="AH319" s="93" t="s">
        <v>67</v>
      </c>
      <c r="AI319" s="75" t="str">
        <f>IF(AH319="","",IF(VLOOKUP($AH319,VCarveParms,2,FALSE)="","",IF(AH319="Tapered Ball Nose",P319,$O319)))</f>
        <v/>
      </c>
      <c r="AJ319" s="75" t="str">
        <f t="shared" si="241"/>
        <v/>
      </c>
      <c r="AK319" s="75" t="str">
        <f t="shared" si="242"/>
        <v/>
      </c>
      <c r="AL319" s="75" t="str">
        <f t="shared" si="243"/>
        <v/>
      </c>
      <c r="AM319" s="75" t="str">
        <f t="shared" si="244"/>
        <v/>
      </c>
      <c r="AN319" s="75" t="str">
        <f t="shared" si="245"/>
        <v/>
      </c>
      <c r="AO319" s="75" t="str">
        <f t="shared" si="246"/>
        <v/>
      </c>
      <c r="AP319" s="75" t="str">
        <f t="shared" si="247"/>
        <v/>
      </c>
      <c r="AQ319" s="75" t="str">
        <f t="shared" si="248"/>
        <v/>
      </c>
      <c r="AR319" s="76" t="str">
        <f t="shared" si="249"/>
        <v/>
      </c>
    </row>
    <row r="320" spans="2:44">
      <c r="B320" s="25"/>
      <c r="C320" s="26"/>
      <c r="D320" s="26"/>
      <c r="E320" s="26"/>
      <c r="F320" s="26"/>
      <c r="G320" s="26"/>
      <c r="H320" s="27"/>
      <c r="I320" s="80" t="s">
        <v>239</v>
      </c>
      <c r="J320" s="77" t="str">
        <f t="shared" si="250"/>
        <v>RR10B</v>
      </c>
      <c r="K320" s="45" t="s">
        <v>162</v>
      </c>
      <c r="L320" s="36" t="s">
        <v>29</v>
      </c>
      <c r="M320" s="37">
        <v>14</v>
      </c>
      <c r="N320" s="49" t="s">
        <v>117</v>
      </c>
      <c r="O320" s="36">
        <v>3</v>
      </c>
      <c r="P320" s="36">
        <v>3</v>
      </c>
      <c r="Q320" s="36">
        <v>50</v>
      </c>
      <c r="R320" s="36">
        <v>32</v>
      </c>
      <c r="S320" s="36">
        <v>13.5</v>
      </c>
      <c r="T320" s="36">
        <v>13.5</v>
      </c>
      <c r="U320" s="42">
        <v>1.5</v>
      </c>
      <c r="V320" s="42">
        <v>9</v>
      </c>
      <c r="W320" s="36"/>
      <c r="X320" s="36"/>
      <c r="Y320" s="36"/>
      <c r="Z320" s="36"/>
      <c r="AA320" s="36"/>
      <c r="AB320" s="44"/>
      <c r="AC320" s="43"/>
      <c r="AD320" s="42"/>
      <c r="AE320" s="44"/>
      <c r="AF320" s="65"/>
      <c r="AG320" s="148" t="str">
        <f>IF(I320="","",CONCATENATE("SainSmart [",IF(J320="",C320,J320),"] ",I320," ",H317))</f>
        <v>SainSmart [RR10B] Tapered Ballnose Burr 6mm Dia Nano Blue Coat</v>
      </c>
      <c r="AH320" s="93" t="s">
        <v>85</v>
      </c>
      <c r="AI320" s="104">
        <v>6.35</v>
      </c>
      <c r="AJ320" s="75">
        <f t="shared" si="241"/>
        <v>14</v>
      </c>
      <c r="AK320" s="75">
        <f t="shared" si="242"/>
        <v>1.5</v>
      </c>
      <c r="AL320" s="75" t="str">
        <f t="shared" si="243"/>
        <v/>
      </c>
      <c r="AM320" s="75">
        <f t="shared" si="244"/>
        <v>9</v>
      </c>
      <c r="AN320" s="75" t="str">
        <f t="shared" si="245"/>
        <v/>
      </c>
      <c r="AO320" s="75" t="str">
        <f t="shared" si="246"/>
        <v/>
      </c>
      <c r="AP320" s="75" t="str">
        <f t="shared" si="247"/>
        <v/>
      </c>
      <c r="AQ320" s="75" t="str">
        <f t="shared" si="248"/>
        <v/>
      </c>
      <c r="AR320" s="76" t="str">
        <f t="shared" si="249"/>
        <v/>
      </c>
    </row>
    <row r="321" spans="2:44">
      <c r="B321" s="25"/>
      <c r="C321" s="26"/>
      <c r="D321" s="26"/>
      <c r="E321" s="26"/>
      <c r="F321" s="26"/>
      <c r="G321" s="26"/>
      <c r="H321" s="27"/>
      <c r="I321" s="80" t="s">
        <v>240</v>
      </c>
      <c r="J321" s="77" t="str">
        <f t="shared" si="250"/>
        <v>RR10B</v>
      </c>
      <c r="K321" s="45" t="s">
        <v>163</v>
      </c>
      <c r="L321" s="36" t="s">
        <v>29</v>
      </c>
      <c r="M321" s="37">
        <v>14</v>
      </c>
      <c r="N321" s="49" t="s">
        <v>117</v>
      </c>
      <c r="O321" s="36">
        <v>0.75</v>
      </c>
      <c r="P321" s="36">
        <v>3</v>
      </c>
      <c r="Q321" s="36">
        <v>50</v>
      </c>
      <c r="R321" s="36">
        <v>32</v>
      </c>
      <c r="S321" s="36">
        <v>14</v>
      </c>
      <c r="T321" s="36">
        <v>14</v>
      </c>
      <c r="U321" s="42">
        <v>0</v>
      </c>
      <c r="V321" s="42">
        <v>10</v>
      </c>
      <c r="W321" s="36"/>
      <c r="X321" s="102">
        <v>0.75</v>
      </c>
      <c r="Y321" s="36"/>
      <c r="Z321" s="36"/>
      <c r="AA321" s="36"/>
      <c r="AB321" s="44"/>
      <c r="AC321" s="43"/>
      <c r="AD321" s="42"/>
      <c r="AE321" s="44"/>
      <c r="AF321" s="65"/>
      <c r="AG321" s="148" t="str">
        <f>IF(I321="","",CONCATENATE("SainSmart [",IF(J321="",C321,J321),"] ",I321," ",H317))</f>
        <v>SainSmart [RR10B] V Tapered Burr 20 Deg 6mm Dia Nano Blue Coat</v>
      </c>
      <c r="AH321" s="93" t="s">
        <v>87</v>
      </c>
      <c r="AI321" s="75">
        <f t="shared" ref="AI321:AI326" si="251">IF(AH321="","",IF(VLOOKUP($AH321,VCarveParms,2,FALSE)="","",IF(AH321="Tapered Ball Nose",P321,$O321)))</f>
        <v>0.75</v>
      </c>
      <c r="AJ321" s="75">
        <f t="shared" si="241"/>
        <v>14</v>
      </c>
      <c r="AK321" s="75" t="str">
        <f t="shared" si="242"/>
        <v/>
      </c>
      <c r="AL321" s="75">
        <f t="shared" si="243"/>
        <v>20</v>
      </c>
      <c r="AM321" s="75" t="str">
        <f t="shared" si="244"/>
        <v/>
      </c>
      <c r="AN321" s="75" t="str">
        <f t="shared" si="245"/>
        <v/>
      </c>
      <c r="AO321" s="75" t="str">
        <f t="shared" si="246"/>
        <v/>
      </c>
      <c r="AP321" s="75" t="str">
        <f t="shared" si="247"/>
        <v/>
      </c>
      <c r="AQ321" s="75" t="str">
        <f t="shared" si="248"/>
        <v/>
      </c>
      <c r="AR321" s="76" t="str">
        <f t="shared" si="249"/>
        <v/>
      </c>
    </row>
    <row r="322" spans="2:44">
      <c r="B322" s="25"/>
      <c r="C322" s="26"/>
      <c r="D322" s="26"/>
      <c r="E322" s="26"/>
      <c r="F322" s="26"/>
      <c r="G322" s="26"/>
      <c r="H322" s="27"/>
      <c r="I322" s="80" t="s">
        <v>179</v>
      </c>
      <c r="J322" s="77" t="str">
        <f t="shared" si="250"/>
        <v>RR10B</v>
      </c>
      <c r="K322" s="45" t="s">
        <v>69</v>
      </c>
      <c r="L322" s="36" t="s">
        <v>29</v>
      </c>
      <c r="M322" s="37">
        <v>14</v>
      </c>
      <c r="N322" s="49" t="s">
        <v>117</v>
      </c>
      <c r="O322" s="69">
        <v>6.35</v>
      </c>
      <c r="P322" s="36">
        <v>3</v>
      </c>
      <c r="Q322" s="36">
        <v>50</v>
      </c>
      <c r="R322" s="36"/>
      <c r="S322" s="36"/>
      <c r="T322" s="36">
        <v>13</v>
      </c>
      <c r="U322" s="42"/>
      <c r="V322" s="42"/>
      <c r="W322" s="36"/>
      <c r="X322" s="36"/>
      <c r="Y322" s="36"/>
      <c r="Z322" s="36"/>
      <c r="AA322" s="36"/>
      <c r="AB322" s="44"/>
      <c r="AC322" s="43"/>
      <c r="AD322" s="42"/>
      <c r="AE322" s="44"/>
      <c r="AF322" s="65"/>
      <c r="AG322" s="148" t="str">
        <f>IF(I322="","",CONCATENATE("SainSmart [",IF(J322="",C322,J322),"] ",I322," ",H317))</f>
        <v>SainSmart [RR10B] Handheld Pear Burr Nano Blue Coat</v>
      </c>
      <c r="AH322" s="93" t="s">
        <v>67</v>
      </c>
      <c r="AI322" s="75" t="str">
        <f t="shared" si="251"/>
        <v/>
      </c>
      <c r="AJ322" s="75" t="str">
        <f t="shared" si="241"/>
        <v/>
      </c>
      <c r="AK322" s="75" t="str">
        <f t="shared" si="242"/>
        <v/>
      </c>
      <c r="AL322" s="75" t="str">
        <f t="shared" si="243"/>
        <v/>
      </c>
      <c r="AM322" s="75" t="str">
        <f t="shared" si="244"/>
        <v/>
      </c>
      <c r="AN322" s="75" t="str">
        <f t="shared" si="245"/>
        <v/>
      </c>
      <c r="AO322" s="75" t="str">
        <f t="shared" si="246"/>
        <v/>
      </c>
      <c r="AP322" s="75" t="str">
        <f t="shared" si="247"/>
        <v/>
      </c>
      <c r="AQ322" s="75" t="str">
        <f t="shared" si="248"/>
        <v/>
      </c>
      <c r="AR322" s="76" t="str">
        <f t="shared" si="249"/>
        <v/>
      </c>
    </row>
    <row r="323" spans="2:44">
      <c r="B323" s="25"/>
      <c r="C323" s="26"/>
      <c r="D323" s="26"/>
      <c r="E323" s="26"/>
      <c r="F323" s="26"/>
      <c r="G323" s="26"/>
      <c r="H323" s="27"/>
      <c r="I323" s="80" t="s">
        <v>186</v>
      </c>
      <c r="J323" s="77" t="str">
        <f t="shared" si="250"/>
        <v>RR10B</v>
      </c>
      <c r="K323" s="45" t="s">
        <v>69</v>
      </c>
      <c r="L323" s="36" t="s">
        <v>29</v>
      </c>
      <c r="M323" s="37">
        <v>14</v>
      </c>
      <c r="N323" s="49" t="s">
        <v>117</v>
      </c>
      <c r="O323" s="69">
        <v>6.35</v>
      </c>
      <c r="P323" s="36">
        <v>3</v>
      </c>
      <c r="Q323" s="36">
        <v>50</v>
      </c>
      <c r="R323" s="36">
        <v>32</v>
      </c>
      <c r="S323" s="36">
        <v>13</v>
      </c>
      <c r="T323" s="36">
        <v>13</v>
      </c>
      <c r="U323" s="42"/>
      <c r="V323" s="42"/>
      <c r="W323" s="36"/>
      <c r="X323" s="36"/>
      <c r="Y323" s="36"/>
      <c r="Z323" s="36"/>
      <c r="AA323" s="36"/>
      <c r="AB323" s="44"/>
      <c r="AC323" s="43"/>
      <c r="AD323" s="42"/>
      <c r="AE323" s="44"/>
      <c r="AF323" s="65"/>
      <c r="AG323" s="148" t="str">
        <f>IF(I323="","",CONCATENATE("SainSmart [",IF(J323="",C323,J323),"] ",I323," ",H317))</f>
        <v>SainSmart [RR10B] Ball Nose Tapered Burr Nano Blue Coat</v>
      </c>
      <c r="AH323" s="93" t="s">
        <v>67</v>
      </c>
      <c r="AI323" s="75" t="str">
        <f t="shared" si="251"/>
        <v/>
      </c>
      <c r="AJ323" s="75" t="str">
        <f t="shared" si="241"/>
        <v/>
      </c>
      <c r="AK323" s="75" t="str">
        <f t="shared" si="242"/>
        <v/>
      </c>
      <c r="AL323" s="75" t="str">
        <f t="shared" si="243"/>
        <v/>
      </c>
      <c r="AM323" s="75" t="str">
        <f t="shared" si="244"/>
        <v/>
      </c>
      <c r="AN323" s="75" t="str">
        <f t="shared" si="245"/>
        <v/>
      </c>
      <c r="AO323" s="75" t="str">
        <f t="shared" si="246"/>
        <v/>
      </c>
      <c r="AP323" s="75" t="str">
        <f t="shared" si="247"/>
        <v/>
      </c>
      <c r="AQ323" s="75" t="str">
        <f t="shared" si="248"/>
        <v/>
      </c>
      <c r="AR323" s="76" t="str">
        <f t="shared" si="249"/>
        <v/>
      </c>
    </row>
    <row r="324" spans="2:44">
      <c r="B324" s="25"/>
      <c r="C324" s="26"/>
      <c r="D324" s="26"/>
      <c r="E324" s="26"/>
      <c r="F324" s="26"/>
      <c r="G324" s="26"/>
      <c r="H324" s="27"/>
      <c r="I324" s="80" t="s">
        <v>180</v>
      </c>
      <c r="J324" s="77" t="str">
        <f t="shared" si="250"/>
        <v>RR10B</v>
      </c>
      <c r="K324" s="45" t="s">
        <v>69</v>
      </c>
      <c r="L324" s="36" t="s">
        <v>29</v>
      </c>
      <c r="M324" s="37">
        <v>14</v>
      </c>
      <c r="N324" s="49" t="s">
        <v>117</v>
      </c>
      <c r="O324" s="69">
        <v>6.35</v>
      </c>
      <c r="P324" s="36">
        <v>3</v>
      </c>
      <c r="Q324" s="36">
        <v>50</v>
      </c>
      <c r="R324" s="36"/>
      <c r="S324" s="36"/>
      <c r="T324" s="36">
        <v>13</v>
      </c>
      <c r="U324" s="42"/>
      <c r="V324" s="42"/>
      <c r="W324" s="36"/>
      <c r="X324" s="36"/>
      <c r="Y324" s="36"/>
      <c r="Z324" s="36"/>
      <c r="AA324" s="36"/>
      <c r="AB324" s="44"/>
      <c r="AC324" s="43"/>
      <c r="AD324" s="42"/>
      <c r="AE324" s="44"/>
      <c r="AF324" s="65"/>
      <c r="AG324" s="148" t="str">
        <f>IF(I324="","",CONCATENATE("SainSmart [",IF(J324="",C324,J324),"] ",I324," ",H317))</f>
        <v>SainSmart [RR10B] Handheld Round End Pear Burr Nano Blue Coat</v>
      </c>
      <c r="AH324" s="93" t="s">
        <v>67</v>
      </c>
      <c r="AI324" s="75" t="str">
        <f t="shared" si="251"/>
        <v/>
      </c>
      <c r="AJ324" s="75" t="str">
        <f t="shared" si="241"/>
        <v/>
      </c>
      <c r="AK324" s="75" t="str">
        <f t="shared" si="242"/>
        <v/>
      </c>
      <c r="AL324" s="75" t="str">
        <f t="shared" si="243"/>
        <v/>
      </c>
      <c r="AM324" s="75" t="str">
        <f t="shared" si="244"/>
        <v/>
      </c>
      <c r="AN324" s="75" t="str">
        <f t="shared" si="245"/>
        <v/>
      </c>
      <c r="AO324" s="75" t="str">
        <f t="shared" si="246"/>
        <v/>
      </c>
      <c r="AP324" s="75" t="str">
        <f t="shared" si="247"/>
        <v/>
      </c>
      <c r="AQ324" s="75" t="str">
        <f t="shared" si="248"/>
        <v/>
      </c>
      <c r="AR324" s="76" t="str">
        <f t="shared" si="249"/>
        <v/>
      </c>
    </row>
    <row r="325" spans="2:44">
      <c r="B325" s="25"/>
      <c r="C325" s="26"/>
      <c r="D325" s="26"/>
      <c r="E325" s="26"/>
      <c r="F325" s="26"/>
      <c r="G325" s="26"/>
      <c r="H325" s="27"/>
      <c r="I325" s="80" t="s">
        <v>154</v>
      </c>
      <c r="J325" s="77" t="str">
        <f t="shared" si="250"/>
        <v>RR10B</v>
      </c>
      <c r="K325" s="45" t="s">
        <v>31</v>
      </c>
      <c r="L325" s="36" t="s">
        <v>29</v>
      </c>
      <c r="M325" s="37">
        <v>14</v>
      </c>
      <c r="N325" s="49" t="s">
        <v>117</v>
      </c>
      <c r="O325" s="69">
        <v>6.35</v>
      </c>
      <c r="P325" s="36">
        <v>3</v>
      </c>
      <c r="Q325" s="36">
        <v>50</v>
      </c>
      <c r="R325" s="36">
        <v>32</v>
      </c>
      <c r="S325" s="36">
        <v>14</v>
      </c>
      <c r="T325" s="36">
        <v>14</v>
      </c>
      <c r="U325" s="42"/>
      <c r="V325" s="42"/>
      <c r="W325" s="36"/>
      <c r="X325" s="36"/>
      <c r="Y325" s="36"/>
      <c r="Z325" s="36"/>
      <c r="AA325" s="36"/>
      <c r="AB325" s="44"/>
      <c r="AC325" s="43"/>
      <c r="AD325" s="42"/>
      <c r="AE325" s="44"/>
      <c r="AF325" s="65"/>
      <c r="AG325" s="148" t="str">
        <f>IF(I325="","",CONCATENATE("SainSmart [",IF(J325="",C325,J325),"] ",I325," ",H317))</f>
        <v>SainSmart [RR10B] Ball end Burr Nano Blue Coat</v>
      </c>
      <c r="AH325" s="93" t="s">
        <v>17</v>
      </c>
      <c r="AI325" s="75">
        <f t="shared" si="251"/>
        <v>6.35</v>
      </c>
      <c r="AJ325" s="75">
        <f t="shared" si="241"/>
        <v>14</v>
      </c>
      <c r="AK325" s="75" t="str">
        <f t="shared" si="242"/>
        <v/>
      </c>
      <c r="AL325" s="75" t="str">
        <f t="shared" si="243"/>
        <v/>
      </c>
      <c r="AM325" s="75" t="str">
        <f t="shared" si="244"/>
        <v/>
      </c>
      <c r="AN325" s="75" t="str">
        <f t="shared" si="245"/>
        <v/>
      </c>
      <c r="AO325" s="75" t="str">
        <f t="shared" si="246"/>
        <v/>
      </c>
      <c r="AP325" s="75" t="str">
        <f t="shared" si="247"/>
        <v/>
      </c>
      <c r="AQ325" s="75" t="str">
        <f t="shared" si="248"/>
        <v/>
      </c>
      <c r="AR325" s="76" t="str">
        <f t="shared" si="249"/>
        <v/>
      </c>
    </row>
    <row r="326" spans="2:44">
      <c r="B326" s="28"/>
      <c r="C326" s="29"/>
      <c r="D326" s="29"/>
      <c r="E326" s="29"/>
      <c r="F326" s="29"/>
      <c r="G326" s="29"/>
      <c r="H326" s="30"/>
      <c r="I326" s="80" t="s">
        <v>158</v>
      </c>
      <c r="J326" s="77" t="str">
        <f t="shared" si="250"/>
        <v>RR10B</v>
      </c>
      <c r="K326" s="45" t="s">
        <v>28</v>
      </c>
      <c r="L326" s="36" t="s">
        <v>29</v>
      </c>
      <c r="M326" s="37">
        <v>14</v>
      </c>
      <c r="N326" s="49" t="s">
        <v>117</v>
      </c>
      <c r="O326" s="69">
        <v>6.35</v>
      </c>
      <c r="P326" s="36">
        <v>3</v>
      </c>
      <c r="Q326" s="36">
        <v>50</v>
      </c>
      <c r="R326" s="36">
        <v>32</v>
      </c>
      <c r="S326" s="36">
        <v>14</v>
      </c>
      <c r="T326" s="36">
        <v>14</v>
      </c>
      <c r="U326" s="42"/>
      <c r="V326" s="42"/>
      <c r="W326" s="36"/>
      <c r="X326" s="36"/>
      <c r="Y326" s="36"/>
      <c r="Z326" s="36"/>
      <c r="AA326" s="36"/>
      <c r="AB326" s="44"/>
      <c r="AC326" s="43"/>
      <c r="AD326" s="42"/>
      <c r="AE326" s="44"/>
      <c r="AF326" s="65"/>
      <c r="AG326" s="148" t="str">
        <f>IF(I326="","",CONCATENATE("SainSmart [",IF(J326="",C326,J326),"] ",I326," ",H317))</f>
        <v>SainSmart [RR10B] Straight Burr Nano Blue Coat</v>
      </c>
      <c r="AH326" s="93" t="s">
        <v>44</v>
      </c>
      <c r="AI326" s="75">
        <f t="shared" si="251"/>
        <v>6.35</v>
      </c>
      <c r="AJ326" s="75">
        <f t="shared" si="241"/>
        <v>14</v>
      </c>
      <c r="AK326" s="75" t="str">
        <f t="shared" si="242"/>
        <v/>
      </c>
      <c r="AL326" s="75" t="str">
        <f t="shared" si="243"/>
        <v/>
      </c>
      <c r="AM326" s="75" t="str">
        <f t="shared" si="244"/>
        <v/>
      </c>
      <c r="AN326" s="75" t="str">
        <f t="shared" si="245"/>
        <v/>
      </c>
      <c r="AO326" s="75" t="str">
        <f t="shared" si="246"/>
        <v/>
      </c>
      <c r="AP326" s="75" t="str">
        <f t="shared" si="247"/>
        <v/>
      </c>
      <c r="AQ326" s="75" t="str">
        <f t="shared" si="248"/>
        <v/>
      </c>
      <c r="AR326" s="76" t="str">
        <f t="shared" si="249"/>
        <v/>
      </c>
    </row>
    <row r="327" spans="2:44" ht="15.75" thickBot="1"/>
    <row r="328" spans="2:44" ht="19.5" customHeight="1" thickBot="1">
      <c r="B328" s="3"/>
      <c r="J328" s="65"/>
      <c r="K328" s="123" t="s">
        <v>79</v>
      </c>
      <c r="L328" s="124"/>
      <c r="M328" s="124"/>
      <c r="N328" s="124"/>
      <c r="O328" s="124"/>
      <c r="P328" s="124"/>
      <c r="Q328" s="124"/>
      <c r="R328" s="124"/>
      <c r="S328" s="124"/>
      <c r="T328" s="124"/>
      <c r="U328" s="124"/>
      <c r="V328" s="124"/>
      <c r="W328" s="124"/>
      <c r="X328" s="124"/>
      <c r="Y328" s="124"/>
      <c r="Z328" s="124"/>
      <c r="AA328" s="124"/>
      <c r="AB328" s="124"/>
      <c r="AC328" s="124"/>
      <c r="AD328" s="124"/>
      <c r="AE328" s="125"/>
      <c r="AF328" s="110" t="s">
        <v>104</v>
      </c>
      <c r="AG328" s="111"/>
      <c r="AH328" s="111"/>
      <c r="AI328" s="111"/>
      <c r="AJ328" s="111"/>
      <c r="AK328" s="111"/>
      <c r="AL328" s="111"/>
      <c r="AM328" s="111"/>
      <c r="AN328" s="111"/>
      <c r="AO328" s="111"/>
      <c r="AP328" s="111"/>
      <c r="AQ328" s="111"/>
      <c r="AR328" s="112"/>
    </row>
    <row r="329" spans="2:44" ht="60" customHeight="1" thickBot="1">
      <c r="B329" s="22" t="s">
        <v>33</v>
      </c>
      <c r="C329" s="23" t="s">
        <v>80</v>
      </c>
      <c r="D329" s="23" t="s">
        <v>115</v>
      </c>
      <c r="E329" s="23" t="s">
        <v>109</v>
      </c>
      <c r="F329" s="23" t="s">
        <v>108</v>
      </c>
      <c r="G329" s="23" t="s">
        <v>107</v>
      </c>
      <c r="H329" s="85" t="s">
        <v>37</v>
      </c>
      <c r="I329" s="79" t="s">
        <v>68</v>
      </c>
      <c r="J329" s="24" t="s">
        <v>238</v>
      </c>
      <c r="K329" s="4" t="s">
        <v>78</v>
      </c>
      <c r="L329" s="5" t="s">
        <v>53</v>
      </c>
      <c r="M329" s="5" t="s">
        <v>63</v>
      </c>
      <c r="N329" s="48" t="s">
        <v>35</v>
      </c>
      <c r="O329" s="5" t="s">
        <v>34</v>
      </c>
      <c r="P329" s="5" t="s">
        <v>39</v>
      </c>
      <c r="Q329" s="5" t="s">
        <v>54</v>
      </c>
      <c r="R329" s="5" t="s">
        <v>55</v>
      </c>
      <c r="S329" s="5" t="s">
        <v>56</v>
      </c>
      <c r="T329" s="5" t="s">
        <v>57</v>
      </c>
      <c r="U329" s="5" t="s">
        <v>58</v>
      </c>
      <c r="V329" s="51" t="s">
        <v>159</v>
      </c>
      <c r="W329" s="5" t="s">
        <v>59</v>
      </c>
      <c r="X329" s="5" t="s">
        <v>41</v>
      </c>
      <c r="Y329" s="5" t="s">
        <v>309</v>
      </c>
      <c r="Z329" s="5" t="s">
        <v>60</v>
      </c>
      <c r="AA329" s="5" t="s">
        <v>61</v>
      </c>
      <c r="AB329" s="55" t="s">
        <v>62</v>
      </c>
      <c r="AC329" s="4" t="s">
        <v>206</v>
      </c>
      <c r="AD329" s="5" t="s">
        <v>207</v>
      </c>
      <c r="AE329" s="6" t="s">
        <v>208</v>
      </c>
      <c r="AF329" s="66" t="s">
        <v>343</v>
      </c>
      <c r="AG329" s="81" t="s">
        <v>205</v>
      </c>
      <c r="AH329" s="91" t="s">
        <v>5</v>
      </c>
      <c r="AI329" s="8" t="s">
        <v>64</v>
      </c>
      <c r="AJ329" s="9" t="s">
        <v>6</v>
      </c>
      <c r="AK329" s="9" t="s">
        <v>65</v>
      </c>
      <c r="AL329" s="9" t="s">
        <v>66</v>
      </c>
      <c r="AM329" s="9" t="s">
        <v>83</v>
      </c>
      <c r="AN329" s="9" t="s">
        <v>84</v>
      </c>
      <c r="AO329" s="9" t="s">
        <v>89</v>
      </c>
      <c r="AP329" s="9" t="s">
        <v>91</v>
      </c>
      <c r="AQ329" s="9" t="s">
        <v>90</v>
      </c>
      <c r="AR329" s="10" t="s">
        <v>92</v>
      </c>
    </row>
    <row r="330" spans="2:44" ht="15.75" customHeight="1" thickBot="1">
      <c r="B330" s="119" t="s">
        <v>226</v>
      </c>
      <c r="C330" s="19" t="s">
        <v>227</v>
      </c>
      <c r="D330" s="20">
        <v>10</v>
      </c>
      <c r="E330" s="62" t="s">
        <v>42</v>
      </c>
      <c r="F330" s="121" t="s">
        <v>45</v>
      </c>
      <c r="G330" s="20" t="s">
        <v>228</v>
      </c>
      <c r="H330" s="67" t="s">
        <v>251</v>
      </c>
      <c r="I330" s="80" t="s">
        <v>183</v>
      </c>
      <c r="J330" s="77" t="s">
        <v>227</v>
      </c>
      <c r="K330" s="68" t="s">
        <v>69</v>
      </c>
      <c r="L330" s="69" t="s">
        <v>29</v>
      </c>
      <c r="M330" s="70">
        <v>2</v>
      </c>
      <c r="N330" s="71" t="s">
        <v>117</v>
      </c>
      <c r="O330" s="69">
        <v>9.5</v>
      </c>
      <c r="P330" s="69">
        <v>3.1749999999999998</v>
      </c>
      <c r="Q330" s="69">
        <v>40</v>
      </c>
      <c r="R330" s="69">
        <v>22</v>
      </c>
      <c r="S330" s="69"/>
      <c r="T330" s="69"/>
      <c r="U330" s="72"/>
      <c r="V330" s="72"/>
      <c r="W330" s="69"/>
      <c r="X330" s="69"/>
      <c r="Y330" s="69"/>
      <c r="Z330" s="69"/>
      <c r="AA330" s="69"/>
      <c r="AB330" s="73"/>
      <c r="AC330" s="74"/>
      <c r="AD330" s="72"/>
      <c r="AE330" s="73"/>
      <c r="AF330" s="117" t="s">
        <v>375</v>
      </c>
      <c r="AG330" s="149" t="str">
        <f>IF(I330="","",CONCATENATE("SainSmart [",IF(J330="",C330,J330),"] ",I330," ",H330))</f>
        <v>SainSmart [RB10A] Piloted Beading - Handheld Titanium Coating</v>
      </c>
      <c r="AH330" s="92" t="s">
        <v>67</v>
      </c>
      <c r="AI330" s="75" t="str">
        <f t="shared" ref="AI330:AI339" si="252">IF(AH330="","",IF(VLOOKUP($AH330,VCarveParms,2,FALSE)="","",IF(AH330="Tapered Ball Nose",P330,$O330)))</f>
        <v/>
      </c>
      <c r="AJ330" s="75" t="str">
        <f t="shared" ref="AJ330:AJ339" si="253">IF(AH330="","",IF(VLOOKUP($AH330,VCarveParms,3,FALSE)="","",$M330))</f>
        <v/>
      </c>
      <c r="AK330" s="75" t="str">
        <f t="shared" ref="AK330:AK339" si="254">IF(AH330="","",IF(VLOOKUP($AH330,VCarveParms,4,FALSE)="","",U330))</f>
        <v/>
      </c>
      <c r="AL330" s="75" t="str">
        <f t="shared" ref="AL330:AL339" si="255">IF(AH330="","",IF(VLOOKUP($AH330,VCarveParms,5,FALSE)="","",IF($AH330="Drill",$Y330,$V330*2)))</f>
        <v/>
      </c>
      <c r="AM330" s="75" t="str">
        <f t="shared" ref="AM330:AM339" si="256">IF(AH330="","",IF(VLOOKUP($AH330,VCarveParms,6,FALSE)="","",$V330))</f>
        <v/>
      </c>
      <c r="AN330" s="75" t="str">
        <f t="shared" ref="AN330:AN339" si="257">IF(AH330="","",IF(VLOOKUP($AH330,VCarveParms,7,FALSE)="","",$X330))</f>
        <v/>
      </c>
      <c r="AO330" s="75" t="str">
        <f t="shared" ref="AO330:AO339" si="258">IF(AH330="","",IF(VLOOKUP($AH330,VCarveParms,8,FALSE)="","","???"))</f>
        <v/>
      </c>
      <c r="AP330" s="75" t="str">
        <f t="shared" ref="AP330:AP339" si="259">IF(AH330="","",IF(VLOOKUP($AH330,VCarveParms,9,FALSE)="","","???"))</f>
        <v/>
      </c>
      <c r="AQ330" s="75" t="str">
        <f t="shared" ref="AQ330:AQ339" si="260">IF(AH330="","",IF(VLOOKUP($AH330,VCarveParms,10,FALSE)="","","???"))</f>
        <v/>
      </c>
      <c r="AR330" s="76" t="str">
        <f t="shared" ref="AR330:AR339" si="261">IF(AH330="","",IF(VLOOKUP($AH330,VCarveParms,11,FALSE)="","","???"))</f>
        <v/>
      </c>
    </row>
    <row r="331" spans="2:44" ht="15.75" customHeight="1" thickBot="1">
      <c r="B331" s="120"/>
      <c r="C331" s="21" t="s">
        <v>116</v>
      </c>
      <c r="D331" s="17"/>
      <c r="E331" s="17"/>
      <c r="F331" s="122"/>
      <c r="G331" s="17"/>
      <c r="H331" s="86"/>
      <c r="I331" s="80" t="s">
        <v>184</v>
      </c>
      <c r="J331" s="77" t="s">
        <v>227</v>
      </c>
      <c r="K331" s="45" t="s">
        <v>69</v>
      </c>
      <c r="L331" s="36" t="s">
        <v>29</v>
      </c>
      <c r="M331" s="37">
        <v>2</v>
      </c>
      <c r="N331" s="49" t="s">
        <v>117</v>
      </c>
      <c r="O331" s="36">
        <v>9.5</v>
      </c>
      <c r="P331" s="36">
        <v>3.1749999999999998</v>
      </c>
      <c r="Q331" s="36">
        <v>40</v>
      </c>
      <c r="R331" s="36">
        <v>22</v>
      </c>
      <c r="S331" s="36"/>
      <c r="T331" s="36"/>
      <c r="U331" s="42"/>
      <c r="V331" s="42"/>
      <c r="W331" s="36"/>
      <c r="X331" s="36"/>
      <c r="Y331" s="36"/>
      <c r="Z331" s="36"/>
      <c r="AA331" s="36"/>
      <c r="AB331" s="44"/>
      <c r="AC331" s="43"/>
      <c r="AD331" s="42"/>
      <c r="AE331" s="44"/>
      <c r="AF331" s="118"/>
      <c r="AG331" s="150" t="str">
        <f>IF(I331="","",CONCATENATE("SainSmart [",IF(J331="",C331,J331),"] ",I331," ",H330))</f>
        <v>SainSmart [RB10A] Piloted Corner Rounding - Handheld Titanium Coating</v>
      </c>
      <c r="AH331" s="92" t="s">
        <v>67</v>
      </c>
      <c r="AI331" s="75" t="str">
        <f t="shared" si="252"/>
        <v/>
      </c>
      <c r="AJ331" s="75" t="str">
        <f t="shared" si="253"/>
        <v/>
      </c>
      <c r="AK331" s="75" t="str">
        <f t="shared" si="254"/>
        <v/>
      </c>
      <c r="AL331" s="75" t="str">
        <f t="shared" si="255"/>
        <v/>
      </c>
      <c r="AM331" s="75" t="str">
        <f t="shared" si="256"/>
        <v/>
      </c>
      <c r="AN331" s="75" t="str">
        <f t="shared" si="257"/>
        <v/>
      </c>
      <c r="AO331" s="75" t="str">
        <f t="shared" si="258"/>
        <v/>
      </c>
      <c r="AP331" s="75" t="str">
        <f t="shared" si="259"/>
        <v/>
      </c>
      <c r="AQ331" s="75" t="str">
        <f t="shared" si="260"/>
        <v/>
      </c>
      <c r="AR331" s="76" t="str">
        <f t="shared" si="261"/>
        <v/>
      </c>
    </row>
    <row r="332" spans="2:44">
      <c r="B332" s="25"/>
      <c r="C332" s="26"/>
      <c r="D332" s="26"/>
      <c r="E332" s="26"/>
      <c r="F332" s="26"/>
      <c r="G332" s="26"/>
      <c r="H332" s="27"/>
      <c r="I332" s="80" t="s">
        <v>185</v>
      </c>
      <c r="J332" s="77" t="s">
        <v>227</v>
      </c>
      <c r="K332" s="45" t="s">
        <v>69</v>
      </c>
      <c r="L332" s="36" t="s">
        <v>29</v>
      </c>
      <c r="M332" s="37">
        <v>2</v>
      </c>
      <c r="N332" s="49" t="s">
        <v>117</v>
      </c>
      <c r="O332" s="36">
        <v>9.5</v>
      </c>
      <c r="P332" s="36">
        <v>3.1749999999999998</v>
      </c>
      <c r="Q332" s="36">
        <v>40</v>
      </c>
      <c r="R332" s="36">
        <v>22</v>
      </c>
      <c r="S332" s="36"/>
      <c r="T332" s="36"/>
      <c r="U332" s="42"/>
      <c r="V332" s="54"/>
      <c r="W332" s="36"/>
      <c r="X332" s="36"/>
      <c r="Y332" s="36"/>
      <c r="Z332" s="36"/>
      <c r="AA332" s="36"/>
      <c r="AB332" s="44"/>
      <c r="AC332" s="43"/>
      <c r="AD332" s="42"/>
      <c r="AE332" s="44"/>
      <c r="AF332" s="65"/>
      <c r="AG332" s="148" t="str">
        <f>IF(I332="","",CONCATENATE("SainSmart [",IF(J332="",C332,J332),"] ",I332," ",H330))</f>
        <v>SainSmart [RB10A] Piloted Rabbet - Handheld Titanium Coating</v>
      </c>
      <c r="AH332" s="92" t="s">
        <v>67</v>
      </c>
      <c r="AI332" s="75" t="str">
        <f t="shared" si="252"/>
        <v/>
      </c>
      <c r="AJ332" s="75" t="str">
        <f t="shared" si="253"/>
        <v/>
      </c>
      <c r="AK332" s="75" t="str">
        <f t="shared" si="254"/>
        <v/>
      </c>
      <c r="AL332" s="75" t="str">
        <f t="shared" si="255"/>
        <v/>
      </c>
      <c r="AM332" s="75" t="str">
        <f t="shared" si="256"/>
        <v/>
      </c>
      <c r="AN332" s="75" t="str">
        <f t="shared" si="257"/>
        <v/>
      </c>
      <c r="AO332" s="75" t="str">
        <f t="shared" si="258"/>
        <v/>
      </c>
      <c r="AP332" s="75" t="str">
        <f t="shared" si="259"/>
        <v/>
      </c>
      <c r="AQ332" s="75" t="str">
        <f t="shared" si="260"/>
        <v/>
      </c>
      <c r="AR332" s="76" t="str">
        <f t="shared" si="261"/>
        <v/>
      </c>
    </row>
    <row r="333" spans="2:44">
      <c r="B333" s="25"/>
      <c r="C333" s="26"/>
      <c r="D333" s="26"/>
      <c r="E333" s="26"/>
      <c r="F333" s="26"/>
      <c r="G333" s="26"/>
      <c r="H333" s="27"/>
      <c r="I333" s="80" t="s">
        <v>332</v>
      </c>
      <c r="J333" s="77" t="s">
        <v>227</v>
      </c>
      <c r="K333" s="45" t="s">
        <v>28</v>
      </c>
      <c r="L333" s="36" t="s">
        <v>29</v>
      </c>
      <c r="M333" s="37">
        <v>2</v>
      </c>
      <c r="N333" s="49" t="s">
        <v>117</v>
      </c>
      <c r="O333" s="36">
        <v>3</v>
      </c>
      <c r="P333" s="36">
        <v>3.1749999999999998</v>
      </c>
      <c r="Q333" s="36">
        <v>40</v>
      </c>
      <c r="R333" s="36">
        <v>22</v>
      </c>
      <c r="S333" s="36">
        <v>13</v>
      </c>
      <c r="T333" s="36">
        <v>12</v>
      </c>
      <c r="U333" s="42"/>
      <c r="V333" s="42"/>
      <c r="W333" s="36"/>
      <c r="X333" s="36"/>
      <c r="Y333" s="36"/>
      <c r="Z333" s="36"/>
      <c r="AA333" s="36"/>
      <c r="AB333" s="44"/>
      <c r="AC333" s="43"/>
      <c r="AD333" s="42"/>
      <c r="AE333" s="44"/>
      <c r="AF333" s="65"/>
      <c r="AG333" s="148" t="str">
        <f>IF(I333="","",CONCATENATE("SainSmart [",IF(J333="",C333,J333),"] ",I333," ",H330))</f>
        <v>SainSmart [RB10A] Milling Cutter Straight, 2 Flute Titanium Coating</v>
      </c>
      <c r="AH333" s="93" t="s">
        <v>44</v>
      </c>
      <c r="AI333" s="75">
        <f t="shared" si="252"/>
        <v>3</v>
      </c>
      <c r="AJ333" s="75">
        <f t="shared" si="253"/>
        <v>2</v>
      </c>
      <c r="AK333" s="75" t="str">
        <f t="shared" si="254"/>
        <v/>
      </c>
      <c r="AL333" s="75" t="str">
        <f t="shared" si="255"/>
        <v/>
      </c>
      <c r="AM333" s="75" t="str">
        <f t="shared" si="256"/>
        <v/>
      </c>
      <c r="AN333" s="75" t="str">
        <f t="shared" si="257"/>
        <v/>
      </c>
      <c r="AO333" s="75" t="str">
        <f t="shared" si="258"/>
        <v/>
      </c>
      <c r="AP333" s="75" t="str">
        <f t="shared" si="259"/>
        <v/>
      </c>
      <c r="AQ333" s="75" t="str">
        <f t="shared" si="260"/>
        <v/>
      </c>
      <c r="AR333" s="76" t="str">
        <f t="shared" si="261"/>
        <v/>
      </c>
    </row>
    <row r="334" spans="2:44">
      <c r="B334" s="25"/>
      <c r="C334" s="26"/>
      <c r="D334" s="26"/>
      <c r="E334" s="26"/>
      <c r="F334" s="26"/>
      <c r="G334" s="26"/>
      <c r="H334" s="27"/>
      <c r="I334" s="80" t="s">
        <v>332</v>
      </c>
      <c r="J334" s="77" t="s">
        <v>227</v>
      </c>
      <c r="K334" s="45" t="s">
        <v>28</v>
      </c>
      <c r="L334" s="36" t="s">
        <v>29</v>
      </c>
      <c r="M334" s="37">
        <v>2</v>
      </c>
      <c r="N334" s="49" t="s">
        <v>117</v>
      </c>
      <c r="O334" s="36">
        <v>5</v>
      </c>
      <c r="P334" s="36">
        <v>3.1749999999999998</v>
      </c>
      <c r="Q334" s="36">
        <v>40</v>
      </c>
      <c r="R334" s="36">
        <v>22</v>
      </c>
      <c r="S334" s="36">
        <v>11</v>
      </c>
      <c r="T334" s="36">
        <v>11</v>
      </c>
      <c r="U334" s="42"/>
      <c r="V334" s="42"/>
      <c r="W334" s="36"/>
      <c r="X334" s="36"/>
      <c r="Y334" s="36"/>
      <c r="Z334" s="36"/>
      <c r="AA334" s="36"/>
      <c r="AB334" s="44"/>
      <c r="AC334" s="43"/>
      <c r="AD334" s="42"/>
      <c r="AE334" s="44"/>
      <c r="AF334" s="65"/>
      <c r="AG334" s="148" t="str">
        <f>IF(I334="","",CONCATENATE("SainSmart [",IF(J334="",C334,J334),"] ",I334," ",H330))</f>
        <v>SainSmart [RB10A] Milling Cutter Straight, 2 Flute Titanium Coating</v>
      </c>
      <c r="AH334" s="93" t="s">
        <v>44</v>
      </c>
      <c r="AI334" s="75">
        <f t="shared" si="252"/>
        <v>5</v>
      </c>
      <c r="AJ334" s="75">
        <f t="shared" si="253"/>
        <v>2</v>
      </c>
      <c r="AK334" s="75" t="str">
        <f t="shared" si="254"/>
        <v/>
      </c>
      <c r="AL334" s="75" t="str">
        <f t="shared" si="255"/>
        <v/>
      </c>
      <c r="AM334" s="75" t="str">
        <f t="shared" si="256"/>
        <v/>
      </c>
      <c r="AN334" s="75" t="str">
        <f t="shared" si="257"/>
        <v/>
      </c>
      <c r="AO334" s="75" t="str">
        <f t="shared" si="258"/>
        <v/>
      </c>
      <c r="AP334" s="75" t="str">
        <f t="shared" si="259"/>
        <v/>
      </c>
      <c r="AQ334" s="75" t="str">
        <f t="shared" si="260"/>
        <v/>
      </c>
      <c r="AR334" s="76" t="str">
        <f t="shared" si="261"/>
        <v/>
      </c>
    </row>
    <row r="335" spans="2:44">
      <c r="B335" s="25"/>
      <c r="C335" s="26"/>
      <c r="D335" s="26"/>
      <c r="E335" s="26"/>
      <c r="F335" s="26"/>
      <c r="G335" s="26"/>
      <c r="H335" s="27"/>
      <c r="I335" s="80" t="s">
        <v>332</v>
      </c>
      <c r="J335" s="77" t="s">
        <v>227</v>
      </c>
      <c r="K335" s="45" t="s">
        <v>28</v>
      </c>
      <c r="L335" s="36" t="s">
        <v>29</v>
      </c>
      <c r="M335" s="37">
        <v>2</v>
      </c>
      <c r="N335" s="49" t="s">
        <v>117</v>
      </c>
      <c r="O335" s="36">
        <v>6.5</v>
      </c>
      <c r="P335" s="36">
        <v>3.1749999999999998</v>
      </c>
      <c r="Q335" s="36">
        <v>40</v>
      </c>
      <c r="R335" s="36">
        <v>22</v>
      </c>
      <c r="S335" s="36">
        <v>11</v>
      </c>
      <c r="T335" s="36">
        <v>11</v>
      </c>
      <c r="U335" s="42"/>
      <c r="V335" s="42"/>
      <c r="W335" s="36"/>
      <c r="X335" s="36"/>
      <c r="Y335" s="36"/>
      <c r="Z335" s="36"/>
      <c r="AA335" s="36"/>
      <c r="AB335" s="44"/>
      <c r="AC335" s="43"/>
      <c r="AD335" s="42"/>
      <c r="AE335" s="44"/>
      <c r="AF335" s="65"/>
      <c r="AG335" s="148" t="str">
        <f>IF(I335="","",CONCATENATE("SainSmart [",IF(J335="",C335,J335),"] ",I335," ",H330))</f>
        <v>SainSmart [RB10A] Milling Cutter Straight, 2 Flute Titanium Coating</v>
      </c>
      <c r="AH335" s="93" t="s">
        <v>44</v>
      </c>
      <c r="AI335" s="75">
        <f t="shared" si="252"/>
        <v>6.5</v>
      </c>
      <c r="AJ335" s="75">
        <f t="shared" si="253"/>
        <v>2</v>
      </c>
      <c r="AK335" s="75" t="str">
        <f t="shared" si="254"/>
        <v/>
      </c>
      <c r="AL335" s="75" t="str">
        <f t="shared" si="255"/>
        <v/>
      </c>
      <c r="AM335" s="75" t="str">
        <f t="shared" si="256"/>
        <v/>
      </c>
      <c r="AN335" s="75" t="str">
        <f t="shared" si="257"/>
        <v/>
      </c>
      <c r="AO335" s="75" t="str">
        <f t="shared" si="258"/>
        <v/>
      </c>
      <c r="AP335" s="75" t="str">
        <f t="shared" si="259"/>
        <v/>
      </c>
      <c r="AQ335" s="75" t="str">
        <f t="shared" si="260"/>
        <v/>
      </c>
      <c r="AR335" s="76" t="str">
        <f t="shared" si="261"/>
        <v/>
      </c>
    </row>
    <row r="336" spans="2:44">
      <c r="B336" s="25"/>
      <c r="C336" s="26"/>
      <c r="D336" s="26"/>
      <c r="E336" s="26"/>
      <c r="F336" s="26"/>
      <c r="G336" s="26"/>
      <c r="H336" s="27"/>
      <c r="I336" s="80" t="s">
        <v>333</v>
      </c>
      <c r="J336" s="77" t="s">
        <v>227</v>
      </c>
      <c r="K336" s="45" t="s">
        <v>74</v>
      </c>
      <c r="L336" s="36" t="s">
        <v>29</v>
      </c>
      <c r="M336" s="37">
        <v>2</v>
      </c>
      <c r="N336" s="49" t="s">
        <v>117</v>
      </c>
      <c r="O336" s="36">
        <v>6.5</v>
      </c>
      <c r="P336" s="36">
        <v>3.1749999999999998</v>
      </c>
      <c r="Q336" s="36">
        <v>40</v>
      </c>
      <c r="R336" s="36">
        <v>22</v>
      </c>
      <c r="S336" s="36">
        <v>11</v>
      </c>
      <c r="T336" s="36">
        <v>11</v>
      </c>
      <c r="U336" s="42">
        <v>2.25</v>
      </c>
      <c r="V336" s="42"/>
      <c r="W336" s="36">
        <v>0</v>
      </c>
      <c r="X336" s="36"/>
      <c r="Y336" s="36"/>
      <c r="Z336" s="36"/>
      <c r="AA336" s="36"/>
      <c r="AB336" s="44"/>
      <c r="AC336" s="43"/>
      <c r="AD336" s="42"/>
      <c r="AE336" s="44"/>
      <c r="AF336" s="65"/>
      <c r="AG336" s="148" t="str">
        <f>IF(I336="","",CONCATENATE("SainSmart [",IF(J336="",C336,J336),"] ",I336," ",H330))</f>
        <v>SainSmart [RB10A] Milling Cutter Round Over 2 Flute Titanium Coating</v>
      </c>
      <c r="AH336" s="93" t="s">
        <v>67</v>
      </c>
      <c r="AI336" s="75" t="str">
        <f t="shared" si="252"/>
        <v/>
      </c>
      <c r="AJ336" s="75" t="str">
        <f t="shared" si="253"/>
        <v/>
      </c>
      <c r="AK336" s="75" t="str">
        <f t="shared" si="254"/>
        <v/>
      </c>
      <c r="AL336" s="75" t="str">
        <f t="shared" si="255"/>
        <v/>
      </c>
      <c r="AM336" s="75" t="str">
        <f t="shared" si="256"/>
        <v/>
      </c>
      <c r="AN336" s="75" t="str">
        <f t="shared" si="257"/>
        <v/>
      </c>
      <c r="AO336" s="75" t="str">
        <f t="shared" si="258"/>
        <v/>
      </c>
      <c r="AP336" s="75" t="str">
        <f t="shared" si="259"/>
        <v/>
      </c>
      <c r="AQ336" s="75" t="str">
        <f t="shared" si="260"/>
        <v/>
      </c>
      <c r="AR336" s="76" t="str">
        <f t="shared" si="261"/>
        <v/>
      </c>
    </row>
    <row r="337" spans="2:44">
      <c r="B337" s="25"/>
      <c r="C337" s="26"/>
      <c r="D337" s="26"/>
      <c r="E337" s="26"/>
      <c r="F337" s="26"/>
      <c r="G337" s="26"/>
      <c r="H337" s="27"/>
      <c r="I337" s="80" t="s">
        <v>189</v>
      </c>
      <c r="J337" s="77" t="s">
        <v>227</v>
      </c>
      <c r="K337" s="45" t="s">
        <v>31</v>
      </c>
      <c r="L337" s="36" t="s">
        <v>29</v>
      </c>
      <c r="M337" s="37">
        <v>2</v>
      </c>
      <c r="N337" s="49" t="s">
        <v>117</v>
      </c>
      <c r="O337" s="36">
        <v>6.5</v>
      </c>
      <c r="P337" s="36">
        <v>3.1749999999999998</v>
      </c>
      <c r="Q337" s="36">
        <v>40</v>
      </c>
      <c r="R337" s="36">
        <v>22</v>
      </c>
      <c r="S337" s="36">
        <v>11</v>
      </c>
      <c r="T337" s="36">
        <v>11</v>
      </c>
      <c r="U337" s="42">
        <v>3</v>
      </c>
      <c r="V337" s="42"/>
      <c r="W337" s="36"/>
      <c r="X337" s="36"/>
      <c r="Y337" s="36"/>
      <c r="Z337" s="36"/>
      <c r="AA337" s="36"/>
      <c r="AB337" s="44"/>
      <c r="AC337" s="43"/>
      <c r="AD337" s="42"/>
      <c r="AE337" s="44"/>
      <c r="AF337" s="65"/>
      <c r="AG337" s="148" t="str">
        <f>IF(I337="","",CONCATENATE("SainSmart [",IF(J337="",C337,J337),"] ",I337," ",H330))</f>
        <v>SainSmart [RB10A] Milling Cutter Core Box 2 Flute Titanium Coating</v>
      </c>
      <c r="AH337" s="93" t="s">
        <v>17</v>
      </c>
      <c r="AI337" s="75">
        <f t="shared" si="252"/>
        <v>6.5</v>
      </c>
      <c r="AJ337" s="75">
        <f t="shared" si="253"/>
        <v>2</v>
      </c>
      <c r="AK337" s="75" t="str">
        <f t="shared" si="254"/>
        <v/>
      </c>
      <c r="AL337" s="75" t="str">
        <f t="shared" si="255"/>
        <v/>
      </c>
      <c r="AM337" s="75" t="str">
        <f t="shared" si="256"/>
        <v/>
      </c>
      <c r="AN337" s="75" t="str">
        <f t="shared" si="257"/>
        <v/>
      </c>
      <c r="AO337" s="75" t="str">
        <f t="shared" si="258"/>
        <v/>
      </c>
      <c r="AP337" s="75" t="str">
        <f t="shared" si="259"/>
        <v/>
      </c>
      <c r="AQ337" s="75" t="str">
        <f t="shared" si="260"/>
        <v/>
      </c>
      <c r="AR337" s="76" t="str">
        <f t="shared" si="261"/>
        <v/>
      </c>
    </row>
    <row r="338" spans="2:44" ht="15" customHeight="1">
      <c r="B338" s="25"/>
      <c r="C338" s="26"/>
      <c r="D338" s="26"/>
      <c r="E338" s="26"/>
      <c r="F338" s="26"/>
      <c r="G338" s="26"/>
      <c r="H338" s="27"/>
      <c r="I338" s="80" t="s">
        <v>339</v>
      </c>
      <c r="J338" s="77" t="s">
        <v>227</v>
      </c>
      <c r="K338" s="45" t="s">
        <v>163</v>
      </c>
      <c r="L338" s="36" t="s">
        <v>29</v>
      </c>
      <c r="M338" s="37">
        <v>2</v>
      </c>
      <c r="N338" s="49" t="s">
        <v>117</v>
      </c>
      <c r="O338" s="36">
        <v>0.01</v>
      </c>
      <c r="P338" s="36">
        <v>3.1749999999999998</v>
      </c>
      <c r="Q338" s="36">
        <v>40</v>
      </c>
      <c r="R338" s="36">
        <v>22</v>
      </c>
      <c r="S338" s="36">
        <v>3.25</v>
      </c>
      <c r="T338" s="36">
        <v>3.25</v>
      </c>
      <c r="U338" s="42">
        <v>1E-3</v>
      </c>
      <c r="V338" s="42">
        <v>45</v>
      </c>
      <c r="W338" s="36"/>
      <c r="X338" s="36"/>
      <c r="Y338" s="36"/>
      <c r="Z338" s="36"/>
      <c r="AA338" s="36"/>
      <c r="AB338" s="44"/>
      <c r="AC338" s="43" t="s">
        <v>187</v>
      </c>
      <c r="AD338" s="42" t="s">
        <v>188</v>
      </c>
      <c r="AE338" s="44">
        <v>6.5</v>
      </c>
      <c r="AF338" s="65"/>
      <c r="AG338" s="148" t="str">
        <f>IF(I338="","",CONCATENATE("SainSmart [",IF(J338="",C338,J338),"] ",I338," ",H330))</f>
        <v>SainSmart [RB10A] Milling Cutter V Groove 6.5mm Dia 2 Flute Titanium Coating</v>
      </c>
      <c r="AH338" s="93" t="s">
        <v>87</v>
      </c>
      <c r="AI338" s="75">
        <f t="shared" si="252"/>
        <v>0.01</v>
      </c>
      <c r="AJ338" s="75">
        <f t="shared" si="253"/>
        <v>2</v>
      </c>
      <c r="AK338" s="75" t="str">
        <f t="shared" si="254"/>
        <v/>
      </c>
      <c r="AL338" s="75">
        <f t="shared" si="255"/>
        <v>90</v>
      </c>
      <c r="AM338" s="75" t="str">
        <f t="shared" si="256"/>
        <v/>
      </c>
      <c r="AN338" s="75" t="str">
        <f t="shared" si="257"/>
        <v/>
      </c>
      <c r="AO338" s="75" t="str">
        <f t="shared" si="258"/>
        <v/>
      </c>
      <c r="AP338" s="75" t="str">
        <f t="shared" si="259"/>
        <v/>
      </c>
      <c r="AQ338" s="75" t="str">
        <f t="shared" si="260"/>
        <v/>
      </c>
      <c r="AR338" s="76" t="str">
        <f t="shared" si="261"/>
        <v/>
      </c>
    </row>
    <row r="339" spans="2:44">
      <c r="B339" s="28"/>
      <c r="C339" s="29"/>
      <c r="D339" s="29"/>
      <c r="E339" s="29"/>
      <c r="F339" s="29"/>
      <c r="G339" s="29"/>
      <c r="H339" s="30"/>
      <c r="I339" s="80" t="s">
        <v>190</v>
      </c>
      <c r="J339" s="77" t="s">
        <v>227</v>
      </c>
      <c r="K339" s="45" t="s">
        <v>69</v>
      </c>
      <c r="L339" s="36" t="s">
        <v>29</v>
      </c>
      <c r="M339" s="37">
        <v>2</v>
      </c>
      <c r="N339" s="49" t="s">
        <v>117</v>
      </c>
      <c r="O339" s="36">
        <v>7.9</v>
      </c>
      <c r="P339" s="36">
        <v>3.1749999999999998</v>
      </c>
      <c r="Q339" s="36">
        <v>40</v>
      </c>
      <c r="R339" s="36">
        <v>22</v>
      </c>
      <c r="S339" s="36"/>
      <c r="T339" s="36">
        <v>9.5</v>
      </c>
      <c r="U339" s="42"/>
      <c r="V339" s="42"/>
      <c r="W339" s="36"/>
      <c r="X339" s="36"/>
      <c r="Y339" s="36"/>
      <c r="Z339" s="36"/>
      <c r="AA339" s="36"/>
      <c r="AB339" s="44"/>
      <c r="AC339" s="43"/>
      <c r="AD339" s="42"/>
      <c r="AE339" s="44"/>
      <c r="AF339" s="65"/>
      <c r="AG339" s="148" t="str">
        <f>IF(I339="","",CONCATENATE("SainSmart [",IF(J339="",C339,J339),"] ",I339," ",H330))</f>
        <v>SainSmart [RB10A] Milling Cutter Keyhole Titanium Coating</v>
      </c>
      <c r="AH339" s="93" t="s">
        <v>67</v>
      </c>
      <c r="AI339" s="75" t="str">
        <f t="shared" si="252"/>
        <v/>
      </c>
      <c r="AJ339" s="75" t="str">
        <f t="shared" si="253"/>
        <v/>
      </c>
      <c r="AK339" s="75" t="str">
        <f t="shared" si="254"/>
        <v/>
      </c>
      <c r="AL339" s="75" t="str">
        <f t="shared" si="255"/>
        <v/>
      </c>
      <c r="AM339" s="75" t="str">
        <f t="shared" si="256"/>
        <v/>
      </c>
      <c r="AN339" s="75" t="str">
        <f t="shared" si="257"/>
        <v/>
      </c>
      <c r="AO339" s="75" t="str">
        <f t="shared" si="258"/>
        <v/>
      </c>
      <c r="AP339" s="75" t="str">
        <f t="shared" si="259"/>
        <v/>
      </c>
      <c r="AQ339" s="75" t="str">
        <f t="shared" si="260"/>
        <v/>
      </c>
      <c r="AR339" s="76" t="str">
        <f t="shared" si="261"/>
        <v/>
      </c>
    </row>
    <row r="340" spans="2:44" ht="15.75" thickBot="1"/>
    <row r="341" spans="2:44" ht="19.5" customHeight="1" thickBot="1">
      <c r="B341" s="3"/>
      <c r="J341" s="65"/>
      <c r="K341" s="123" t="s">
        <v>79</v>
      </c>
      <c r="L341" s="124"/>
      <c r="M341" s="124"/>
      <c r="N341" s="124"/>
      <c r="O341" s="124"/>
      <c r="P341" s="124"/>
      <c r="Q341" s="124"/>
      <c r="R341" s="124"/>
      <c r="S341" s="124"/>
      <c r="T341" s="124"/>
      <c r="U341" s="124"/>
      <c r="V341" s="124"/>
      <c r="W341" s="124"/>
      <c r="X341" s="124"/>
      <c r="Y341" s="124"/>
      <c r="Z341" s="124"/>
      <c r="AA341" s="124"/>
      <c r="AB341" s="124"/>
      <c r="AC341" s="124"/>
      <c r="AD341" s="124"/>
      <c r="AE341" s="125"/>
      <c r="AF341" s="110" t="s">
        <v>104</v>
      </c>
      <c r="AG341" s="111"/>
      <c r="AH341" s="111"/>
      <c r="AI341" s="111"/>
      <c r="AJ341" s="111"/>
      <c r="AK341" s="111"/>
      <c r="AL341" s="111"/>
      <c r="AM341" s="111"/>
      <c r="AN341" s="111"/>
      <c r="AO341" s="111"/>
      <c r="AP341" s="111"/>
      <c r="AQ341" s="111"/>
      <c r="AR341" s="112"/>
    </row>
    <row r="342" spans="2:44" ht="60" customHeight="1" thickBot="1">
      <c r="B342" s="22" t="s">
        <v>33</v>
      </c>
      <c r="C342" s="23" t="s">
        <v>80</v>
      </c>
      <c r="D342" s="23" t="s">
        <v>115</v>
      </c>
      <c r="E342" s="23" t="s">
        <v>109</v>
      </c>
      <c r="F342" s="23" t="s">
        <v>108</v>
      </c>
      <c r="G342" s="23" t="s">
        <v>107</v>
      </c>
      <c r="H342" s="85" t="s">
        <v>37</v>
      </c>
      <c r="I342" s="79" t="s">
        <v>68</v>
      </c>
      <c r="J342" s="24" t="s">
        <v>238</v>
      </c>
      <c r="K342" s="4" t="s">
        <v>78</v>
      </c>
      <c r="L342" s="5" t="s">
        <v>53</v>
      </c>
      <c r="M342" s="5" t="s">
        <v>63</v>
      </c>
      <c r="N342" s="48" t="s">
        <v>35</v>
      </c>
      <c r="O342" s="5" t="s">
        <v>34</v>
      </c>
      <c r="P342" s="5" t="s">
        <v>39</v>
      </c>
      <c r="Q342" s="5" t="s">
        <v>54</v>
      </c>
      <c r="R342" s="5" t="s">
        <v>55</v>
      </c>
      <c r="S342" s="5" t="s">
        <v>56</v>
      </c>
      <c r="T342" s="5" t="s">
        <v>57</v>
      </c>
      <c r="U342" s="5" t="s">
        <v>58</v>
      </c>
      <c r="V342" s="51" t="s">
        <v>159</v>
      </c>
      <c r="W342" s="5" t="s">
        <v>59</v>
      </c>
      <c r="X342" s="5" t="s">
        <v>41</v>
      </c>
      <c r="Y342" s="5" t="s">
        <v>309</v>
      </c>
      <c r="Z342" s="5" t="s">
        <v>60</v>
      </c>
      <c r="AA342" s="5" t="s">
        <v>61</v>
      </c>
      <c r="AB342" s="55" t="s">
        <v>62</v>
      </c>
      <c r="AC342" s="4" t="s">
        <v>206</v>
      </c>
      <c r="AD342" s="5" t="s">
        <v>207</v>
      </c>
      <c r="AE342" s="6" t="s">
        <v>208</v>
      </c>
      <c r="AF342" s="66" t="s">
        <v>343</v>
      </c>
      <c r="AG342" s="81" t="s">
        <v>205</v>
      </c>
      <c r="AH342" s="91" t="s">
        <v>5</v>
      </c>
      <c r="AI342" s="8" t="s">
        <v>64</v>
      </c>
      <c r="AJ342" s="9" t="s">
        <v>6</v>
      </c>
      <c r="AK342" s="9" t="s">
        <v>65</v>
      </c>
      <c r="AL342" s="9" t="s">
        <v>66</v>
      </c>
      <c r="AM342" s="9" t="s">
        <v>83</v>
      </c>
      <c r="AN342" s="9" t="s">
        <v>84</v>
      </c>
      <c r="AO342" s="9" t="s">
        <v>89</v>
      </c>
      <c r="AP342" s="9" t="s">
        <v>91</v>
      </c>
      <c r="AQ342" s="9" t="s">
        <v>90</v>
      </c>
      <c r="AR342" s="10" t="s">
        <v>92</v>
      </c>
    </row>
    <row r="343" spans="2:44" ht="15.75" customHeight="1" thickBot="1">
      <c r="B343" s="119" t="s">
        <v>231</v>
      </c>
      <c r="C343" s="19" t="s">
        <v>225</v>
      </c>
      <c r="D343" s="20">
        <v>10</v>
      </c>
      <c r="E343" s="62" t="s">
        <v>42</v>
      </c>
      <c r="F343" s="121" t="s">
        <v>45</v>
      </c>
      <c r="G343" s="20" t="s">
        <v>232</v>
      </c>
      <c r="H343" s="67" t="s">
        <v>251</v>
      </c>
      <c r="I343" s="80" t="s">
        <v>156</v>
      </c>
      <c r="J343" s="77" t="s">
        <v>225</v>
      </c>
      <c r="K343" s="68" t="s">
        <v>73</v>
      </c>
      <c r="L343" s="69" t="s">
        <v>29</v>
      </c>
      <c r="M343" s="70">
        <v>10</v>
      </c>
      <c r="N343" s="71" t="s">
        <v>117</v>
      </c>
      <c r="O343" s="69">
        <v>3</v>
      </c>
      <c r="P343" s="69">
        <v>2</v>
      </c>
      <c r="Q343" s="69">
        <v>40</v>
      </c>
      <c r="R343" s="69">
        <v>22</v>
      </c>
      <c r="S343" s="69">
        <v>2.5</v>
      </c>
      <c r="T343" s="69">
        <v>2.5</v>
      </c>
      <c r="U343" s="72"/>
      <c r="V343" s="72"/>
      <c r="W343" s="69"/>
      <c r="X343" s="69"/>
      <c r="Y343" s="69"/>
      <c r="Z343" s="69"/>
      <c r="AA343" s="69"/>
      <c r="AB343" s="73"/>
      <c r="AC343" s="74">
        <v>7</v>
      </c>
      <c r="AD343" s="72">
        <v>3.1749999999999998</v>
      </c>
      <c r="AE343" s="73">
        <v>2</v>
      </c>
      <c r="AF343" s="117" t="s">
        <v>378</v>
      </c>
      <c r="AG343" s="149" t="str">
        <f>IF(I343="","",CONCATENATE("SainSmart [",IF(J343="",C343,J343),"] ",I343," ",H343))</f>
        <v>SainSmart [RR10A] Ball Nose Burr Titanium Coating</v>
      </c>
      <c r="AH343" s="92" t="s">
        <v>17</v>
      </c>
      <c r="AI343" s="75">
        <f t="shared" ref="AI343:AI352" si="262">IF(AH343="","",IF(VLOOKUP($AH343,VCarveParms,2,FALSE)="","",IF(AH343="Tapered Ball Nose",P343,$O343)))</f>
        <v>3</v>
      </c>
      <c r="AJ343" s="75">
        <f t="shared" ref="AJ343:AJ352" si="263">IF(AH343="","",IF(VLOOKUP($AH343,VCarveParms,3,FALSE)="","",$M343))</f>
        <v>10</v>
      </c>
      <c r="AK343" s="75" t="str">
        <f t="shared" ref="AK343:AK352" si="264">IF(AH343="","",IF(VLOOKUP($AH343,VCarveParms,4,FALSE)="","",U343))</f>
        <v/>
      </c>
      <c r="AL343" s="75" t="str">
        <f t="shared" ref="AL343:AL352" si="265">IF(AH343="","",IF(VLOOKUP($AH343,VCarveParms,5,FALSE)="","",IF($AH343="Drill",$Y343,$V343*2)))</f>
        <v/>
      </c>
      <c r="AM343" s="75" t="str">
        <f t="shared" ref="AM343:AM352" si="266">IF(AH343="","",IF(VLOOKUP($AH343,VCarveParms,6,FALSE)="","",$V343))</f>
        <v/>
      </c>
      <c r="AN343" s="75" t="str">
        <f t="shared" ref="AN343:AN352" si="267">IF(AH343="","",IF(VLOOKUP($AH343,VCarveParms,7,FALSE)="","",$X343))</f>
        <v/>
      </c>
      <c r="AO343" s="75" t="str">
        <f t="shared" ref="AO343:AO352" si="268">IF(AH343="","",IF(VLOOKUP($AH343,VCarveParms,8,FALSE)="","","???"))</f>
        <v/>
      </c>
      <c r="AP343" s="75" t="str">
        <f t="shared" ref="AP343:AP352" si="269">IF(AH343="","",IF(VLOOKUP($AH343,VCarveParms,9,FALSE)="","","???"))</f>
        <v/>
      </c>
      <c r="AQ343" s="75" t="str">
        <f t="shared" ref="AQ343:AQ352" si="270">IF(AH343="","",IF(VLOOKUP($AH343,VCarveParms,10,FALSE)="","","???"))</f>
        <v/>
      </c>
      <c r="AR343" s="76" t="str">
        <f t="shared" ref="AR343:AR352" si="271">IF(AH343="","",IF(VLOOKUP($AH343,VCarveParms,11,FALSE)="","","???"))</f>
        <v/>
      </c>
    </row>
    <row r="344" spans="2:44" ht="15.75" thickBot="1">
      <c r="B344" s="120"/>
      <c r="C344" s="21" t="s">
        <v>116</v>
      </c>
      <c r="D344" s="17"/>
      <c r="E344" s="17"/>
      <c r="F344" s="122"/>
      <c r="G344" s="17"/>
      <c r="H344" s="86"/>
      <c r="I344" s="80" t="s">
        <v>193</v>
      </c>
      <c r="J344" s="77" t="s">
        <v>225</v>
      </c>
      <c r="K344" s="45" t="s">
        <v>70</v>
      </c>
      <c r="L344" s="36" t="s">
        <v>29</v>
      </c>
      <c r="M344" s="37">
        <v>10</v>
      </c>
      <c r="N344" s="49" t="s">
        <v>117</v>
      </c>
      <c r="O344" s="36">
        <v>3</v>
      </c>
      <c r="P344" s="36">
        <v>3.1749999999999998</v>
      </c>
      <c r="Q344" s="36">
        <v>40</v>
      </c>
      <c r="R344" s="36">
        <v>22</v>
      </c>
      <c r="S344" s="36">
        <v>4</v>
      </c>
      <c r="T344" s="36">
        <v>4</v>
      </c>
      <c r="U344" s="42">
        <v>1.5</v>
      </c>
      <c r="V344" s="42"/>
      <c r="W344" s="36"/>
      <c r="X344" s="36"/>
      <c r="Y344" s="36"/>
      <c r="Z344" s="36"/>
      <c r="AA344" s="36"/>
      <c r="AB344" s="44"/>
      <c r="AC344" s="43">
        <v>7</v>
      </c>
      <c r="AD344" s="42">
        <v>3.1749999999999998</v>
      </c>
      <c r="AE344" s="44">
        <v>2</v>
      </c>
      <c r="AF344" s="118"/>
      <c r="AG344" s="150" t="str">
        <f>IF(I344="","",CONCATENATE("SainSmart [",IF(J344="",C344,J344),"] ",I344," ",H343))</f>
        <v>SainSmart [RR10A] Bull Nose Burr Titanium Coating</v>
      </c>
      <c r="AH344" s="93" t="s">
        <v>81</v>
      </c>
      <c r="AI344" s="75">
        <f t="shared" si="262"/>
        <v>3</v>
      </c>
      <c r="AJ344" s="75">
        <f t="shared" si="263"/>
        <v>10</v>
      </c>
      <c r="AK344" s="75">
        <f t="shared" si="264"/>
        <v>1.5</v>
      </c>
      <c r="AL344" s="75" t="str">
        <f t="shared" si="265"/>
        <v/>
      </c>
      <c r="AM344" s="75" t="str">
        <f t="shared" si="266"/>
        <v/>
      </c>
      <c r="AN344" s="75" t="str">
        <f t="shared" si="267"/>
        <v/>
      </c>
      <c r="AO344" s="75" t="str">
        <f t="shared" si="268"/>
        <v/>
      </c>
      <c r="AP344" s="75" t="str">
        <f t="shared" si="269"/>
        <v/>
      </c>
      <c r="AQ344" s="75" t="str">
        <f t="shared" si="270"/>
        <v/>
      </c>
      <c r="AR344" s="76" t="str">
        <f t="shared" si="271"/>
        <v/>
      </c>
    </row>
    <row r="345" spans="2:44">
      <c r="B345" s="25"/>
      <c r="C345" s="26"/>
      <c r="D345" s="26"/>
      <c r="E345" s="26"/>
      <c r="F345" s="26"/>
      <c r="G345" s="26"/>
      <c r="H345" s="27"/>
      <c r="I345" s="80" t="s">
        <v>157</v>
      </c>
      <c r="J345" s="77" t="s">
        <v>225</v>
      </c>
      <c r="K345" s="45" t="s">
        <v>72</v>
      </c>
      <c r="L345" s="36" t="s">
        <v>29</v>
      </c>
      <c r="M345" s="37">
        <v>10</v>
      </c>
      <c r="N345" s="49" t="s">
        <v>117</v>
      </c>
      <c r="O345" s="36">
        <v>3</v>
      </c>
      <c r="P345" s="36">
        <v>3.1749999999999998</v>
      </c>
      <c r="Q345" s="36">
        <v>40</v>
      </c>
      <c r="R345" s="36">
        <v>22</v>
      </c>
      <c r="S345" s="36">
        <v>2.5</v>
      </c>
      <c r="T345" s="36">
        <v>2.5</v>
      </c>
      <c r="U345" s="42">
        <v>0.01</v>
      </c>
      <c r="V345" s="54">
        <v>5</v>
      </c>
      <c r="W345" s="36"/>
      <c r="X345" s="36"/>
      <c r="Y345" s="36"/>
      <c r="Z345" s="36"/>
      <c r="AA345" s="36"/>
      <c r="AB345" s="44"/>
      <c r="AC345" s="43">
        <v>7</v>
      </c>
      <c r="AD345" s="42">
        <v>3.1749999999999998</v>
      </c>
      <c r="AE345" s="44">
        <v>2</v>
      </c>
      <c r="AF345" s="65"/>
      <c r="AG345" s="148" t="str">
        <f>IF(I345="","",CONCATENATE("SainSmart [",IF(J345="",C345,J345),"] ",I345," ",H343))</f>
        <v>SainSmart [RR10A] Dovetail Burr Titanium Coating</v>
      </c>
      <c r="AH345" s="93" t="s">
        <v>67</v>
      </c>
      <c r="AI345" s="75" t="str">
        <f t="shared" si="262"/>
        <v/>
      </c>
      <c r="AJ345" s="75" t="str">
        <f t="shared" si="263"/>
        <v/>
      </c>
      <c r="AK345" s="75" t="str">
        <f t="shared" si="264"/>
        <v/>
      </c>
      <c r="AL345" s="75" t="str">
        <f t="shared" si="265"/>
        <v/>
      </c>
      <c r="AM345" s="75" t="str">
        <f t="shared" si="266"/>
        <v/>
      </c>
      <c r="AN345" s="75" t="str">
        <f t="shared" si="267"/>
        <v/>
      </c>
      <c r="AO345" s="75" t="str">
        <f t="shared" si="268"/>
        <v/>
      </c>
      <c r="AP345" s="75" t="str">
        <f t="shared" si="269"/>
        <v/>
      </c>
      <c r="AQ345" s="75" t="str">
        <f t="shared" si="270"/>
        <v/>
      </c>
      <c r="AR345" s="76" t="str">
        <f t="shared" si="271"/>
        <v/>
      </c>
    </row>
    <row r="346" spans="2:44">
      <c r="B346" s="25"/>
      <c r="C346" s="26"/>
      <c r="D346" s="26"/>
      <c r="E346" s="26"/>
      <c r="F346" s="26"/>
      <c r="G346" s="26"/>
      <c r="H346" s="27"/>
      <c r="I346" s="80" t="s">
        <v>158</v>
      </c>
      <c r="J346" s="77" t="s">
        <v>225</v>
      </c>
      <c r="K346" s="45" t="s">
        <v>28</v>
      </c>
      <c r="L346" s="36" t="s">
        <v>29</v>
      </c>
      <c r="M346" s="37">
        <v>10</v>
      </c>
      <c r="N346" s="49" t="s">
        <v>117</v>
      </c>
      <c r="O346" s="36">
        <v>3</v>
      </c>
      <c r="P346" s="36">
        <v>3.1749999999999998</v>
      </c>
      <c r="Q346" s="36">
        <v>40</v>
      </c>
      <c r="R346" s="36">
        <v>22</v>
      </c>
      <c r="S346" s="36">
        <v>6</v>
      </c>
      <c r="T346" s="36">
        <v>6</v>
      </c>
      <c r="U346" s="42"/>
      <c r="V346" s="42"/>
      <c r="W346" s="36"/>
      <c r="X346" s="36"/>
      <c r="Y346" s="36"/>
      <c r="Z346" s="36"/>
      <c r="AA346" s="36"/>
      <c r="AB346" s="44"/>
      <c r="AC346" s="43">
        <v>7</v>
      </c>
      <c r="AD346" s="42">
        <v>3.1749999999999998</v>
      </c>
      <c r="AE346" s="44">
        <v>2</v>
      </c>
      <c r="AF346" s="65"/>
      <c r="AG346" s="148" t="str">
        <f>IF(I346="","",CONCATENATE("SainSmart [",IF(J346="",C346,J346),"] ",I346," ",H343))</f>
        <v>SainSmart [RR10A] Straight Burr Titanium Coating</v>
      </c>
      <c r="AH346" s="93" t="s">
        <v>44</v>
      </c>
      <c r="AI346" s="75">
        <f t="shared" si="262"/>
        <v>3</v>
      </c>
      <c r="AJ346" s="75">
        <f t="shared" si="263"/>
        <v>10</v>
      </c>
      <c r="AK346" s="75" t="str">
        <f t="shared" si="264"/>
        <v/>
      </c>
      <c r="AL346" s="75" t="str">
        <f t="shared" si="265"/>
        <v/>
      </c>
      <c r="AM346" s="75" t="str">
        <f t="shared" si="266"/>
        <v/>
      </c>
      <c r="AN346" s="75" t="str">
        <f t="shared" si="267"/>
        <v/>
      </c>
      <c r="AO346" s="75" t="str">
        <f t="shared" si="268"/>
        <v/>
      </c>
      <c r="AP346" s="75" t="str">
        <f t="shared" si="269"/>
        <v/>
      </c>
      <c r="AQ346" s="75" t="str">
        <f t="shared" si="270"/>
        <v/>
      </c>
      <c r="AR346" s="76" t="str">
        <f t="shared" si="271"/>
        <v/>
      </c>
    </row>
    <row r="347" spans="2:44">
      <c r="B347" s="25"/>
      <c r="C347" s="26"/>
      <c r="D347" s="26"/>
      <c r="E347" s="26"/>
      <c r="F347" s="26"/>
      <c r="G347" s="26"/>
      <c r="H347" s="27"/>
      <c r="I347" s="80" t="s">
        <v>245</v>
      </c>
      <c r="J347" s="77" t="s">
        <v>225</v>
      </c>
      <c r="K347" s="45" t="s">
        <v>163</v>
      </c>
      <c r="L347" s="36" t="s">
        <v>29</v>
      </c>
      <c r="M347" s="37">
        <v>10</v>
      </c>
      <c r="N347" s="49" t="s">
        <v>117</v>
      </c>
      <c r="O347" s="36">
        <v>0.5</v>
      </c>
      <c r="P347" s="36">
        <v>3.1749999999999998</v>
      </c>
      <c r="Q347" s="36">
        <v>40</v>
      </c>
      <c r="R347" s="36">
        <v>22</v>
      </c>
      <c r="S347" s="36">
        <v>5.5</v>
      </c>
      <c r="T347" s="36">
        <v>5.5</v>
      </c>
      <c r="U347" s="42">
        <v>1E-3</v>
      </c>
      <c r="V347" s="42">
        <v>12.5</v>
      </c>
      <c r="W347" s="36"/>
      <c r="X347" s="36"/>
      <c r="Y347" s="36"/>
      <c r="Z347" s="36"/>
      <c r="AA347" s="36"/>
      <c r="AB347" s="44"/>
      <c r="AC347" s="43"/>
      <c r="AD347" s="42"/>
      <c r="AE347" s="44"/>
      <c r="AF347" s="65"/>
      <c r="AG347" s="148" t="str">
        <f>IF(I347="","",CONCATENATE("SainSmart [",IF(J347="",C347,J347),"] ",I347," ",H343))</f>
        <v>SainSmart [RR10A] V Burr 25Deg 3mm Dia 0.5mm Tip Titanium Coating</v>
      </c>
      <c r="AH347" s="93" t="s">
        <v>82</v>
      </c>
      <c r="AI347" s="75">
        <f t="shared" si="262"/>
        <v>0.5</v>
      </c>
      <c r="AJ347" s="75">
        <f t="shared" si="263"/>
        <v>10</v>
      </c>
      <c r="AK347" s="75" t="str">
        <f t="shared" si="264"/>
        <v/>
      </c>
      <c r="AL347" s="75" t="str">
        <f t="shared" si="265"/>
        <v/>
      </c>
      <c r="AM347" s="75">
        <f t="shared" si="266"/>
        <v>12.5</v>
      </c>
      <c r="AN347" s="75">
        <f t="shared" si="267"/>
        <v>0</v>
      </c>
      <c r="AO347" s="75" t="str">
        <f t="shared" si="268"/>
        <v/>
      </c>
      <c r="AP347" s="75" t="str">
        <f t="shared" si="269"/>
        <v/>
      </c>
      <c r="AQ347" s="75" t="str">
        <f t="shared" si="270"/>
        <v/>
      </c>
      <c r="AR347" s="76" t="str">
        <f t="shared" si="271"/>
        <v/>
      </c>
    </row>
    <row r="348" spans="2:44">
      <c r="B348" s="25"/>
      <c r="C348" s="26"/>
      <c r="D348" s="26"/>
      <c r="E348" s="26"/>
      <c r="F348" s="26"/>
      <c r="G348" s="26"/>
      <c r="H348" s="27"/>
      <c r="I348" s="80" t="s">
        <v>246</v>
      </c>
      <c r="J348" s="77" t="s">
        <v>225</v>
      </c>
      <c r="K348" s="45" t="s">
        <v>163</v>
      </c>
      <c r="L348" s="36" t="s">
        <v>29</v>
      </c>
      <c r="M348" s="37">
        <v>10</v>
      </c>
      <c r="N348" s="49" t="s">
        <v>117</v>
      </c>
      <c r="O348" s="36">
        <v>1</v>
      </c>
      <c r="P348" s="36">
        <v>3.1749999999999998</v>
      </c>
      <c r="Q348" s="36">
        <v>40</v>
      </c>
      <c r="R348" s="36">
        <v>22</v>
      </c>
      <c r="S348" s="36">
        <v>8.5</v>
      </c>
      <c r="T348" s="36">
        <v>8.5</v>
      </c>
      <c r="U348" s="42">
        <v>1E-3</v>
      </c>
      <c r="V348" s="42">
        <v>12.5</v>
      </c>
      <c r="W348" s="36"/>
      <c r="X348" s="36"/>
      <c r="Y348" s="36"/>
      <c r="Z348" s="36"/>
      <c r="AA348" s="36"/>
      <c r="AB348" s="44"/>
      <c r="AC348" s="43"/>
      <c r="AD348" s="42"/>
      <c r="AE348" s="44"/>
      <c r="AF348" s="65"/>
      <c r="AG348" s="148" t="str">
        <f>IF(I348="","",CONCATENATE("SainSmart [",IF(J348="",C348,J348),"] ",I348," ",H343))</f>
        <v>SainSmart [RR10A] V Burr 25Deg 6mm Dia 1mm Tip Titanium Coating</v>
      </c>
      <c r="AH348" s="93" t="s">
        <v>82</v>
      </c>
      <c r="AI348" s="75">
        <f t="shared" si="262"/>
        <v>1</v>
      </c>
      <c r="AJ348" s="75">
        <f t="shared" si="263"/>
        <v>10</v>
      </c>
      <c r="AK348" s="75" t="str">
        <f t="shared" si="264"/>
        <v/>
      </c>
      <c r="AL348" s="75" t="str">
        <f t="shared" si="265"/>
        <v/>
      </c>
      <c r="AM348" s="75">
        <f t="shared" si="266"/>
        <v>12.5</v>
      </c>
      <c r="AN348" s="75">
        <f t="shared" si="267"/>
        <v>0</v>
      </c>
      <c r="AO348" s="75" t="str">
        <f t="shared" si="268"/>
        <v/>
      </c>
      <c r="AP348" s="75" t="str">
        <f t="shared" si="269"/>
        <v/>
      </c>
      <c r="AQ348" s="75" t="str">
        <f t="shared" si="270"/>
        <v/>
      </c>
      <c r="AR348" s="76" t="str">
        <f t="shared" si="271"/>
        <v/>
      </c>
    </row>
    <row r="349" spans="2:44">
      <c r="B349" s="25"/>
      <c r="C349" s="26"/>
      <c r="D349" s="26"/>
      <c r="E349" s="26"/>
      <c r="F349" s="26"/>
      <c r="G349" s="26"/>
      <c r="H349" s="27"/>
      <c r="I349" s="80" t="s">
        <v>194</v>
      </c>
      <c r="J349" s="77" t="s">
        <v>225</v>
      </c>
      <c r="K349" s="45" t="s">
        <v>69</v>
      </c>
      <c r="L349" s="36" t="s">
        <v>29</v>
      </c>
      <c r="M349" s="37">
        <v>10</v>
      </c>
      <c r="N349" s="49" t="s">
        <v>117</v>
      </c>
      <c r="O349" s="36"/>
      <c r="P349" s="36">
        <v>3.1749999999999998</v>
      </c>
      <c r="Q349" s="36">
        <v>40</v>
      </c>
      <c r="R349" s="36">
        <v>22</v>
      </c>
      <c r="S349" s="36"/>
      <c r="T349" s="36"/>
      <c r="U349" s="42"/>
      <c r="V349" s="42"/>
      <c r="W349" s="36"/>
      <c r="X349" s="36"/>
      <c r="Y349" s="36"/>
      <c r="Z349" s="36"/>
      <c r="AA349" s="36"/>
      <c r="AB349" s="44"/>
      <c r="AC349" s="43"/>
      <c r="AD349" s="42"/>
      <c r="AE349" s="44"/>
      <c r="AF349" s="65"/>
      <c r="AG349" s="148" t="str">
        <f>IF(I349="","",CONCATENATE("SainSmart [",IF(J349="",C349,J349),"] ",I349," ",H343))</f>
        <v>SainSmart [RR10A] Pear Burr - Handheld Titanium Coating</v>
      </c>
      <c r="AH349" s="93" t="s">
        <v>67</v>
      </c>
      <c r="AI349" s="75" t="str">
        <f t="shared" si="262"/>
        <v/>
      </c>
      <c r="AJ349" s="75" t="str">
        <f t="shared" si="263"/>
        <v/>
      </c>
      <c r="AK349" s="75" t="str">
        <f t="shared" si="264"/>
        <v/>
      </c>
      <c r="AL349" s="75" t="str">
        <f t="shared" si="265"/>
        <v/>
      </c>
      <c r="AM349" s="75" t="str">
        <f t="shared" si="266"/>
        <v/>
      </c>
      <c r="AN349" s="75" t="str">
        <f t="shared" si="267"/>
        <v/>
      </c>
      <c r="AO349" s="75" t="str">
        <f t="shared" si="268"/>
        <v/>
      </c>
      <c r="AP349" s="75" t="str">
        <f t="shared" si="269"/>
        <v/>
      </c>
      <c r="AQ349" s="75" t="str">
        <f t="shared" si="270"/>
        <v/>
      </c>
      <c r="AR349" s="76" t="str">
        <f t="shared" si="271"/>
        <v/>
      </c>
    </row>
    <row r="350" spans="2:44">
      <c r="B350" s="25"/>
      <c r="C350" s="26"/>
      <c r="D350" s="26"/>
      <c r="E350" s="26"/>
      <c r="F350" s="26"/>
      <c r="G350" s="26"/>
      <c r="H350" s="27"/>
      <c r="I350" s="80" t="s">
        <v>241</v>
      </c>
      <c r="J350" s="77" t="s">
        <v>225</v>
      </c>
      <c r="K350" s="45" t="s">
        <v>162</v>
      </c>
      <c r="L350" s="36" t="s">
        <v>29</v>
      </c>
      <c r="M350" s="37">
        <v>10</v>
      </c>
      <c r="N350" s="49" t="s">
        <v>117</v>
      </c>
      <c r="O350" s="36">
        <v>4.5</v>
      </c>
      <c r="P350" s="36">
        <v>3.1749999999999998</v>
      </c>
      <c r="Q350" s="36">
        <v>40</v>
      </c>
      <c r="R350" s="36">
        <v>22</v>
      </c>
      <c r="S350" s="36">
        <v>11</v>
      </c>
      <c r="T350" s="36">
        <v>11</v>
      </c>
      <c r="U350" s="42">
        <v>2.25</v>
      </c>
      <c r="V350" s="42">
        <v>5</v>
      </c>
      <c r="W350" s="36"/>
      <c r="X350" s="36"/>
      <c r="Y350" s="36"/>
      <c r="Z350" s="36"/>
      <c r="AA350" s="36"/>
      <c r="AB350" s="44"/>
      <c r="AC350" s="43"/>
      <c r="AD350" s="42"/>
      <c r="AE350" s="44"/>
      <c r="AF350" s="65"/>
      <c r="AG350" s="148" t="str">
        <f>IF(I350="","",CONCATENATE("SainSmart [",IF(J350="",C350,J350),"] ",I350," ",H343))</f>
        <v>SainSmart [RR10A] Ball Nose Tapered Burr 6mm Dia Titanium Coating</v>
      </c>
      <c r="AH350" s="93" t="s">
        <v>85</v>
      </c>
      <c r="AI350" s="75">
        <f t="shared" si="262"/>
        <v>3.1749999999999998</v>
      </c>
      <c r="AJ350" s="75">
        <f t="shared" si="263"/>
        <v>10</v>
      </c>
      <c r="AK350" s="75">
        <f t="shared" si="264"/>
        <v>2.25</v>
      </c>
      <c r="AL350" s="75" t="str">
        <f t="shared" si="265"/>
        <v/>
      </c>
      <c r="AM350" s="75">
        <f t="shared" si="266"/>
        <v>5</v>
      </c>
      <c r="AN350" s="75" t="str">
        <f t="shared" si="267"/>
        <v/>
      </c>
      <c r="AO350" s="75" t="str">
        <f t="shared" si="268"/>
        <v/>
      </c>
      <c r="AP350" s="75" t="str">
        <f t="shared" si="269"/>
        <v/>
      </c>
      <c r="AQ350" s="75" t="str">
        <f t="shared" si="270"/>
        <v/>
      </c>
      <c r="AR350" s="76" t="str">
        <f t="shared" si="271"/>
        <v/>
      </c>
    </row>
    <row r="351" spans="2:44">
      <c r="B351" s="25"/>
      <c r="C351" s="26"/>
      <c r="D351" s="26"/>
      <c r="E351" s="26"/>
      <c r="F351" s="26"/>
      <c r="G351" s="26"/>
      <c r="H351" s="27"/>
      <c r="I351" s="80" t="s">
        <v>157</v>
      </c>
      <c r="J351" s="77" t="s">
        <v>225</v>
      </c>
      <c r="K351" s="45" t="s">
        <v>72</v>
      </c>
      <c r="L351" s="36" t="s">
        <v>29</v>
      </c>
      <c r="M351" s="37">
        <v>10</v>
      </c>
      <c r="N351" s="49" t="s">
        <v>117</v>
      </c>
      <c r="O351" s="36">
        <v>6</v>
      </c>
      <c r="P351" s="36">
        <v>3.1749999999999998</v>
      </c>
      <c r="Q351" s="36">
        <v>40</v>
      </c>
      <c r="R351" s="36">
        <v>22</v>
      </c>
      <c r="S351" s="36">
        <v>8</v>
      </c>
      <c r="T351" s="36">
        <v>8</v>
      </c>
      <c r="U351" s="42">
        <v>1E-3</v>
      </c>
      <c r="V351" s="42">
        <v>5</v>
      </c>
      <c r="W351" s="36"/>
      <c r="X351" s="36"/>
      <c r="Y351" s="36"/>
      <c r="Z351" s="36"/>
      <c r="AA351" s="36"/>
      <c r="AB351" s="44"/>
      <c r="AC351" s="43"/>
      <c r="AD351" s="42"/>
      <c r="AE351" s="44"/>
      <c r="AF351" s="65"/>
      <c r="AG351" s="148" t="str">
        <f>IF(I351="","",CONCATENATE("SainSmart [",IF(J351="",C351,J351),"] ",I351," ",H343))</f>
        <v>SainSmart [RR10A] Dovetail Burr Titanium Coating</v>
      </c>
      <c r="AH351" s="93" t="s">
        <v>67</v>
      </c>
      <c r="AI351" s="75" t="str">
        <f t="shared" si="262"/>
        <v/>
      </c>
      <c r="AJ351" s="75" t="str">
        <f t="shared" si="263"/>
        <v/>
      </c>
      <c r="AK351" s="75" t="str">
        <f t="shared" si="264"/>
        <v/>
      </c>
      <c r="AL351" s="75" t="str">
        <f t="shared" si="265"/>
        <v/>
      </c>
      <c r="AM351" s="75" t="str">
        <f t="shared" si="266"/>
        <v/>
      </c>
      <c r="AN351" s="75" t="str">
        <f t="shared" si="267"/>
        <v/>
      </c>
      <c r="AO351" s="75" t="str">
        <f t="shared" si="268"/>
        <v/>
      </c>
      <c r="AP351" s="75" t="str">
        <f t="shared" si="269"/>
        <v/>
      </c>
      <c r="AQ351" s="75" t="str">
        <f t="shared" si="270"/>
        <v/>
      </c>
      <c r="AR351" s="76" t="str">
        <f t="shared" si="271"/>
        <v/>
      </c>
    </row>
    <row r="352" spans="2:44">
      <c r="B352" s="28"/>
      <c r="C352" s="29"/>
      <c r="D352" s="29"/>
      <c r="E352" s="29"/>
      <c r="F352" s="29"/>
      <c r="G352" s="29"/>
      <c r="H352" s="30"/>
      <c r="I352" s="80" t="s">
        <v>158</v>
      </c>
      <c r="J352" s="77" t="s">
        <v>225</v>
      </c>
      <c r="K352" s="45" t="s">
        <v>28</v>
      </c>
      <c r="L352" s="36" t="s">
        <v>29</v>
      </c>
      <c r="M352" s="37">
        <v>10</v>
      </c>
      <c r="N352" s="49" t="s">
        <v>117</v>
      </c>
      <c r="O352" s="36">
        <v>8</v>
      </c>
      <c r="P352" s="36">
        <v>3.1749999999999998</v>
      </c>
      <c r="Q352" s="36">
        <v>40</v>
      </c>
      <c r="R352" s="36">
        <v>22</v>
      </c>
      <c r="S352" s="36">
        <v>10</v>
      </c>
      <c r="T352" s="36">
        <v>10</v>
      </c>
      <c r="U352" s="42"/>
      <c r="V352" s="42"/>
      <c r="W352" s="36"/>
      <c r="X352" s="36"/>
      <c r="Y352" s="36"/>
      <c r="Z352" s="36"/>
      <c r="AA352" s="36"/>
      <c r="AB352" s="44"/>
      <c r="AC352" s="43"/>
      <c r="AD352" s="42"/>
      <c r="AE352" s="44"/>
      <c r="AF352" s="65"/>
      <c r="AG352" s="148" t="str">
        <f>IF(I352="","",CONCATENATE("SainSmart [",IF(J352="",C352,J352),"] ",I352," ",H343))</f>
        <v>SainSmart [RR10A] Straight Burr Titanium Coating</v>
      </c>
      <c r="AH352" s="93" t="s">
        <v>44</v>
      </c>
      <c r="AI352" s="75">
        <f t="shared" si="262"/>
        <v>8</v>
      </c>
      <c r="AJ352" s="75">
        <f t="shared" si="263"/>
        <v>10</v>
      </c>
      <c r="AK352" s="75" t="str">
        <f t="shared" si="264"/>
        <v/>
      </c>
      <c r="AL352" s="75" t="str">
        <f t="shared" si="265"/>
        <v/>
      </c>
      <c r="AM352" s="75" t="str">
        <f t="shared" si="266"/>
        <v/>
      </c>
      <c r="AN352" s="75" t="str">
        <f t="shared" si="267"/>
        <v/>
      </c>
      <c r="AO352" s="75" t="str">
        <f t="shared" si="268"/>
        <v/>
      </c>
      <c r="AP352" s="75" t="str">
        <f t="shared" si="269"/>
        <v/>
      </c>
      <c r="AQ352" s="75" t="str">
        <f t="shared" si="270"/>
        <v/>
      </c>
      <c r="AR352" s="76" t="str">
        <f t="shared" si="271"/>
        <v/>
      </c>
    </row>
    <row r="354" spans="2:44" ht="21.75" thickBot="1">
      <c r="B354" s="94" t="s">
        <v>291</v>
      </c>
      <c r="G354" s="65"/>
    </row>
    <row r="355" spans="2:44" s="65" customFormat="1" ht="19.5" customHeight="1" thickBot="1">
      <c r="B355" s="3"/>
      <c r="I355" s="78"/>
      <c r="K355" s="123" t="s">
        <v>79</v>
      </c>
      <c r="L355" s="124"/>
      <c r="M355" s="124"/>
      <c r="N355" s="124"/>
      <c r="O355" s="124"/>
      <c r="P355" s="124"/>
      <c r="Q355" s="124"/>
      <c r="R355" s="124"/>
      <c r="S355" s="124"/>
      <c r="T355" s="124"/>
      <c r="U355" s="124"/>
      <c r="V355" s="124"/>
      <c r="W355" s="124"/>
      <c r="X355" s="124"/>
      <c r="Y355" s="124"/>
      <c r="Z355" s="124"/>
      <c r="AA355" s="124"/>
      <c r="AB355" s="124"/>
      <c r="AC355" s="124"/>
      <c r="AD355" s="124"/>
      <c r="AE355" s="125"/>
      <c r="AF355" s="110" t="s">
        <v>104</v>
      </c>
      <c r="AG355" s="111"/>
      <c r="AH355" s="111"/>
      <c r="AI355" s="111"/>
      <c r="AJ355" s="111"/>
      <c r="AK355" s="111"/>
      <c r="AL355" s="111"/>
      <c r="AM355" s="111"/>
      <c r="AN355" s="111"/>
      <c r="AO355" s="111"/>
      <c r="AP355" s="111"/>
      <c r="AQ355" s="111"/>
      <c r="AR355" s="112"/>
    </row>
    <row r="356" spans="2:44" s="65" customFormat="1" ht="60" customHeight="1" thickBot="1">
      <c r="B356" s="22" t="s">
        <v>33</v>
      </c>
      <c r="C356" s="23" t="s">
        <v>80</v>
      </c>
      <c r="D356" s="23" t="s">
        <v>115</v>
      </c>
      <c r="E356" s="23" t="s">
        <v>109</v>
      </c>
      <c r="F356" s="23" t="s">
        <v>108</v>
      </c>
      <c r="G356" s="23" t="s">
        <v>107</v>
      </c>
      <c r="H356" s="85" t="s">
        <v>37</v>
      </c>
      <c r="I356" s="79" t="s">
        <v>68</v>
      </c>
      <c r="J356" s="24" t="s">
        <v>238</v>
      </c>
      <c r="K356" s="4" t="s">
        <v>78</v>
      </c>
      <c r="L356" s="5" t="s">
        <v>53</v>
      </c>
      <c r="M356" s="5" t="s">
        <v>63</v>
      </c>
      <c r="N356" s="48" t="s">
        <v>35</v>
      </c>
      <c r="O356" s="5" t="s">
        <v>34</v>
      </c>
      <c r="P356" s="5" t="s">
        <v>39</v>
      </c>
      <c r="Q356" s="5" t="s">
        <v>54</v>
      </c>
      <c r="R356" s="5" t="s">
        <v>55</v>
      </c>
      <c r="S356" s="5" t="s">
        <v>56</v>
      </c>
      <c r="T356" s="5" t="s">
        <v>57</v>
      </c>
      <c r="U356" s="5" t="s">
        <v>58</v>
      </c>
      <c r="V356" s="51" t="s">
        <v>159</v>
      </c>
      <c r="W356" s="5" t="s">
        <v>59</v>
      </c>
      <c r="X356" s="5" t="s">
        <v>41</v>
      </c>
      <c r="Y356" s="5" t="s">
        <v>309</v>
      </c>
      <c r="Z356" s="5" t="s">
        <v>60</v>
      </c>
      <c r="AA356" s="5" t="s">
        <v>61</v>
      </c>
      <c r="AB356" s="55" t="s">
        <v>62</v>
      </c>
      <c r="AC356" s="4" t="s">
        <v>206</v>
      </c>
      <c r="AD356" s="5" t="s">
        <v>207</v>
      </c>
      <c r="AE356" s="6" t="s">
        <v>208</v>
      </c>
      <c r="AF356" s="66" t="s">
        <v>343</v>
      </c>
      <c r="AG356" s="81" t="s">
        <v>205</v>
      </c>
      <c r="AH356" s="91" t="s">
        <v>5</v>
      </c>
      <c r="AI356" s="8" t="s">
        <v>64</v>
      </c>
      <c r="AJ356" s="9" t="s">
        <v>6</v>
      </c>
      <c r="AK356" s="9" t="s">
        <v>65</v>
      </c>
      <c r="AL356" s="9" t="s">
        <v>66</v>
      </c>
      <c r="AM356" s="9" t="s">
        <v>83</v>
      </c>
      <c r="AN356" s="9" t="s">
        <v>84</v>
      </c>
      <c r="AO356" s="9" t="s">
        <v>89</v>
      </c>
      <c r="AP356" s="9" t="s">
        <v>91</v>
      </c>
      <c r="AQ356" s="9" t="s">
        <v>90</v>
      </c>
      <c r="AR356" s="10" t="s">
        <v>92</v>
      </c>
    </row>
    <row r="357" spans="2:44" s="65" customFormat="1" ht="15.75" customHeight="1" thickBot="1">
      <c r="B357" s="126" t="s">
        <v>253</v>
      </c>
      <c r="C357" s="19" t="s">
        <v>254</v>
      </c>
      <c r="D357" s="20">
        <v>3</v>
      </c>
      <c r="E357" s="62" t="s">
        <v>113</v>
      </c>
      <c r="F357" s="121" t="s">
        <v>195</v>
      </c>
      <c r="G357" s="20" t="s">
        <v>255</v>
      </c>
      <c r="H357" s="67"/>
      <c r="I357" s="80" t="s">
        <v>390</v>
      </c>
      <c r="J357" s="77" t="str">
        <f>C357</f>
        <v>RB03A</v>
      </c>
      <c r="K357" s="68" t="s">
        <v>30</v>
      </c>
      <c r="L357" s="69" t="s">
        <v>29</v>
      </c>
      <c r="M357" s="70">
        <v>3</v>
      </c>
      <c r="N357" s="71" t="s">
        <v>45</v>
      </c>
      <c r="O357" s="69">
        <v>25.4</v>
      </c>
      <c r="P357" s="69">
        <v>6.35</v>
      </c>
      <c r="Q357" s="69">
        <v>40</v>
      </c>
      <c r="R357" s="69">
        <v>24</v>
      </c>
      <c r="S357" s="69">
        <v>7</v>
      </c>
      <c r="T357" s="69" t="s">
        <v>308</v>
      </c>
      <c r="U357" s="72"/>
      <c r="V357" s="72"/>
      <c r="W357" s="69"/>
      <c r="X357" s="69"/>
      <c r="Y357" s="69"/>
      <c r="Z357" s="69"/>
      <c r="AA357" s="69"/>
      <c r="AB357" s="73"/>
      <c r="AC357" s="74"/>
      <c r="AD357" s="72"/>
      <c r="AE357" s="73"/>
      <c r="AF357" s="117" t="s">
        <v>362</v>
      </c>
      <c r="AG357" s="149" t="str">
        <f>IF(I357="","",CONCATENATE("SainSmart [",IF(J357="",C357,J357),"] ",I357," ",H357))</f>
        <v xml:space="preserve">SainSmart [RB03A] Surfacing Bit 3 Flute 6.35mm Shank </v>
      </c>
      <c r="AH357" s="92" t="s">
        <v>44</v>
      </c>
      <c r="AI357" s="75">
        <f t="shared" ref="AI357:AI366" si="272">IF(AH357="","",IF(VLOOKUP($AH357,VCarveParms,2,FALSE)="","",IF(AH357="Tapered Ball Nose",P357,$O357)))</f>
        <v>25.4</v>
      </c>
      <c r="AJ357" s="75">
        <f t="shared" ref="AJ357:AJ366" si="273">IF(AH357="","",IF(VLOOKUP($AH357,VCarveParms,3,FALSE)="","",$M357))</f>
        <v>3</v>
      </c>
      <c r="AK357" s="75" t="str">
        <f t="shared" ref="AK357:AK366" si="274">IF(AH357="","",IF(VLOOKUP($AH357,VCarveParms,4,FALSE)="","",U357))</f>
        <v/>
      </c>
      <c r="AL357" s="75" t="str">
        <f t="shared" ref="AL357:AL366" si="275">IF(AH357="","",IF(VLOOKUP($AH357,VCarveParms,5,FALSE)="","",IF($AH357="Drill",$Y357,$V357*2)))</f>
        <v/>
      </c>
      <c r="AM357" s="75" t="str">
        <f t="shared" ref="AM357:AM366" si="276">IF(AH357="","",IF(VLOOKUP($AH357,VCarveParms,6,FALSE)="","",$V357))</f>
        <v/>
      </c>
      <c r="AN357" s="75" t="str">
        <f t="shared" ref="AN357:AN366" si="277">IF(AH357="","",IF(VLOOKUP($AH357,VCarveParms,7,FALSE)="","",$X357))</f>
        <v/>
      </c>
      <c r="AO357" s="75" t="str">
        <f t="shared" ref="AO357:AO366" si="278">IF(AH357="","",IF(VLOOKUP($AH357,VCarveParms,8,FALSE)="","","???"))</f>
        <v/>
      </c>
      <c r="AP357" s="75" t="str">
        <f t="shared" ref="AP357:AP366" si="279">IF(AH357="","",IF(VLOOKUP($AH357,VCarveParms,9,FALSE)="","","???"))</f>
        <v/>
      </c>
      <c r="AQ357" s="75" t="str">
        <f t="shared" ref="AQ357:AQ366" si="280">IF(AH357="","",IF(VLOOKUP($AH357,VCarveParms,10,FALSE)="","","???"))</f>
        <v/>
      </c>
      <c r="AR357" s="76" t="str">
        <f t="shared" ref="AR357:AR366" si="281">IF(AH357="","",IF(VLOOKUP($AH357,VCarveParms,11,FALSE)="","","???"))</f>
        <v/>
      </c>
    </row>
    <row r="358" spans="2:44" s="65" customFormat="1" ht="15.75" customHeight="1" thickBot="1">
      <c r="B358" s="127"/>
      <c r="C358" s="21" t="s">
        <v>116</v>
      </c>
      <c r="D358" s="17"/>
      <c r="E358" s="17"/>
      <c r="F358" s="122"/>
      <c r="G358" s="17"/>
      <c r="H358" s="86"/>
      <c r="I358" s="80"/>
      <c r="J358" s="77"/>
      <c r="K358" s="45"/>
      <c r="L358" s="36"/>
      <c r="M358" s="37"/>
      <c r="N358" s="49"/>
      <c r="O358" s="36"/>
      <c r="P358" s="36"/>
      <c r="Q358" s="36"/>
      <c r="R358" s="36"/>
      <c r="S358" s="36"/>
      <c r="T358" s="36"/>
      <c r="U358" s="42"/>
      <c r="V358" s="42"/>
      <c r="W358" s="36"/>
      <c r="X358" s="36"/>
      <c r="Y358" s="36"/>
      <c r="Z358" s="36"/>
      <c r="AA358" s="36"/>
      <c r="AB358" s="44"/>
      <c r="AC358" s="43"/>
      <c r="AD358" s="42"/>
      <c r="AE358" s="44"/>
      <c r="AF358" s="118"/>
      <c r="AG358" s="150" t="str">
        <f>IF(I358="","",CONCATENATE("SainSmart [",IF(J358="",C358,J358),"] ",I358," ",H357))</f>
        <v/>
      </c>
      <c r="AH358" s="93"/>
      <c r="AI358" s="75" t="str">
        <f t="shared" si="272"/>
        <v/>
      </c>
      <c r="AJ358" s="75" t="str">
        <f t="shared" si="273"/>
        <v/>
      </c>
      <c r="AK358" s="75" t="str">
        <f t="shared" si="274"/>
        <v/>
      </c>
      <c r="AL358" s="75" t="str">
        <f t="shared" si="275"/>
        <v/>
      </c>
      <c r="AM358" s="75" t="str">
        <f t="shared" si="276"/>
        <v/>
      </c>
      <c r="AN358" s="75" t="str">
        <f t="shared" si="277"/>
        <v/>
      </c>
      <c r="AO358" s="75" t="str">
        <f t="shared" si="278"/>
        <v/>
      </c>
      <c r="AP358" s="75" t="str">
        <f t="shared" si="279"/>
        <v/>
      </c>
      <c r="AQ358" s="75" t="str">
        <f t="shared" si="280"/>
        <v/>
      </c>
      <c r="AR358" s="76" t="str">
        <f t="shared" si="281"/>
        <v/>
      </c>
    </row>
    <row r="359" spans="2:44" s="65" customFormat="1">
      <c r="B359" s="25"/>
      <c r="C359" s="26"/>
      <c r="D359" s="26"/>
      <c r="E359" s="26"/>
      <c r="F359" s="26"/>
      <c r="G359" s="26"/>
      <c r="H359" s="27"/>
      <c r="I359" s="80"/>
      <c r="J359" s="77"/>
      <c r="K359" s="45"/>
      <c r="L359" s="36"/>
      <c r="M359" s="37"/>
      <c r="N359" s="49"/>
      <c r="O359" s="36"/>
      <c r="P359" s="36"/>
      <c r="Q359" s="36"/>
      <c r="R359" s="36"/>
      <c r="S359" s="36"/>
      <c r="T359" s="36"/>
      <c r="U359" s="42"/>
      <c r="V359" s="54"/>
      <c r="W359" s="36"/>
      <c r="X359" s="36"/>
      <c r="Y359" s="36"/>
      <c r="Z359" s="36"/>
      <c r="AA359" s="36"/>
      <c r="AB359" s="44"/>
      <c r="AC359" s="43"/>
      <c r="AD359" s="42"/>
      <c r="AE359" s="44"/>
      <c r="AG359" s="148" t="str">
        <f>IF(I359="","",CONCATENATE("SainSmart [",IF(J359="",C359,J359),"] ",I359," ",H357))</f>
        <v/>
      </c>
      <c r="AH359" s="93"/>
      <c r="AI359" s="75" t="str">
        <f t="shared" si="272"/>
        <v/>
      </c>
      <c r="AJ359" s="75" t="str">
        <f t="shared" si="273"/>
        <v/>
      </c>
      <c r="AK359" s="75" t="str">
        <f t="shared" si="274"/>
        <v/>
      </c>
      <c r="AL359" s="75" t="str">
        <f t="shared" si="275"/>
        <v/>
      </c>
      <c r="AM359" s="75" t="str">
        <f t="shared" si="276"/>
        <v/>
      </c>
      <c r="AN359" s="75" t="str">
        <f t="shared" si="277"/>
        <v/>
      </c>
      <c r="AO359" s="75" t="str">
        <f t="shared" si="278"/>
        <v/>
      </c>
      <c r="AP359" s="75" t="str">
        <f t="shared" si="279"/>
        <v/>
      </c>
      <c r="AQ359" s="75" t="str">
        <f t="shared" si="280"/>
        <v/>
      </c>
      <c r="AR359" s="76" t="str">
        <f t="shared" si="281"/>
        <v/>
      </c>
    </row>
    <row r="360" spans="2:44" s="65" customFormat="1">
      <c r="B360" s="25"/>
      <c r="C360" s="26"/>
      <c r="D360" s="26"/>
      <c r="E360" s="26"/>
      <c r="F360" s="26"/>
      <c r="G360" s="26"/>
      <c r="H360" s="27"/>
      <c r="I360" s="80"/>
      <c r="J360" s="77"/>
      <c r="K360" s="45"/>
      <c r="L360" s="36"/>
      <c r="M360" s="37"/>
      <c r="N360" s="49"/>
      <c r="O360" s="36"/>
      <c r="P360" s="36"/>
      <c r="Q360" s="36"/>
      <c r="R360" s="36"/>
      <c r="S360" s="36"/>
      <c r="T360" s="36"/>
      <c r="U360" s="42"/>
      <c r="V360" s="42"/>
      <c r="W360" s="36"/>
      <c r="X360" s="36"/>
      <c r="Y360" s="36"/>
      <c r="Z360" s="36"/>
      <c r="AA360" s="36"/>
      <c r="AB360" s="44"/>
      <c r="AC360" s="43"/>
      <c r="AD360" s="42"/>
      <c r="AE360" s="44"/>
      <c r="AG360" s="148" t="str">
        <f>IF(I360="","",CONCATENATE("SainSmart [",IF(J360="",C360,J360),"] ",I360," ",H357))</f>
        <v/>
      </c>
      <c r="AH360" s="93"/>
      <c r="AI360" s="75" t="str">
        <f t="shared" si="272"/>
        <v/>
      </c>
      <c r="AJ360" s="75" t="str">
        <f t="shared" si="273"/>
        <v/>
      </c>
      <c r="AK360" s="75" t="str">
        <f t="shared" si="274"/>
        <v/>
      </c>
      <c r="AL360" s="75" t="str">
        <f t="shared" si="275"/>
        <v/>
      </c>
      <c r="AM360" s="75" t="str">
        <f t="shared" si="276"/>
        <v/>
      </c>
      <c r="AN360" s="75" t="str">
        <f t="shared" si="277"/>
        <v/>
      </c>
      <c r="AO360" s="75" t="str">
        <f t="shared" si="278"/>
        <v/>
      </c>
      <c r="AP360" s="75" t="str">
        <f t="shared" si="279"/>
        <v/>
      </c>
      <c r="AQ360" s="75" t="str">
        <f t="shared" si="280"/>
        <v/>
      </c>
      <c r="AR360" s="76" t="str">
        <f t="shared" si="281"/>
        <v/>
      </c>
    </row>
    <row r="361" spans="2:44" s="65" customFormat="1">
      <c r="B361" s="25"/>
      <c r="C361" s="26"/>
      <c r="D361" s="26"/>
      <c r="E361" s="26"/>
      <c r="F361" s="26"/>
      <c r="G361" s="26"/>
      <c r="H361" s="27"/>
      <c r="I361" s="80"/>
      <c r="J361" s="77"/>
      <c r="K361" s="45"/>
      <c r="L361" s="36"/>
      <c r="M361" s="37"/>
      <c r="N361" s="49"/>
      <c r="O361" s="36"/>
      <c r="P361" s="36"/>
      <c r="Q361" s="36"/>
      <c r="R361" s="36"/>
      <c r="S361" s="36"/>
      <c r="T361" s="36"/>
      <c r="U361" s="42"/>
      <c r="V361" s="42"/>
      <c r="W361" s="36"/>
      <c r="X361" s="36"/>
      <c r="Y361" s="36"/>
      <c r="Z361" s="36"/>
      <c r="AA361" s="36"/>
      <c r="AB361" s="44"/>
      <c r="AC361" s="43"/>
      <c r="AD361" s="42"/>
      <c r="AE361" s="44"/>
      <c r="AG361" s="148" t="str">
        <f>IF(I361="","",CONCATENATE("SainSmart [",IF(J361="",C361,J361),"] ",I361," ",H357))</f>
        <v/>
      </c>
      <c r="AH361" s="93"/>
      <c r="AI361" s="75" t="str">
        <f t="shared" si="272"/>
        <v/>
      </c>
      <c r="AJ361" s="75" t="str">
        <f t="shared" si="273"/>
        <v/>
      </c>
      <c r="AK361" s="75" t="str">
        <f t="shared" si="274"/>
        <v/>
      </c>
      <c r="AL361" s="75" t="str">
        <f t="shared" si="275"/>
        <v/>
      </c>
      <c r="AM361" s="75" t="str">
        <f t="shared" si="276"/>
        <v/>
      </c>
      <c r="AN361" s="75" t="str">
        <f t="shared" si="277"/>
        <v/>
      </c>
      <c r="AO361" s="75" t="str">
        <f t="shared" si="278"/>
        <v/>
      </c>
      <c r="AP361" s="75" t="str">
        <f t="shared" si="279"/>
        <v/>
      </c>
      <c r="AQ361" s="75" t="str">
        <f t="shared" si="280"/>
        <v/>
      </c>
      <c r="AR361" s="76" t="str">
        <f t="shared" si="281"/>
        <v/>
      </c>
    </row>
    <row r="362" spans="2:44" s="65" customFormat="1">
      <c r="B362" s="25"/>
      <c r="C362" s="26"/>
      <c r="D362" s="26"/>
      <c r="E362" s="26"/>
      <c r="F362" s="26"/>
      <c r="G362" s="26"/>
      <c r="H362" s="27"/>
      <c r="I362" s="80"/>
      <c r="J362" s="77"/>
      <c r="K362" s="45"/>
      <c r="L362" s="36"/>
      <c r="M362" s="37"/>
      <c r="N362" s="49"/>
      <c r="O362" s="36"/>
      <c r="P362" s="36"/>
      <c r="Q362" s="36"/>
      <c r="R362" s="36"/>
      <c r="S362" s="36"/>
      <c r="T362" s="36"/>
      <c r="U362" s="42"/>
      <c r="V362" s="42"/>
      <c r="W362" s="36"/>
      <c r="X362" s="36"/>
      <c r="Y362" s="36"/>
      <c r="Z362" s="36"/>
      <c r="AA362" s="36"/>
      <c r="AB362" s="44"/>
      <c r="AC362" s="43"/>
      <c r="AD362" s="42"/>
      <c r="AE362" s="44"/>
      <c r="AG362" s="148" t="str">
        <f>IF(I362="","",CONCATENATE("SainSmart [",IF(J362="",C362,J362),"] ",I362," ",H357))</f>
        <v/>
      </c>
      <c r="AH362" s="93"/>
      <c r="AI362" s="75" t="str">
        <f t="shared" si="272"/>
        <v/>
      </c>
      <c r="AJ362" s="75" t="str">
        <f t="shared" si="273"/>
        <v/>
      </c>
      <c r="AK362" s="75" t="str">
        <f t="shared" si="274"/>
        <v/>
      </c>
      <c r="AL362" s="75" t="str">
        <f t="shared" si="275"/>
        <v/>
      </c>
      <c r="AM362" s="75" t="str">
        <f t="shared" si="276"/>
        <v/>
      </c>
      <c r="AN362" s="75" t="str">
        <f t="shared" si="277"/>
        <v/>
      </c>
      <c r="AO362" s="75" t="str">
        <f t="shared" si="278"/>
        <v/>
      </c>
      <c r="AP362" s="75" t="str">
        <f t="shared" si="279"/>
        <v/>
      </c>
      <c r="AQ362" s="75" t="str">
        <f t="shared" si="280"/>
        <v/>
      </c>
      <c r="AR362" s="76" t="str">
        <f t="shared" si="281"/>
        <v/>
      </c>
    </row>
    <row r="363" spans="2:44" s="65" customFormat="1">
      <c r="B363" s="25"/>
      <c r="C363" s="26"/>
      <c r="D363" s="26"/>
      <c r="E363" s="26"/>
      <c r="F363" s="26"/>
      <c r="G363" s="26"/>
      <c r="H363" s="27"/>
      <c r="I363" s="80"/>
      <c r="J363" s="77"/>
      <c r="K363" s="45"/>
      <c r="L363" s="36"/>
      <c r="M363" s="37"/>
      <c r="N363" s="49"/>
      <c r="O363" s="36"/>
      <c r="P363" s="36"/>
      <c r="Q363" s="36"/>
      <c r="R363" s="36"/>
      <c r="S363" s="36"/>
      <c r="T363" s="36"/>
      <c r="U363" s="42"/>
      <c r="V363" s="42"/>
      <c r="W363" s="36"/>
      <c r="X363" s="36"/>
      <c r="Y363" s="36"/>
      <c r="Z363" s="36"/>
      <c r="AA363" s="36"/>
      <c r="AB363" s="44"/>
      <c r="AC363" s="43"/>
      <c r="AD363" s="42"/>
      <c r="AE363" s="44"/>
      <c r="AG363" s="148" t="str">
        <f>IF(I363="","",CONCATENATE("SainSmart [",IF(J363="",C363,J363),"] ",I363," ",H357))</f>
        <v/>
      </c>
      <c r="AH363" s="93"/>
      <c r="AI363" s="75" t="str">
        <f t="shared" si="272"/>
        <v/>
      </c>
      <c r="AJ363" s="75" t="str">
        <f t="shared" si="273"/>
        <v/>
      </c>
      <c r="AK363" s="75" t="str">
        <f t="shared" si="274"/>
        <v/>
      </c>
      <c r="AL363" s="75" t="str">
        <f t="shared" si="275"/>
        <v/>
      </c>
      <c r="AM363" s="75" t="str">
        <f t="shared" si="276"/>
        <v/>
      </c>
      <c r="AN363" s="75" t="str">
        <f t="shared" si="277"/>
        <v/>
      </c>
      <c r="AO363" s="75" t="str">
        <f t="shared" si="278"/>
        <v/>
      </c>
      <c r="AP363" s="75" t="str">
        <f t="shared" si="279"/>
        <v/>
      </c>
      <c r="AQ363" s="75" t="str">
        <f t="shared" si="280"/>
        <v/>
      </c>
      <c r="AR363" s="76" t="str">
        <f t="shared" si="281"/>
        <v/>
      </c>
    </row>
    <row r="364" spans="2:44" s="65" customFormat="1">
      <c r="B364" s="25"/>
      <c r="C364" s="26"/>
      <c r="D364" s="26"/>
      <c r="E364" s="26"/>
      <c r="F364" s="26"/>
      <c r="G364" s="26"/>
      <c r="H364" s="27"/>
      <c r="I364" s="80"/>
      <c r="J364" s="77"/>
      <c r="K364" s="45"/>
      <c r="L364" s="36"/>
      <c r="M364" s="37"/>
      <c r="N364" s="49"/>
      <c r="O364" s="36"/>
      <c r="P364" s="36"/>
      <c r="Q364" s="36"/>
      <c r="R364" s="36"/>
      <c r="S364" s="36"/>
      <c r="T364" s="36"/>
      <c r="U364" s="42"/>
      <c r="V364" s="42"/>
      <c r="W364" s="36"/>
      <c r="X364" s="36"/>
      <c r="Y364" s="36"/>
      <c r="Z364" s="36"/>
      <c r="AA364" s="36"/>
      <c r="AB364" s="44"/>
      <c r="AC364" s="43"/>
      <c r="AD364" s="42"/>
      <c r="AE364" s="44"/>
      <c r="AG364" s="148" t="str">
        <f>IF(I364="","",CONCATENATE("SainSmart [",IF(J364="",C364,J364),"] ",I364," ",H357))</f>
        <v/>
      </c>
      <c r="AH364" s="93"/>
      <c r="AI364" s="75" t="str">
        <f t="shared" si="272"/>
        <v/>
      </c>
      <c r="AJ364" s="75" t="str">
        <f t="shared" si="273"/>
        <v/>
      </c>
      <c r="AK364" s="75" t="str">
        <f t="shared" si="274"/>
        <v/>
      </c>
      <c r="AL364" s="75" t="str">
        <f t="shared" si="275"/>
        <v/>
      </c>
      <c r="AM364" s="75" t="str">
        <f t="shared" si="276"/>
        <v/>
      </c>
      <c r="AN364" s="75" t="str">
        <f t="shared" si="277"/>
        <v/>
      </c>
      <c r="AO364" s="75" t="str">
        <f t="shared" si="278"/>
        <v/>
      </c>
      <c r="AP364" s="75" t="str">
        <f t="shared" si="279"/>
        <v/>
      </c>
      <c r="AQ364" s="75" t="str">
        <f t="shared" si="280"/>
        <v/>
      </c>
      <c r="AR364" s="76" t="str">
        <f t="shared" si="281"/>
        <v/>
      </c>
    </row>
    <row r="365" spans="2:44" s="65" customFormat="1">
      <c r="B365" s="25"/>
      <c r="C365" s="26"/>
      <c r="D365" s="26"/>
      <c r="E365" s="26"/>
      <c r="F365" s="26"/>
      <c r="G365" s="26"/>
      <c r="H365" s="27"/>
      <c r="I365" s="80"/>
      <c r="J365" s="77"/>
      <c r="K365" s="45"/>
      <c r="L365" s="36"/>
      <c r="M365" s="37"/>
      <c r="N365" s="49"/>
      <c r="O365" s="36"/>
      <c r="P365" s="36"/>
      <c r="Q365" s="36"/>
      <c r="R365" s="36"/>
      <c r="S365" s="36"/>
      <c r="T365" s="36"/>
      <c r="U365" s="42"/>
      <c r="V365" s="42"/>
      <c r="W365" s="36"/>
      <c r="X365" s="36"/>
      <c r="Y365" s="36"/>
      <c r="Z365" s="36"/>
      <c r="AA365" s="36"/>
      <c r="AB365" s="44"/>
      <c r="AC365" s="43"/>
      <c r="AD365" s="42"/>
      <c r="AE365" s="44"/>
      <c r="AG365" s="148" t="str">
        <f>IF(I365="","",CONCATENATE("SainSmart [",IF(J365="",C365,J365),"] ",I365," ",H357))</f>
        <v/>
      </c>
      <c r="AH365" s="93"/>
      <c r="AI365" s="75" t="str">
        <f t="shared" si="272"/>
        <v/>
      </c>
      <c r="AJ365" s="75" t="str">
        <f t="shared" si="273"/>
        <v/>
      </c>
      <c r="AK365" s="75" t="str">
        <f t="shared" si="274"/>
        <v/>
      </c>
      <c r="AL365" s="75" t="str">
        <f t="shared" si="275"/>
        <v/>
      </c>
      <c r="AM365" s="75" t="str">
        <f t="shared" si="276"/>
        <v/>
      </c>
      <c r="AN365" s="75" t="str">
        <f t="shared" si="277"/>
        <v/>
      </c>
      <c r="AO365" s="75" t="str">
        <f t="shared" si="278"/>
        <v/>
      </c>
      <c r="AP365" s="75" t="str">
        <f t="shared" si="279"/>
        <v/>
      </c>
      <c r="AQ365" s="75" t="str">
        <f t="shared" si="280"/>
        <v/>
      </c>
      <c r="AR365" s="76" t="str">
        <f t="shared" si="281"/>
        <v/>
      </c>
    </row>
    <row r="366" spans="2:44" s="65" customFormat="1">
      <c r="B366" s="28"/>
      <c r="C366" s="29"/>
      <c r="D366" s="29"/>
      <c r="E366" s="29"/>
      <c r="F366" s="29"/>
      <c r="G366" s="29"/>
      <c r="H366" s="30"/>
      <c r="I366" s="80"/>
      <c r="J366" s="77"/>
      <c r="K366" s="45"/>
      <c r="L366" s="36"/>
      <c r="M366" s="37"/>
      <c r="N366" s="49"/>
      <c r="O366" s="36"/>
      <c r="P366" s="36"/>
      <c r="Q366" s="36"/>
      <c r="R366" s="36"/>
      <c r="S366" s="36"/>
      <c r="T366" s="36"/>
      <c r="U366" s="42"/>
      <c r="V366" s="42"/>
      <c r="W366" s="36"/>
      <c r="X366" s="36"/>
      <c r="Y366" s="36"/>
      <c r="Z366" s="36"/>
      <c r="AA366" s="36"/>
      <c r="AB366" s="44"/>
      <c r="AC366" s="43"/>
      <c r="AD366" s="42"/>
      <c r="AE366" s="44"/>
      <c r="AG366" s="148" t="str">
        <f>IF(I366="","",CONCATENATE("SainSmart [",IF(J366="",C366,J366),"] ",I366," ",H357))</f>
        <v/>
      </c>
      <c r="AH366" s="93"/>
      <c r="AI366" s="75" t="str">
        <f t="shared" si="272"/>
        <v/>
      </c>
      <c r="AJ366" s="75" t="str">
        <f t="shared" si="273"/>
        <v/>
      </c>
      <c r="AK366" s="75" t="str">
        <f t="shared" si="274"/>
        <v/>
      </c>
      <c r="AL366" s="75" t="str">
        <f t="shared" si="275"/>
        <v/>
      </c>
      <c r="AM366" s="75" t="str">
        <f t="shared" si="276"/>
        <v/>
      </c>
      <c r="AN366" s="75" t="str">
        <f t="shared" si="277"/>
        <v/>
      </c>
      <c r="AO366" s="75" t="str">
        <f t="shared" si="278"/>
        <v/>
      </c>
      <c r="AP366" s="75" t="str">
        <f t="shared" si="279"/>
        <v/>
      </c>
      <c r="AQ366" s="75" t="str">
        <f t="shared" si="280"/>
        <v/>
      </c>
      <c r="AR366" s="76" t="str">
        <f t="shared" si="281"/>
        <v/>
      </c>
    </row>
    <row r="368" spans="2:44" ht="15.75" thickBot="1"/>
    <row r="369" spans="2:44" s="65" customFormat="1" ht="19.5" customHeight="1" thickBot="1">
      <c r="B369" s="3" t="s">
        <v>303</v>
      </c>
      <c r="I369" s="78"/>
      <c r="K369" s="123" t="s">
        <v>79</v>
      </c>
      <c r="L369" s="124"/>
      <c r="M369" s="124"/>
      <c r="N369" s="124"/>
      <c r="O369" s="124"/>
      <c r="P369" s="124"/>
      <c r="Q369" s="124"/>
      <c r="R369" s="124"/>
      <c r="S369" s="124"/>
      <c r="T369" s="124"/>
      <c r="U369" s="124"/>
      <c r="V369" s="124"/>
      <c r="W369" s="124"/>
      <c r="X369" s="124"/>
      <c r="Y369" s="124"/>
      <c r="Z369" s="124"/>
      <c r="AA369" s="124"/>
      <c r="AB369" s="124"/>
      <c r="AC369" s="124"/>
      <c r="AD369" s="124"/>
      <c r="AE369" s="125"/>
      <c r="AF369" s="110" t="s">
        <v>104</v>
      </c>
      <c r="AG369" s="111"/>
      <c r="AH369" s="111"/>
      <c r="AI369" s="111"/>
      <c r="AJ369" s="111"/>
      <c r="AK369" s="111"/>
      <c r="AL369" s="111"/>
      <c r="AM369" s="111"/>
      <c r="AN369" s="111"/>
      <c r="AO369" s="111"/>
      <c r="AP369" s="111"/>
      <c r="AQ369" s="111"/>
      <c r="AR369" s="112"/>
    </row>
    <row r="370" spans="2:44" s="65" customFormat="1" ht="60" customHeight="1" thickBot="1">
      <c r="B370" s="22" t="s">
        <v>33</v>
      </c>
      <c r="C370" s="23" t="s">
        <v>80</v>
      </c>
      <c r="D370" s="23" t="s">
        <v>115</v>
      </c>
      <c r="E370" s="23" t="s">
        <v>109</v>
      </c>
      <c r="F370" s="23" t="s">
        <v>108</v>
      </c>
      <c r="G370" s="23" t="s">
        <v>107</v>
      </c>
      <c r="H370" s="85" t="s">
        <v>37</v>
      </c>
      <c r="I370" s="79" t="s">
        <v>68</v>
      </c>
      <c r="J370" s="24" t="s">
        <v>238</v>
      </c>
      <c r="K370" s="4" t="s">
        <v>78</v>
      </c>
      <c r="L370" s="5" t="s">
        <v>53</v>
      </c>
      <c r="M370" s="5" t="s">
        <v>63</v>
      </c>
      <c r="N370" s="48" t="s">
        <v>35</v>
      </c>
      <c r="O370" s="5" t="s">
        <v>34</v>
      </c>
      <c r="P370" s="5" t="s">
        <v>39</v>
      </c>
      <c r="Q370" s="5" t="s">
        <v>54</v>
      </c>
      <c r="R370" s="5" t="s">
        <v>55</v>
      </c>
      <c r="S370" s="5" t="s">
        <v>56</v>
      </c>
      <c r="T370" s="5" t="s">
        <v>57</v>
      </c>
      <c r="U370" s="5" t="s">
        <v>58</v>
      </c>
      <c r="V370" s="51" t="s">
        <v>159</v>
      </c>
      <c r="W370" s="5" t="s">
        <v>59</v>
      </c>
      <c r="X370" s="5" t="s">
        <v>41</v>
      </c>
      <c r="Y370" s="5" t="s">
        <v>309</v>
      </c>
      <c r="Z370" s="5" t="s">
        <v>60</v>
      </c>
      <c r="AA370" s="5" t="s">
        <v>61</v>
      </c>
      <c r="AB370" s="55" t="s">
        <v>62</v>
      </c>
      <c r="AC370" s="4" t="s">
        <v>206</v>
      </c>
      <c r="AD370" s="5" t="s">
        <v>207</v>
      </c>
      <c r="AE370" s="6" t="s">
        <v>208</v>
      </c>
      <c r="AF370" s="66" t="s">
        <v>343</v>
      </c>
      <c r="AG370" s="81" t="s">
        <v>205</v>
      </c>
      <c r="AH370" s="91" t="s">
        <v>5</v>
      </c>
      <c r="AI370" s="8" t="s">
        <v>64</v>
      </c>
      <c r="AJ370" s="9" t="s">
        <v>6</v>
      </c>
      <c r="AK370" s="9" t="s">
        <v>65</v>
      </c>
      <c r="AL370" s="9" t="s">
        <v>66</v>
      </c>
      <c r="AM370" s="9" t="s">
        <v>83</v>
      </c>
      <c r="AN370" s="9" t="s">
        <v>84</v>
      </c>
      <c r="AO370" s="9" t="s">
        <v>89</v>
      </c>
      <c r="AP370" s="9" t="s">
        <v>91</v>
      </c>
      <c r="AQ370" s="9" t="s">
        <v>90</v>
      </c>
      <c r="AR370" s="10" t="s">
        <v>92</v>
      </c>
    </row>
    <row r="371" spans="2:44" s="65" customFormat="1" ht="15.75" customHeight="1" thickBot="1">
      <c r="B371" s="119" t="s">
        <v>256</v>
      </c>
      <c r="C371" s="19" t="s">
        <v>257</v>
      </c>
      <c r="D371" s="20">
        <v>10</v>
      </c>
      <c r="E371" s="62" t="s">
        <v>42</v>
      </c>
      <c r="F371" s="121" t="s">
        <v>195</v>
      </c>
      <c r="G371" s="20" t="s">
        <v>258</v>
      </c>
      <c r="H371" s="67" t="s">
        <v>250</v>
      </c>
      <c r="I371" s="80" t="str">
        <f>CONCATENATE("Flat Nose Spiral ",M371," Flute ",T371,"mm DOC")</f>
        <v>Flat Nose Spiral 2 Flute 5mm DOC</v>
      </c>
      <c r="J371" s="77" t="str">
        <f>C371</f>
        <v>FN10A</v>
      </c>
      <c r="K371" s="68" t="s">
        <v>28</v>
      </c>
      <c r="L371" s="69" t="s">
        <v>29</v>
      </c>
      <c r="M371" s="70">
        <v>2</v>
      </c>
      <c r="N371" s="71" t="s">
        <v>117</v>
      </c>
      <c r="O371" s="69">
        <v>0.8</v>
      </c>
      <c r="P371" s="69">
        <v>3.1749999999999998</v>
      </c>
      <c r="Q371" s="69">
        <v>38</v>
      </c>
      <c r="R371" s="69">
        <v>20</v>
      </c>
      <c r="S371" s="69">
        <v>6</v>
      </c>
      <c r="T371" s="69">
        <v>5</v>
      </c>
      <c r="U371" s="72"/>
      <c r="V371" s="72"/>
      <c r="W371" s="69"/>
      <c r="X371" s="69"/>
      <c r="Y371" s="69"/>
      <c r="Z371" s="69"/>
      <c r="AA371" s="69"/>
      <c r="AB371" s="73"/>
      <c r="AC371" s="74">
        <v>5</v>
      </c>
      <c r="AD371" s="72">
        <f>P371</f>
        <v>3.1749999999999998</v>
      </c>
      <c r="AE371" s="73">
        <f>O371</f>
        <v>0.8</v>
      </c>
      <c r="AF371" s="117" t="s">
        <v>363</v>
      </c>
      <c r="AG371" s="149" t="str">
        <f>IF(I371="","",CONCATENATE("SainSmart [",IF(J371="",C371,J371),"] ",I371," ",H371))</f>
        <v>SainSmart [FN10A] Flat Nose Spiral 2 Flute 5mm DOC Nano Blue Coat</v>
      </c>
      <c r="AH371" s="92" t="s">
        <v>44</v>
      </c>
      <c r="AI371" s="75">
        <f t="shared" ref="AI371:AI380" si="282">IF(AH371="","",IF(VLOOKUP($AH371,VCarveParms,2,FALSE)="","",IF(AH371="Tapered Ball Nose",P371,$O371)))</f>
        <v>0.8</v>
      </c>
      <c r="AJ371" s="75">
        <f t="shared" ref="AJ371:AJ380" si="283">IF(AH371="","",IF(VLOOKUP($AH371,VCarveParms,3,FALSE)="","",$M371))</f>
        <v>2</v>
      </c>
      <c r="AK371" s="75" t="str">
        <f t="shared" ref="AK371:AK380" si="284">IF(AH371="","",IF(VLOOKUP($AH371,VCarveParms,4,FALSE)="","",U371))</f>
        <v/>
      </c>
      <c r="AL371" s="75" t="str">
        <f t="shared" ref="AL371:AL380" si="285">IF(AH371="","",IF(VLOOKUP($AH371,VCarveParms,5,FALSE)="","",IF($AH371="Drill",$Y371,$V371*2)))</f>
        <v/>
      </c>
      <c r="AM371" s="75" t="str">
        <f t="shared" ref="AM371:AM380" si="286">IF(AH371="","",IF(VLOOKUP($AH371,VCarveParms,6,FALSE)="","",$V371))</f>
        <v/>
      </c>
      <c r="AN371" s="75" t="str">
        <f t="shared" ref="AN371:AN380" si="287">IF(AH371="","",IF(VLOOKUP($AH371,VCarveParms,7,FALSE)="","",$X371))</f>
        <v/>
      </c>
      <c r="AO371" s="75" t="str">
        <f t="shared" ref="AO371:AO380" si="288">IF(AH371="","",IF(VLOOKUP($AH371,VCarveParms,8,FALSE)="","","???"))</f>
        <v/>
      </c>
      <c r="AP371" s="75" t="str">
        <f t="shared" ref="AP371:AP380" si="289">IF(AH371="","",IF(VLOOKUP($AH371,VCarveParms,9,FALSE)="","","???"))</f>
        <v/>
      </c>
      <c r="AQ371" s="75" t="str">
        <f t="shared" ref="AQ371:AQ380" si="290">IF(AH371="","",IF(VLOOKUP($AH371,VCarveParms,10,FALSE)="","","???"))</f>
        <v/>
      </c>
      <c r="AR371" s="76" t="str">
        <f t="shared" ref="AR371:AR380" si="291">IF(AH371="","",IF(VLOOKUP($AH371,VCarveParms,11,FALSE)="","","???"))</f>
        <v/>
      </c>
    </row>
    <row r="372" spans="2:44" s="65" customFormat="1" ht="15.75" customHeight="1" thickBot="1">
      <c r="B372" s="120"/>
      <c r="C372" s="21" t="s">
        <v>116</v>
      </c>
      <c r="D372" s="17"/>
      <c r="E372" s="17"/>
      <c r="F372" s="122"/>
      <c r="G372" s="17"/>
      <c r="H372" s="86"/>
      <c r="I372" s="80" t="str">
        <f t="shared" ref="I372:I380" si="292">CONCATENATE("Flat Nose Spiral ",M372," Flute ",T372,"mm DOC")</f>
        <v>Flat Nose Spiral 2 Flute 4mm DOC</v>
      </c>
      <c r="J372" s="77" t="str">
        <f>C371</f>
        <v>FN10A</v>
      </c>
      <c r="K372" s="68" t="s">
        <v>28</v>
      </c>
      <c r="L372" s="69" t="s">
        <v>29</v>
      </c>
      <c r="M372" s="70">
        <v>2</v>
      </c>
      <c r="N372" s="71" t="s">
        <v>117</v>
      </c>
      <c r="O372" s="36">
        <v>1</v>
      </c>
      <c r="P372" s="69">
        <v>3.1749999999999998</v>
      </c>
      <c r="Q372" s="69">
        <v>38</v>
      </c>
      <c r="R372" s="69">
        <v>20</v>
      </c>
      <c r="S372" s="36">
        <v>6</v>
      </c>
      <c r="T372" s="36">
        <v>4</v>
      </c>
      <c r="U372" s="42"/>
      <c r="V372" s="42"/>
      <c r="W372" s="36"/>
      <c r="X372" s="36"/>
      <c r="Y372" s="36"/>
      <c r="Z372" s="36"/>
      <c r="AA372" s="36"/>
      <c r="AB372" s="44"/>
      <c r="AC372" s="74">
        <v>5</v>
      </c>
      <c r="AD372" s="72">
        <f>P372</f>
        <v>3.1749999999999998</v>
      </c>
      <c r="AE372" s="73">
        <f>O372</f>
        <v>1</v>
      </c>
      <c r="AF372" s="118"/>
      <c r="AG372" s="150" t="str">
        <f>IF(I372="","",CONCATENATE("SainSmart [",IF(J372="",C372,J372),"] ",I372," ",H371))</f>
        <v>SainSmart [FN10A] Flat Nose Spiral 2 Flute 4mm DOC Nano Blue Coat</v>
      </c>
      <c r="AH372" s="92" t="s">
        <v>44</v>
      </c>
      <c r="AI372" s="75">
        <f t="shared" si="282"/>
        <v>1</v>
      </c>
      <c r="AJ372" s="75">
        <f t="shared" si="283"/>
        <v>2</v>
      </c>
      <c r="AK372" s="75" t="str">
        <f t="shared" si="284"/>
        <v/>
      </c>
      <c r="AL372" s="75" t="str">
        <f t="shared" si="285"/>
        <v/>
      </c>
      <c r="AM372" s="75" t="str">
        <f t="shared" si="286"/>
        <v/>
      </c>
      <c r="AN372" s="75" t="str">
        <f t="shared" si="287"/>
        <v/>
      </c>
      <c r="AO372" s="75" t="str">
        <f t="shared" si="288"/>
        <v/>
      </c>
      <c r="AP372" s="75" t="str">
        <f t="shared" si="289"/>
        <v/>
      </c>
      <c r="AQ372" s="75" t="str">
        <f t="shared" si="290"/>
        <v/>
      </c>
      <c r="AR372" s="76" t="str">
        <f t="shared" si="291"/>
        <v/>
      </c>
    </row>
    <row r="373" spans="2:44" s="65" customFormat="1">
      <c r="B373" s="25"/>
      <c r="C373" s="26"/>
      <c r="D373" s="26"/>
      <c r="E373" s="26"/>
      <c r="F373" s="26"/>
      <c r="G373" s="26"/>
      <c r="H373" s="27"/>
      <c r="I373" s="80" t="str">
        <f t="shared" si="292"/>
        <v>Flat Nose Spiral 2 Flute 8mm DOC</v>
      </c>
      <c r="J373" s="77" t="str">
        <f>C371</f>
        <v>FN10A</v>
      </c>
      <c r="K373" s="68" t="s">
        <v>28</v>
      </c>
      <c r="L373" s="69" t="s">
        <v>29</v>
      </c>
      <c r="M373" s="70">
        <v>2</v>
      </c>
      <c r="N373" s="71" t="s">
        <v>117</v>
      </c>
      <c r="O373" s="36">
        <v>1.5</v>
      </c>
      <c r="P373" s="69">
        <v>3.1749999999999998</v>
      </c>
      <c r="Q373" s="69">
        <v>38</v>
      </c>
      <c r="R373" s="69">
        <v>20</v>
      </c>
      <c r="S373" s="36">
        <v>9</v>
      </c>
      <c r="T373" s="36">
        <v>8</v>
      </c>
      <c r="U373" s="42"/>
      <c r="V373" s="54"/>
      <c r="W373" s="36"/>
      <c r="X373" s="36"/>
      <c r="Y373" s="36"/>
      <c r="Z373" s="36"/>
      <c r="AA373" s="36"/>
      <c r="AB373" s="44"/>
      <c r="AC373" s="74">
        <v>5</v>
      </c>
      <c r="AD373" s="72">
        <f>P373</f>
        <v>3.1749999999999998</v>
      </c>
      <c r="AE373" s="73">
        <f>O373</f>
        <v>1.5</v>
      </c>
      <c r="AG373" s="148" t="str">
        <f>IF(I373="","",CONCATENATE("SainSmart [",IF(J373="",C373,J373),"] ",I373," ",H371))</f>
        <v>SainSmart [FN10A] Flat Nose Spiral 2 Flute 8mm DOC Nano Blue Coat</v>
      </c>
      <c r="AH373" s="92" t="s">
        <v>44</v>
      </c>
      <c r="AI373" s="75">
        <f t="shared" si="282"/>
        <v>1.5</v>
      </c>
      <c r="AJ373" s="75">
        <f t="shared" si="283"/>
        <v>2</v>
      </c>
      <c r="AK373" s="75" t="str">
        <f t="shared" si="284"/>
        <v/>
      </c>
      <c r="AL373" s="75" t="str">
        <f t="shared" si="285"/>
        <v/>
      </c>
      <c r="AM373" s="75" t="str">
        <f t="shared" si="286"/>
        <v/>
      </c>
      <c r="AN373" s="75" t="str">
        <f t="shared" si="287"/>
        <v/>
      </c>
      <c r="AO373" s="75" t="str">
        <f t="shared" si="288"/>
        <v/>
      </c>
      <c r="AP373" s="75" t="str">
        <f t="shared" si="289"/>
        <v/>
      </c>
      <c r="AQ373" s="75" t="str">
        <f t="shared" si="290"/>
        <v/>
      </c>
      <c r="AR373" s="76" t="str">
        <f t="shared" si="291"/>
        <v/>
      </c>
    </row>
    <row r="374" spans="2:44" s="65" customFormat="1">
      <c r="B374" s="25"/>
      <c r="C374" s="26"/>
      <c r="D374" s="26"/>
      <c r="E374" s="26"/>
      <c r="F374" s="26"/>
      <c r="G374" s="26"/>
      <c r="H374" s="27"/>
      <c r="I374" s="80" t="str">
        <f t="shared" si="292"/>
        <v>Flat Nose Spiral 2 Flute 9mm DOC</v>
      </c>
      <c r="J374" s="77" t="str">
        <f>C371</f>
        <v>FN10A</v>
      </c>
      <c r="K374" s="68" t="s">
        <v>28</v>
      </c>
      <c r="L374" s="69" t="s">
        <v>29</v>
      </c>
      <c r="M374" s="70">
        <v>2</v>
      </c>
      <c r="N374" s="71" t="s">
        <v>117</v>
      </c>
      <c r="O374" s="36">
        <v>2</v>
      </c>
      <c r="P374" s="69">
        <v>3.1749999999999998</v>
      </c>
      <c r="Q374" s="69">
        <v>38</v>
      </c>
      <c r="R374" s="69">
        <v>20</v>
      </c>
      <c r="S374" s="36">
        <v>10</v>
      </c>
      <c r="T374" s="36">
        <v>9</v>
      </c>
      <c r="U374" s="42"/>
      <c r="V374" s="42"/>
      <c r="W374" s="36"/>
      <c r="X374" s="36"/>
      <c r="Y374" s="36"/>
      <c r="Z374" s="36"/>
      <c r="AA374" s="36"/>
      <c r="AB374" s="44"/>
      <c r="AC374" s="43">
        <v>2</v>
      </c>
      <c r="AD374" s="72">
        <f>P374</f>
        <v>3.1749999999999998</v>
      </c>
      <c r="AE374" s="73">
        <f>O374</f>
        <v>2</v>
      </c>
      <c r="AG374" s="148" t="str">
        <f>IF(I374="","",CONCATENATE("SainSmart [",IF(J374="",C374,J374),"] ",I374," ",H371))</f>
        <v>SainSmart [FN10A] Flat Nose Spiral 2 Flute 9mm DOC Nano Blue Coat</v>
      </c>
      <c r="AH374" s="92" t="s">
        <v>44</v>
      </c>
      <c r="AI374" s="75">
        <f t="shared" si="282"/>
        <v>2</v>
      </c>
      <c r="AJ374" s="75">
        <f t="shared" si="283"/>
        <v>2</v>
      </c>
      <c r="AK374" s="75" t="str">
        <f t="shared" si="284"/>
        <v/>
      </c>
      <c r="AL374" s="75" t="str">
        <f t="shared" si="285"/>
        <v/>
      </c>
      <c r="AM374" s="75" t="str">
        <f t="shared" si="286"/>
        <v/>
      </c>
      <c r="AN374" s="75" t="str">
        <f t="shared" si="287"/>
        <v/>
      </c>
      <c r="AO374" s="75" t="str">
        <f t="shared" si="288"/>
        <v/>
      </c>
      <c r="AP374" s="75" t="str">
        <f t="shared" si="289"/>
        <v/>
      </c>
      <c r="AQ374" s="75" t="str">
        <f t="shared" si="290"/>
        <v/>
      </c>
      <c r="AR374" s="76" t="str">
        <f t="shared" si="291"/>
        <v/>
      </c>
    </row>
    <row r="375" spans="2:44" s="65" customFormat="1">
      <c r="B375" s="25"/>
      <c r="C375" s="26"/>
      <c r="D375" s="26"/>
      <c r="E375" s="26"/>
      <c r="F375" s="26"/>
      <c r="G375" s="26"/>
      <c r="H375" s="27"/>
      <c r="I375" s="80" t="str">
        <f t="shared" si="292"/>
        <v>Flat Nose Spiral 2 Flute 13mm DOC</v>
      </c>
      <c r="J375" s="77" t="str">
        <f>C371</f>
        <v>FN10A</v>
      </c>
      <c r="K375" s="68" t="s">
        <v>28</v>
      </c>
      <c r="L375" s="69" t="s">
        <v>29</v>
      </c>
      <c r="M375" s="70">
        <v>2</v>
      </c>
      <c r="N375" s="71" t="s">
        <v>117</v>
      </c>
      <c r="O375" s="36">
        <v>2</v>
      </c>
      <c r="P375" s="69">
        <v>3.1749999999999998</v>
      </c>
      <c r="Q375" s="69">
        <v>38</v>
      </c>
      <c r="R375" s="69">
        <v>20</v>
      </c>
      <c r="S375" s="36">
        <v>15</v>
      </c>
      <c r="T375" s="36">
        <v>13</v>
      </c>
      <c r="U375" s="42"/>
      <c r="V375" s="42"/>
      <c r="W375" s="36"/>
      <c r="X375" s="36"/>
      <c r="Y375" s="36"/>
      <c r="Z375" s="36"/>
      <c r="AA375" s="36"/>
      <c r="AB375" s="44"/>
      <c r="AC375" s="43">
        <v>2</v>
      </c>
      <c r="AD375" s="72">
        <f t="shared" ref="AD375:AD377" si="293">P375</f>
        <v>3.1749999999999998</v>
      </c>
      <c r="AE375" s="73">
        <f t="shared" ref="AE375:AE377" si="294">O375</f>
        <v>2</v>
      </c>
      <c r="AG375" s="148" t="str">
        <f>IF(I375="","",CONCATENATE("SainSmart [",IF(J375="",C375,J375),"] ",I375," ",H371))</f>
        <v>SainSmart [FN10A] Flat Nose Spiral 2 Flute 13mm DOC Nano Blue Coat</v>
      </c>
      <c r="AH375" s="92" t="s">
        <v>44</v>
      </c>
      <c r="AI375" s="75">
        <f t="shared" si="282"/>
        <v>2</v>
      </c>
      <c r="AJ375" s="75">
        <f t="shared" si="283"/>
        <v>2</v>
      </c>
      <c r="AK375" s="75" t="str">
        <f t="shared" si="284"/>
        <v/>
      </c>
      <c r="AL375" s="75" t="str">
        <f t="shared" si="285"/>
        <v/>
      </c>
      <c r="AM375" s="75" t="str">
        <f t="shared" si="286"/>
        <v/>
      </c>
      <c r="AN375" s="75" t="str">
        <f t="shared" si="287"/>
        <v/>
      </c>
      <c r="AO375" s="75" t="str">
        <f t="shared" si="288"/>
        <v/>
      </c>
      <c r="AP375" s="75" t="str">
        <f t="shared" si="289"/>
        <v/>
      </c>
      <c r="AQ375" s="75" t="str">
        <f t="shared" si="290"/>
        <v/>
      </c>
      <c r="AR375" s="76" t="str">
        <f t="shared" si="291"/>
        <v/>
      </c>
    </row>
    <row r="376" spans="2:44" s="65" customFormat="1">
      <c r="B376" s="25"/>
      <c r="C376" s="26"/>
      <c r="D376" s="26"/>
      <c r="E376" s="26"/>
      <c r="F376" s="26"/>
      <c r="G376" s="26"/>
      <c r="H376" s="27"/>
      <c r="I376" s="80" t="str">
        <f t="shared" si="292"/>
        <v>Flat Nose Spiral 2 Flute 17mm DOC</v>
      </c>
      <c r="J376" s="77" t="str">
        <f>C371</f>
        <v>FN10A</v>
      </c>
      <c r="K376" s="68" t="s">
        <v>28</v>
      </c>
      <c r="L376" s="69" t="s">
        <v>29</v>
      </c>
      <c r="M376" s="70">
        <v>2</v>
      </c>
      <c r="N376" s="71" t="s">
        <v>117</v>
      </c>
      <c r="O376" s="36">
        <v>2</v>
      </c>
      <c r="P376" s="69">
        <v>3.1749999999999998</v>
      </c>
      <c r="Q376" s="69">
        <v>38</v>
      </c>
      <c r="R376" s="69">
        <v>20</v>
      </c>
      <c r="S376" s="36">
        <v>19</v>
      </c>
      <c r="T376" s="36">
        <v>17</v>
      </c>
      <c r="U376" s="42"/>
      <c r="V376" s="42"/>
      <c r="W376" s="36"/>
      <c r="X376" s="36"/>
      <c r="Y376" s="36"/>
      <c r="Z376" s="36"/>
      <c r="AA376" s="36"/>
      <c r="AB376" s="44"/>
      <c r="AC376" s="43">
        <v>2</v>
      </c>
      <c r="AD376" s="72">
        <f t="shared" si="293"/>
        <v>3.1749999999999998</v>
      </c>
      <c r="AE376" s="73">
        <f t="shared" si="294"/>
        <v>2</v>
      </c>
      <c r="AG376" s="148" t="str">
        <f>IF(I376="","",CONCATENATE("SainSmart [",IF(J376="",C376,J376),"] ",I376," ",H371))</f>
        <v>SainSmart [FN10A] Flat Nose Spiral 2 Flute 17mm DOC Nano Blue Coat</v>
      </c>
      <c r="AH376" s="92" t="s">
        <v>44</v>
      </c>
      <c r="AI376" s="75">
        <f t="shared" si="282"/>
        <v>2</v>
      </c>
      <c r="AJ376" s="75">
        <f t="shared" si="283"/>
        <v>2</v>
      </c>
      <c r="AK376" s="75" t="str">
        <f t="shared" si="284"/>
        <v/>
      </c>
      <c r="AL376" s="75" t="str">
        <f t="shared" si="285"/>
        <v/>
      </c>
      <c r="AM376" s="75" t="str">
        <f t="shared" si="286"/>
        <v/>
      </c>
      <c r="AN376" s="75" t="str">
        <f t="shared" si="287"/>
        <v/>
      </c>
      <c r="AO376" s="75" t="str">
        <f t="shared" si="288"/>
        <v/>
      </c>
      <c r="AP376" s="75" t="str">
        <f t="shared" si="289"/>
        <v/>
      </c>
      <c r="AQ376" s="75" t="str">
        <f t="shared" si="290"/>
        <v/>
      </c>
      <c r="AR376" s="76" t="str">
        <f t="shared" si="291"/>
        <v/>
      </c>
    </row>
    <row r="377" spans="2:44" s="65" customFormat="1">
      <c r="B377" s="25"/>
      <c r="C377" s="26"/>
      <c r="D377" s="26"/>
      <c r="E377" s="26"/>
      <c r="F377" s="26"/>
      <c r="G377" s="26"/>
      <c r="H377" s="27"/>
      <c r="I377" s="80" t="str">
        <f t="shared" si="292"/>
        <v>Flat Nose Spiral 2 Flute 22mm DOC</v>
      </c>
      <c r="J377" s="77" t="str">
        <f>C371</f>
        <v>FN10A</v>
      </c>
      <c r="K377" s="68" t="s">
        <v>28</v>
      </c>
      <c r="L377" s="69" t="s">
        <v>29</v>
      </c>
      <c r="M377" s="70">
        <v>2</v>
      </c>
      <c r="N377" s="71" t="s">
        <v>117</v>
      </c>
      <c r="O377" s="36">
        <v>2</v>
      </c>
      <c r="P377" s="69">
        <v>3.1749999999999998</v>
      </c>
      <c r="Q377" s="69">
        <v>38</v>
      </c>
      <c r="R377" s="69">
        <v>25</v>
      </c>
      <c r="S377" s="36">
        <v>24</v>
      </c>
      <c r="T377" s="36">
        <v>22</v>
      </c>
      <c r="U377" s="42"/>
      <c r="V377" s="42"/>
      <c r="W377" s="36"/>
      <c r="X377" s="36"/>
      <c r="Y377" s="36"/>
      <c r="Z377" s="36"/>
      <c r="AA377" s="36"/>
      <c r="AB377" s="44"/>
      <c r="AC377" s="43">
        <v>2</v>
      </c>
      <c r="AD377" s="72">
        <f t="shared" si="293"/>
        <v>3.1749999999999998</v>
      </c>
      <c r="AE377" s="73">
        <f t="shared" si="294"/>
        <v>2</v>
      </c>
      <c r="AG377" s="148" t="str">
        <f>IF(I377="","",CONCATENATE("SainSmart [",IF(J377="",C377,J377),"] ",I377," ",H371))</f>
        <v>SainSmart [FN10A] Flat Nose Spiral 2 Flute 22mm DOC Nano Blue Coat</v>
      </c>
      <c r="AH377" s="92" t="s">
        <v>44</v>
      </c>
      <c r="AI377" s="75">
        <f t="shared" si="282"/>
        <v>2</v>
      </c>
      <c r="AJ377" s="75">
        <f t="shared" si="283"/>
        <v>2</v>
      </c>
      <c r="AK377" s="75" t="str">
        <f t="shared" si="284"/>
        <v/>
      </c>
      <c r="AL377" s="75" t="str">
        <f t="shared" si="285"/>
        <v/>
      </c>
      <c r="AM377" s="75" t="str">
        <f t="shared" si="286"/>
        <v/>
      </c>
      <c r="AN377" s="75" t="str">
        <f t="shared" si="287"/>
        <v/>
      </c>
      <c r="AO377" s="75" t="str">
        <f t="shared" si="288"/>
        <v/>
      </c>
      <c r="AP377" s="75" t="str">
        <f t="shared" si="289"/>
        <v/>
      </c>
      <c r="AQ377" s="75" t="str">
        <f t="shared" si="290"/>
        <v/>
      </c>
      <c r="AR377" s="76" t="str">
        <f t="shared" si="291"/>
        <v/>
      </c>
    </row>
    <row r="378" spans="2:44" s="65" customFormat="1">
      <c r="B378" s="25"/>
      <c r="C378" s="26"/>
      <c r="D378" s="26"/>
      <c r="E378" s="26"/>
      <c r="F378" s="26"/>
      <c r="G378" s="26"/>
      <c r="H378" s="27"/>
      <c r="I378" s="80" t="str">
        <f t="shared" si="292"/>
        <v>Flat Nose Spiral 2 Flute 17mm DOC</v>
      </c>
      <c r="J378" s="77" t="str">
        <f>C371</f>
        <v>FN10A</v>
      </c>
      <c r="K378" s="68" t="s">
        <v>28</v>
      </c>
      <c r="L378" s="69" t="s">
        <v>29</v>
      </c>
      <c r="M378" s="70">
        <v>2</v>
      </c>
      <c r="N378" s="71" t="s">
        <v>117</v>
      </c>
      <c r="O378" s="36">
        <v>2.5</v>
      </c>
      <c r="P378" s="69">
        <v>3.1749999999999998</v>
      </c>
      <c r="Q378" s="69">
        <v>38</v>
      </c>
      <c r="R378" s="69">
        <v>20</v>
      </c>
      <c r="S378" s="36">
        <v>19</v>
      </c>
      <c r="T378" s="36">
        <v>17</v>
      </c>
      <c r="U378" s="42"/>
      <c r="V378" s="42"/>
      <c r="W378" s="36"/>
      <c r="X378" s="36"/>
      <c r="Y378" s="36"/>
      <c r="Z378" s="36"/>
      <c r="AA378" s="36"/>
      <c r="AB378" s="44"/>
      <c r="AC378" s="43">
        <v>2</v>
      </c>
      <c r="AD378" s="72">
        <f t="shared" ref="AD378" si="295">P378</f>
        <v>3.1749999999999998</v>
      </c>
      <c r="AE378" s="73">
        <f t="shared" ref="AE378" si="296">O378</f>
        <v>2.5</v>
      </c>
      <c r="AG378" s="148" t="str">
        <f>IF(I378="","",CONCATENATE("SainSmart [",IF(J378="",C378,J378),"] ",I378," ",H371))</f>
        <v>SainSmart [FN10A] Flat Nose Spiral 2 Flute 17mm DOC Nano Blue Coat</v>
      </c>
      <c r="AH378" s="92" t="s">
        <v>44</v>
      </c>
      <c r="AI378" s="75">
        <f t="shared" si="282"/>
        <v>2.5</v>
      </c>
      <c r="AJ378" s="75">
        <f t="shared" si="283"/>
        <v>2</v>
      </c>
      <c r="AK378" s="75" t="str">
        <f t="shared" si="284"/>
        <v/>
      </c>
      <c r="AL378" s="75" t="str">
        <f t="shared" si="285"/>
        <v/>
      </c>
      <c r="AM378" s="75" t="str">
        <f t="shared" si="286"/>
        <v/>
      </c>
      <c r="AN378" s="75" t="str">
        <f t="shared" si="287"/>
        <v/>
      </c>
      <c r="AO378" s="75" t="str">
        <f t="shared" si="288"/>
        <v/>
      </c>
      <c r="AP378" s="75" t="str">
        <f t="shared" si="289"/>
        <v/>
      </c>
      <c r="AQ378" s="75" t="str">
        <f t="shared" si="290"/>
        <v/>
      </c>
      <c r="AR378" s="76" t="str">
        <f t="shared" si="291"/>
        <v/>
      </c>
    </row>
    <row r="379" spans="2:44" s="65" customFormat="1">
      <c r="B379" s="25"/>
      <c r="C379" s="26"/>
      <c r="D379" s="26"/>
      <c r="E379" s="26"/>
      <c r="F379" s="26"/>
      <c r="G379" s="26"/>
      <c r="H379" s="27"/>
      <c r="I379" s="80" t="str">
        <f t="shared" si="292"/>
        <v>Flat Nose Spiral 2 Flute 10mm DOC</v>
      </c>
      <c r="J379" s="77" t="str">
        <f>C371</f>
        <v>FN10A</v>
      </c>
      <c r="K379" s="68" t="s">
        <v>28</v>
      </c>
      <c r="L379" s="69" t="s">
        <v>29</v>
      </c>
      <c r="M379" s="70">
        <v>2</v>
      </c>
      <c r="N379" s="71" t="s">
        <v>117</v>
      </c>
      <c r="O379" s="36">
        <v>3.1749999999999998</v>
      </c>
      <c r="P379" s="69">
        <v>3.1749999999999998</v>
      </c>
      <c r="Q379" s="69">
        <v>38</v>
      </c>
      <c r="R379" s="69">
        <v>20</v>
      </c>
      <c r="S379" s="36">
        <v>12</v>
      </c>
      <c r="T379" s="36">
        <v>10</v>
      </c>
      <c r="U379" s="42"/>
      <c r="V379" s="42"/>
      <c r="W379" s="36"/>
      <c r="X379" s="36"/>
      <c r="Y379" s="36"/>
      <c r="Z379" s="36"/>
      <c r="AA379" s="36"/>
      <c r="AB379" s="44"/>
      <c r="AC379" s="43"/>
      <c r="AD379" s="42"/>
      <c r="AE379" s="44"/>
      <c r="AG379" s="148" t="str">
        <f>IF(I379="","",CONCATENATE("SainSmart [",IF(J379="",C379,J379),"] ",I379," ",H371))</f>
        <v>SainSmart [FN10A] Flat Nose Spiral 2 Flute 10mm DOC Nano Blue Coat</v>
      </c>
      <c r="AH379" s="92" t="s">
        <v>44</v>
      </c>
      <c r="AI379" s="75">
        <f t="shared" si="282"/>
        <v>3.1749999999999998</v>
      </c>
      <c r="AJ379" s="75">
        <f t="shared" si="283"/>
        <v>2</v>
      </c>
      <c r="AK379" s="75" t="str">
        <f t="shared" si="284"/>
        <v/>
      </c>
      <c r="AL379" s="75" t="str">
        <f t="shared" si="285"/>
        <v/>
      </c>
      <c r="AM379" s="75" t="str">
        <f t="shared" si="286"/>
        <v/>
      </c>
      <c r="AN379" s="75" t="str">
        <f t="shared" si="287"/>
        <v/>
      </c>
      <c r="AO379" s="75" t="str">
        <f t="shared" si="288"/>
        <v/>
      </c>
      <c r="AP379" s="75" t="str">
        <f t="shared" si="289"/>
        <v/>
      </c>
      <c r="AQ379" s="75" t="str">
        <f t="shared" si="290"/>
        <v/>
      </c>
      <c r="AR379" s="76" t="str">
        <f t="shared" si="291"/>
        <v/>
      </c>
    </row>
    <row r="380" spans="2:44" s="65" customFormat="1">
      <c r="B380" s="28"/>
      <c r="C380" s="29"/>
      <c r="D380" s="29"/>
      <c r="E380" s="29"/>
      <c r="F380" s="29"/>
      <c r="G380" s="29"/>
      <c r="H380" s="30"/>
      <c r="I380" s="80" t="str">
        <f t="shared" si="292"/>
        <v>Flat Nose Spiral 2 Flute 13mm DOC</v>
      </c>
      <c r="J380" s="77" t="str">
        <f>C371</f>
        <v>FN10A</v>
      </c>
      <c r="K380" s="68" t="s">
        <v>28</v>
      </c>
      <c r="L380" s="69" t="s">
        <v>29</v>
      </c>
      <c r="M380" s="70">
        <v>2</v>
      </c>
      <c r="N380" s="71" t="s">
        <v>117</v>
      </c>
      <c r="O380" s="36">
        <v>3.1749999999999998</v>
      </c>
      <c r="P380" s="69">
        <v>3.1749999999999998</v>
      </c>
      <c r="Q380" s="69">
        <v>38</v>
      </c>
      <c r="R380" s="69">
        <v>20</v>
      </c>
      <c r="S380" s="36">
        <v>14</v>
      </c>
      <c r="T380" s="36">
        <v>13</v>
      </c>
      <c r="U380" s="42"/>
      <c r="V380" s="42"/>
      <c r="W380" s="36"/>
      <c r="X380" s="36"/>
      <c r="Y380" s="36"/>
      <c r="Z380" s="36"/>
      <c r="AA380" s="36"/>
      <c r="AB380" s="44"/>
      <c r="AC380" s="43"/>
      <c r="AD380" s="42"/>
      <c r="AE380" s="44"/>
      <c r="AG380" s="148" t="str">
        <f>IF(I380="","",CONCATENATE("SainSmart [",IF(J380="",C380,J380),"] ",I380," ",H371))</f>
        <v>SainSmart [FN10A] Flat Nose Spiral 2 Flute 13mm DOC Nano Blue Coat</v>
      </c>
      <c r="AH380" s="92" t="s">
        <v>44</v>
      </c>
      <c r="AI380" s="75">
        <f t="shared" si="282"/>
        <v>3.1749999999999998</v>
      </c>
      <c r="AJ380" s="75">
        <f t="shared" si="283"/>
        <v>2</v>
      </c>
      <c r="AK380" s="75" t="str">
        <f t="shared" si="284"/>
        <v/>
      </c>
      <c r="AL380" s="75" t="str">
        <f t="shared" si="285"/>
        <v/>
      </c>
      <c r="AM380" s="75" t="str">
        <f t="shared" si="286"/>
        <v/>
      </c>
      <c r="AN380" s="75" t="str">
        <f t="shared" si="287"/>
        <v/>
      </c>
      <c r="AO380" s="75" t="str">
        <f t="shared" si="288"/>
        <v/>
      </c>
      <c r="AP380" s="75" t="str">
        <f t="shared" si="289"/>
        <v/>
      </c>
      <c r="AQ380" s="75" t="str">
        <f t="shared" si="290"/>
        <v/>
      </c>
      <c r="AR380" s="76" t="str">
        <f t="shared" si="291"/>
        <v/>
      </c>
    </row>
    <row r="381" spans="2:44" ht="15.75" thickBot="1"/>
    <row r="382" spans="2:44" s="65" customFormat="1" ht="19.5" customHeight="1" thickBot="1">
      <c r="B382" s="3" t="s">
        <v>303</v>
      </c>
      <c r="I382" s="78"/>
      <c r="K382" s="123" t="s">
        <v>79</v>
      </c>
      <c r="L382" s="124"/>
      <c r="M382" s="124"/>
      <c r="N382" s="124"/>
      <c r="O382" s="124"/>
      <c r="P382" s="124"/>
      <c r="Q382" s="124"/>
      <c r="R382" s="124"/>
      <c r="S382" s="124"/>
      <c r="T382" s="124"/>
      <c r="U382" s="124"/>
      <c r="V382" s="124"/>
      <c r="W382" s="124"/>
      <c r="X382" s="124"/>
      <c r="Y382" s="124"/>
      <c r="Z382" s="124"/>
      <c r="AA382" s="124"/>
      <c r="AB382" s="124"/>
      <c r="AC382" s="124"/>
      <c r="AD382" s="124"/>
      <c r="AE382" s="125"/>
      <c r="AF382" s="110" t="s">
        <v>104</v>
      </c>
      <c r="AG382" s="111"/>
      <c r="AH382" s="111"/>
      <c r="AI382" s="111"/>
      <c r="AJ382" s="111"/>
      <c r="AK382" s="111"/>
      <c r="AL382" s="111"/>
      <c r="AM382" s="111"/>
      <c r="AN382" s="111"/>
      <c r="AO382" s="111"/>
      <c r="AP382" s="111"/>
      <c r="AQ382" s="111"/>
      <c r="AR382" s="112"/>
    </row>
    <row r="383" spans="2:44" s="65" customFormat="1" ht="60" customHeight="1" thickBot="1">
      <c r="B383" s="22" t="s">
        <v>33</v>
      </c>
      <c r="C383" s="23" t="s">
        <v>80</v>
      </c>
      <c r="D383" s="23" t="s">
        <v>115</v>
      </c>
      <c r="E383" s="23" t="s">
        <v>109</v>
      </c>
      <c r="F383" s="23" t="s">
        <v>108</v>
      </c>
      <c r="G383" s="23" t="s">
        <v>107</v>
      </c>
      <c r="H383" s="85" t="s">
        <v>37</v>
      </c>
      <c r="I383" s="79" t="s">
        <v>68</v>
      </c>
      <c r="J383" s="24" t="s">
        <v>238</v>
      </c>
      <c r="K383" s="4" t="s">
        <v>78</v>
      </c>
      <c r="L383" s="5" t="s">
        <v>53</v>
      </c>
      <c r="M383" s="5" t="s">
        <v>63</v>
      </c>
      <c r="N383" s="48" t="s">
        <v>35</v>
      </c>
      <c r="O383" s="5" t="s">
        <v>34</v>
      </c>
      <c r="P383" s="5" t="s">
        <v>39</v>
      </c>
      <c r="Q383" s="5" t="s">
        <v>54</v>
      </c>
      <c r="R383" s="5" t="s">
        <v>55</v>
      </c>
      <c r="S383" s="5" t="s">
        <v>56</v>
      </c>
      <c r="T383" s="5" t="s">
        <v>57</v>
      </c>
      <c r="U383" s="5" t="s">
        <v>58</v>
      </c>
      <c r="V383" s="51" t="s">
        <v>159</v>
      </c>
      <c r="W383" s="5" t="s">
        <v>59</v>
      </c>
      <c r="X383" s="5" t="s">
        <v>41</v>
      </c>
      <c r="Y383" s="5" t="s">
        <v>309</v>
      </c>
      <c r="Z383" s="5" t="s">
        <v>60</v>
      </c>
      <c r="AA383" s="5" t="s">
        <v>61</v>
      </c>
      <c r="AB383" s="55" t="s">
        <v>62</v>
      </c>
      <c r="AC383" s="4" t="s">
        <v>206</v>
      </c>
      <c r="AD383" s="5" t="s">
        <v>207</v>
      </c>
      <c r="AE383" s="6" t="s">
        <v>208</v>
      </c>
      <c r="AF383" s="66" t="s">
        <v>343</v>
      </c>
      <c r="AG383" s="81" t="s">
        <v>205</v>
      </c>
      <c r="AH383" s="91" t="s">
        <v>5</v>
      </c>
      <c r="AI383" s="8" t="s">
        <v>64</v>
      </c>
      <c r="AJ383" s="9" t="s">
        <v>6</v>
      </c>
      <c r="AK383" s="9" t="s">
        <v>65</v>
      </c>
      <c r="AL383" s="9" t="s">
        <v>66</v>
      </c>
      <c r="AM383" s="9" t="s">
        <v>83</v>
      </c>
      <c r="AN383" s="9" t="s">
        <v>84</v>
      </c>
      <c r="AO383" s="9" t="s">
        <v>89</v>
      </c>
      <c r="AP383" s="9" t="s">
        <v>91</v>
      </c>
      <c r="AQ383" s="9" t="s">
        <v>90</v>
      </c>
      <c r="AR383" s="10" t="s">
        <v>92</v>
      </c>
    </row>
    <row r="384" spans="2:44" s="65" customFormat="1" ht="15.75" customHeight="1" thickBot="1">
      <c r="B384" s="119" t="s">
        <v>259</v>
      </c>
      <c r="C384" s="19" t="s">
        <v>260</v>
      </c>
      <c r="D384" s="20">
        <v>10</v>
      </c>
      <c r="E384" s="62" t="s">
        <v>42</v>
      </c>
      <c r="F384" s="121" t="s">
        <v>195</v>
      </c>
      <c r="G384" s="20" t="s">
        <v>261</v>
      </c>
      <c r="H384" s="67" t="s">
        <v>250</v>
      </c>
      <c r="I384" s="80" t="str">
        <f>CONCATENATE("Ball Nose Spiral ",M384," Flute ",T384,"mm DOC")</f>
        <v>Ball Nose Spiral 2 Flute 5mm DOC</v>
      </c>
      <c r="J384" s="77" t="str">
        <f>C384</f>
        <v>BN10A</v>
      </c>
      <c r="K384" s="68" t="s">
        <v>31</v>
      </c>
      <c r="L384" s="69" t="s">
        <v>29</v>
      </c>
      <c r="M384" s="70">
        <v>2</v>
      </c>
      <c r="N384" s="71" t="s">
        <v>117</v>
      </c>
      <c r="O384" s="69">
        <v>0.8</v>
      </c>
      <c r="P384" s="69">
        <v>3.1749999999999998</v>
      </c>
      <c r="Q384" s="69">
        <v>38</v>
      </c>
      <c r="R384" s="69">
        <v>22</v>
      </c>
      <c r="S384" s="69">
        <v>6</v>
      </c>
      <c r="T384" s="69">
        <v>5</v>
      </c>
      <c r="U384" s="72"/>
      <c r="V384" s="72"/>
      <c r="W384" s="69"/>
      <c r="X384" s="69"/>
      <c r="Y384" s="69"/>
      <c r="Z384" s="69"/>
      <c r="AA384" s="69"/>
      <c r="AB384" s="73"/>
      <c r="AC384" s="74">
        <v>5</v>
      </c>
      <c r="AD384" s="72">
        <f>P384</f>
        <v>3.1749999999999998</v>
      </c>
      <c r="AE384" s="73">
        <f>O384</f>
        <v>0.8</v>
      </c>
      <c r="AF384" s="117" t="s">
        <v>391</v>
      </c>
      <c r="AG384" s="149" t="str">
        <f>IF(I384="","",CONCATENATE("SainSmart [",IF(J384="",C384,J384),"] ",I384," ",H384))</f>
        <v>SainSmart [BN10A] Ball Nose Spiral 2 Flute 5mm DOC Nano Blue Coat</v>
      </c>
      <c r="AH384" s="92" t="s">
        <v>17</v>
      </c>
      <c r="AI384" s="75">
        <f t="shared" ref="AI384:AI393" si="297">IF(AH384="","",IF(VLOOKUP($AH384,VCarveParms,2,FALSE)="","",IF(AH384="Tapered Ball Nose",P384,$O384)))</f>
        <v>0.8</v>
      </c>
      <c r="AJ384" s="75">
        <f t="shared" ref="AJ384:AJ393" si="298">IF(AH384="","",IF(VLOOKUP($AH384,VCarveParms,3,FALSE)="","",$M384))</f>
        <v>2</v>
      </c>
      <c r="AK384" s="75" t="str">
        <f t="shared" ref="AK384:AK393" si="299">IF(AH384="","",IF(VLOOKUP($AH384,VCarveParms,4,FALSE)="","",U384))</f>
        <v/>
      </c>
      <c r="AL384" s="75" t="str">
        <f t="shared" ref="AL384:AL393" si="300">IF(AH384="","",IF(VLOOKUP($AH384,VCarveParms,5,FALSE)="","",IF($AH384="Drill",$Y384,$V384*2)))</f>
        <v/>
      </c>
      <c r="AM384" s="75" t="str">
        <f t="shared" ref="AM384:AM393" si="301">IF(AH384="","",IF(VLOOKUP($AH384,VCarveParms,6,FALSE)="","",$V384))</f>
        <v/>
      </c>
      <c r="AN384" s="75" t="str">
        <f t="shared" ref="AN384:AN393" si="302">IF(AH384="","",IF(VLOOKUP($AH384,VCarveParms,7,FALSE)="","",$X384))</f>
        <v/>
      </c>
      <c r="AO384" s="75" t="str">
        <f t="shared" ref="AO384:AO393" si="303">IF(AH384="","",IF(VLOOKUP($AH384,VCarveParms,8,FALSE)="","","???"))</f>
        <v/>
      </c>
      <c r="AP384" s="75" t="str">
        <f t="shared" ref="AP384:AP393" si="304">IF(AH384="","",IF(VLOOKUP($AH384,VCarveParms,9,FALSE)="","","???"))</f>
        <v/>
      </c>
      <c r="AQ384" s="75" t="str">
        <f t="shared" ref="AQ384:AQ393" si="305">IF(AH384="","",IF(VLOOKUP($AH384,VCarveParms,10,FALSE)="","","???"))</f>
        <v/>
      </c>
      <c r="AR384" s="76" t="str">
        <f t="shared" ref="AR384:AR393" si="306">IF(AH384="","",IF(VLOOKUP($AH384,VCarveParms,11,FALSE)="","","???"))</f>
        <v/>
      </c>
    </row>
    <row r="385" spans="2:44" s="65" customFormat="1" ht="15.75" customHeight="1" thickBot="1">
      <c r="B385" s="120"/>
      <c r="C385" s="21" t="s">
        <v>116</v>
      </c>
      <c r="D385" s="17"/>
      <c r="E385" s="17"/>
      <c r="F385" s="122"/>
      <c r="G385" s="17"/>
      <c r="H385" s="86"/>
      <c r="I385" s="80" t="str">
        <f t="shared" ref="I385:I393" si="307">CONCATENATE("Ball Nose Spiral ",M385," Flute ",T385,"mm DOC")</f>
        <v>Ball Nose Spiral 2 Flute 4mm DOC</v>
      </c>
      <c r="J385" s="77" t="str">
        <f>C384</f>
        <v>BN10A</v>
      </c>
      <c r="K385" s="68" t="s">
        <v>31</v>
      </c>
      <c r="L385" s="69" t="s">
        <v>29</v>
      </c>
      <c r="M385" s="70">
        <v>2</v>
      </c>
      <c r="N385" s="71" t="s">
        <v>117</v>
      </c>
      <c r="O385" s="36">
        <v>1</v>
      </c>
      <c r="P385" s="69">
        <v>3.1749999999999998</v>
      </c>
      <c r="Q385" s="69">
        <v>38</v>
      </c>
      <c r="R385" s="69">
        <v>22</v>
      </c>
      <c r="S385" s="36">
        <v>6</v>
      </c>
      <c r="T385" s="36">
        <v>4</v>
      </c>
      <c r="U385" s="42"/>
      <c r="V385" s="42"/>
      <c r="W385" s="36"/>
      <c r="X385" s="36"/>
      <c r="Y385" s="36"/>
      <c r="Z385" s="36"/>
      <c r="AA385" s="36"/>
      <c r="AB385" s="44"/>
      <c r="AC385" s="74">
        <v>5</v>
      </c>
      <c r="AD385" s="72">
        <f>P385</f>
        <v>3.1749999999999998</v>
      </c>
      <c r="AE385" s="73">
        <f>O385</f>
        <v>1</v>
      </c>
      <c r="AF385" s="118"/>
      <c r="AG385" s="150" t="str">
        <f>IF(I385="","",CONCATENATE("SainSmart [",IF(J385="",C385,J385),"] ",I385," ",H384))</f>
        <v>SainSmart [BN10A] Ball Nose Spiral 2 Flute 4mm DOC Nano Blue Coat</v>
      </c>
      <c r="AH385" s="92" t="s">
        <v>17</v>
      </c>
      <c r="AI385" s="75">
        <f t="shared" si="297"/>
        <v>1</v>
      </c>
      <c r="AJ385" s="75">
        <f t="shared" si="298"/>
        <v>2</v>
      </c>
      <c r="AK385" s="75" t="str">
        <f t="shared" si="299"/>
        <v/>
      </c>
      <c r="AL385" s="75" t="str">
        <f t="shared" si="300"/>
        <v/>
      </c>
      <c r="AM385" s="75" t="str">
        <f t="shared" si="301"/>
        <v/>
      </c>
      <c r="AN385" s="75" t="str">
        <f t="shared" si="302"/>
        <v/>
      </c>
      <c r="AO385" s="75" t="str">
        <f t="shared" si="303"/>
        <v/>
      </c>
      <c r="AP385" s="75" t="str">
        <f t="shared" si="304"/>
        <v/>
      </c>
      <c r="AQ385" s="75" t="str">
        <f t="shared" si="305"/>
        <v/>
      </c>
      <c r="AR385" s="76" t="str">
        <f t="shared" si="306"/>
        <v/>
      </c>
    </row>
    <row r="386" spans="2:44" s="65" customFormat="1">
      <c r="B386" s="25"/>
      <c r="C386" s="26"/>
      <c r="D386" s="26"/>
      <c r="E386" s="26"/>
      <c r="F386" s="26"/>
      <c r="G386" s="26"/>
      <c r="H386" s="27"/>
      <c r="I386" s="80" t="str">
        <f t="shared" si="307"/>
        <v>Ball Nose Spiral 2 Flute 8mm DOC</v>
      </c>
      <c r="J386" s="77" t="str">
        <f>C384</f>
        <v>BN10A</v>
      </c>
      <c r="K386" s="68" t="s">
        <v>31</v>
      </c>
      <c r="L386" s="69" t="s">
        <v>29</v>
      </c>
      <c r="M386" s="70">
        <v>2</v>
      </c>
      <c r="N386" s="71" t="s">
        <v>117</v>
      </c>
      <c r="O386" s="36">
        <v>1.5</v>
      </c>
      <c r="P386" s="69">
        <v>3.1749999999999998</v>
      </c>
      <c r="Q386" s="69">
        <v>38</v>
      </c>
      <c r="R386" s="69">
        <v>22</v>
      </c>
      <c r="S386" s="36">
        <v>9</v>
      </c>
      <c r="T386" s="36">
        <v>8</v>
      </c>
      <c r="U386" s="42"/>
      <c r="V386" s="54"/>
      <c r="W386" s="36"/>
      <c r="X386" s="36"/>
      <c r="Y386" s="36"/>
      <c r="Z386" s="36"/>
      <c r="AA386" s="36"/>
      <c r="AB386" s="44"/>
      <c r="AC386" s="74">
        <v>5</v>
      </c>
      <c r="AD386" s="72">
        <f>P386</f>
        <v>3.1749999999999998</v>
      </c>
      <c r="AE386" s="73">
        <f>O386</f>
        <v>1.5</v>
      </c>
      <c r="AG386" s="148" t="str">
        <f>IF(I386="","",CONCATENATE("SainSmart [",IF(J386="",C386,J386),"] ",I386," ",H384))</f>
        <v>SainSmart [BN10A] Ball Nose Spiral 2 Flute 8mm DOC Nano Blue Coat</v>
      </c>
      <c r="AH386" s="92" t="s">
        <v>17</v>
      </c>
      <c r="AI386" s="75">
        <f t="shared" si="297"/>
        <v>1.5</v>
      </c>
      <c r="AJ386" s="75">
        <f t="shared" si="298"/>
        <v>2</v>
      </c>
      <c r="AK386" s="75" t="str">
        <f t="shared" si="299"/>
        <v/>
      </c>
      <c r="AL386" s="75" t="str">
        <f t="shared" si="300"/>
        <v/>
      </c>
      <c r="AM386" s="75" t="str">
        <f t="shared" si="301"/>
        <v/>
      </c>
      <c r="AN386" s="75" t="str">
        <f t="shared" si="302"/>
        <v/>
      </c>
      <c r="AO386" s="75" t="str">
        <f t="shared" si="303"/>
        <v/>
      </c>
      <c r="AP386" s="75" t="str">
        <f t="shared" si="304"/>
        <v/>
      </c>
      <c r="AQ386" s="75" t="str">
        <f t="shared" si="305"/>
        <v/>
      </c>
      <c r="AR386" s="76" t="str">
        <f t="shared" si="306"/>
        <v/>
      </c>
    </row>
    <row r="387" spans="2:44" s="65" customFormat="1">
      <c r="B387" s="25"/>
      <c r="C387" s="26"/>
      <c r="D387" s="26"/>
      <c r="E387" s="26"/>
      <c r="F387" s="26"/>
      <c r="G387" s="26"/>
      <c r="H387" s="27"/>
      <c r="I387" s="80" t="str">
        <f t="shared" si="307"/>
        <v>Ball Nose Spiral 2 Flute 9mm DOC</v>
      </c>
      <c r="J387" s="77" t="str">
        <f>C384</f>
        <v>BN10A</v>
      </c>
      <c r="K387" s="68" t="s">
        <v>31</v>
      </c>
      <c r="L387" s="69" t="s">
        <v>29</v>
      </c>
      <c r="M387" s="70">
        <v>2</v>
      </c>
      <c r="N387" s="71" t="s">
        <v>117</v>
      </c>
      <c r="O387" s="36">
        <v>2</v>
      </c>
      <c r="P387" s="69">
        <v>3.1749999999999998</v>
      </c>
      <c r="Q387" s="69">
        <v>38</v>
      </c>
      <c r="R387" s="69">
        <v>22</v>
      </c>
      <c r="S387" s="36">
        <v>10</v>
      </c>
      <c r="T387" s="36">
        <v>9</v>
      </c>
      <c r="U387" s="42"/>
      <c r="V387" s="42"/>
      <c r="W387" s="36"/>
      <c r="X387" s="36"/>
      <c r="Y387" s="36"/>
      <c r="Z387" s="36"/>
      <c r="AA387" s="36"/>
      <c r="AB387" s="44"/>
      <c r="AC387" s="43">
        <v>2</v>
      </c>
      <c r="AD387" s="72">
        <f>P387</f>
        <v>3.1749999999999998</v>
      </c>
      <c r="AE387" s="73">
        <f>O387</f>
        <v>2</v>
      </c>
      <c r="AG387" s="148" t="str">
        <f>IF(I387="","",CONCATENATE("SainSmart [",IF(J387="",C387,J387),"] ",I387," ",H384))</f>
        <v>SainSmart [BN10A] Ball Nose Spiral 2 Flute 9mm DOC Nano Blue Coat</v>
      </c>
      <c r="AH387" s="92" t="s">
        <v>17</v>
      </c>
      <c r="AI387" s="75">
        <f t="shared" si="297"/>
        <v>2</v>
      </c>
      <c r="AJ387" s="75">
        <f t="shared" si="298"/>
        <v>2</v>
      </c>
      <c r="AK387" s="75" t="str">
        <f t="shared" si="299"/>
        <v/>
      </c>
      <c r="AL387" s="75" t="str">
        <f t="shared" si="300"/>
        <v/>
      </c>
      <c r="AM387" s="75" t="str">
        <f t="shared" si="301"/>
        <v/>
      </c>
      <c r="AN387" s="75" t="str">
        <f t="shared" si="302"/>
        <v/>
      </c>
      <c r="AO387" s="75" t="str">
        <f t="shared" si="303"/>
        <v/>
      </c>
      <c r="AP387" s="75" t="str">
        <f t="shared" si="304"/>
        <v/>
      </c>
      <c r="AQ387" s="75" t="str">
        <f t="shared" si="305"/>
        <v/>
      </c>
      <c r="AR387" s="76" t="str">
        <f t="shared" si="306"/>
        <v/>
      </c>
    </row>
    <row r="388" spans="2:44" s="65" customFormat="1">
      <c r="B388" s="25"/>
      <c r="C388" s="26"/>
      <c r="D388" s="26"/>
      <c r="E388" s="26"/>
      <c r="F388" s="26"/>
      <c r="G388" s="26"/>
      <c r="H388" s="27"/>
      <c r="I388" s="80" t="str">
        <f t="shared" si="307"/>
        <v>Ball Nose Spiral 2 Flute 13mm DOC</v>
      </c>
      <c r="J388" s="77" t="str">
        <f>C384</f>
        <v>BN10A</v>
      </c>
      <c r="K388" s="68" t="s">
        <v>31</v>
      </c>
      <c r="L388" s="69" t="s">
        <v>29</v>
      </c>
      <c r="M388" s="70">
        <v>2</v>
      </c>
      <c r="N388" s="71" t="s">
        <v>117</v>
      </c>
      <c r="O388" s="36">
        <v>2</v>
      </c>
      <c r="P388" s="69">
        <v>3.1749999999999998</v>
      </c>
      <c r="Q388" s="69">
        <v>38</v>
      </c>
      <c r="R388" s="69">
        <v>22</v>
      </c>
      <c r="S388" s="36">
        <v>15</v>
      </c>
      <c r="T388" s="36">
        <v>13</v>
      </c>
      <c r="U388" s="42"/>
      <c r="V388" s="42"/>
      <c r="W388" s="36"/>
      <c r="X388" s="36"/>
      <c r="Y388" s="36"/>
      <c r="Z388" s="36"/>
      <c r="AA388" s="36"/>
      <c r="AB388" s="44"/>
      <c r="AC388" s="43">
        <v>2</v>
      </c>
      <c r="AD388" s="72">
        <f t="shared" ref="AD388:AD390" si="308">P388</f>
        <v>3.1749999999999998</v>
      </c>
      <c r="AE388" s="73">
        <f t="shared" ref="AE388:AE390" si="309">O388</f>
        <v>2</v>
      </c>
      <c r="AG388" s="148" t="str">
        <f>IF(I388="","",CONCATENATE("SainSmart [",IF(J388="",C388,J388),"] ",I388," ",H384))</f>
        <v>SainSmart [BN10A] Ball Nose Spiral 2 Flute 13mm DOC Nano Blue Coat</v>
      </c>
      <c r="AH388" s="92" t="s">
        <v>17</v>
      </c>
      <c r="AI388" s="75">
        <f t="shared" si="297"/>
        <v>2</v>
      </c>
      <c r="AJ388" s="75">
        <f t="shared" si="298"/>
        <v>2</v>
      </c>
      <c r="AK388" s="75" t="str">
        <f t="shared" si="299"/>
        <v/>
      </c>
      <c r="AL388" s="75" t="str">
        <f t="shared" si="300"/>
        <v/>
      </c>
      <c r="AM388" s="75" t="str">
        <f t="shared" si="301"/>
        <v/>
      </c>
      <c r="AN388" s="75" t="str">
        <f t="shared" si="302"/>
        <v/>
      </c>
      <c r="AO388" s="75" t="str">
        <f t="shared" si="303"/>
        <v/>
      </c>
      <c r="AP388" s="75" t="str">
        <f t="shared" si="304"/>
        <v/>
      </c>
      <c r="AQ388" s="75" t="str">
        <f t="shared" si="305"/>
        <v/>
      </c>
      <c r="AR388" s="76" t="str">
        <f t="shared" si="306"/>
        <v/>
      </c>
    </row>
    <row r="389" spans="2:44" s="65" customFormat="1">
      <c r="B389" s="25"/>
      <c r="C389" s="26"/>
      <c r="D389" s="26"/>
      <c r="E389" s="26"/>
      <c r="F389" s="26"/>
      <c r="G389" s="26"/>
      <c r="H389" s="27"/>
      <c r="I389" s="80" t="str">
        <f t="shared" si="307"/>
        <v>Ball Nose Spiral 2 Flute 17mm DOC</v>
      </c>
      <c r="J389" s="77" t="str">
        <f>C384</f>
        <v>BN10A</v>
      </c>
      <c r="K389" s="68" t="s">
        <v>31</v>
      </c>
      <c r="L389" s="69" t="s">
        <v>29</v>
      </c>
      <c r="M389" s="70">
        <v>2</v>
      </c>
      <c r="N389" s="71" t="s">
        <v>117</v>
      </c>
      <c r="O389" s="36">
        <v>2</v>
      </c>
      <c r="P389" s="69">
        <v>3.1749999999999998</v>
      </c>
      <c r="Q389" s="69">
        <v>38</v>
      </c>
      <c r="R389" s="69">
        <v>22</v>
      </c>
      <c r="S389" s="36">
        <v>19</v>
      </c>
      <c r="T389" s="36">
        <v>17</v>
      </c>
      <c r="U389" s="42"/>
      <c r="V389" s="42"/>
      <c r="W389" s="36"/>
      <c r="X389" s="36"/>
      <c r="Y389" s="36"/>
      <c r="Z389" s="36"/>
      <c r="AA389" s="36"/>
      <c r="AB389" s="44"/>
      <c r="AC389" s="43">
        <v>2</v>
      </c>
      <c r="AD389" s="72">
        <f t="shared" si="308"/>
        <v>3.1749999999999998</v>
      </c>
      <c r="AE389" s="73">
        <f t="shared" si="309"/>
        <v>2</v>
      </c>
      <c r="AG389" s="148" t="str">
        <f>IF(I389="","",CONCATENATE("SainSmart [",IF(J389="",C389,J389),"] ",I389," ",H384))</f>
        <v>SainSmart [BN10A] Ball Nose Spiral 2 Flute 17mm DOC Nano Blue Coat</v>
      </c>
      <c r="AH389" s="92" t="s">
        <v>17</v>
      </c>
      <c r="AI389" s="75">
        <f t="shared" si="297"/>
        <v>2</v>
      </c>
      <c r="AJ389" s="75">
        <f t="shared" si="298"/>
        <v>2</v>
      </c>
      <c r="AK389" s="75" t="str">
        <f t="shared" si="299"/>
        <v/>
      </c>
      <c r="AL389" s="75" t="str">
        <f t="shared" si="300"/>
        <v/>
      </c>
      <c r="AM389" s="75" t="str">
        <f t="shared" si="301"/>
        <v/>
      </c>
      <c r="AN389" s="75" t="str">
        <f t="shared" si="302"/>
        <v/>
      </c>
      <c r="AO389" s="75" t="str">
        <f t="shared" si="303"/>
        <v/>
      </c>
      <c r="AP389" s="75" t="str">
        <f t="shared" si="304"/>
        <v/>
      </c>
      <c r="AQ389" s="75" t="str">
        <f t="shared" si="305"/>
        <v/>
      </c>
      <c r="AR389" s="76" t="str">
        <f t="shared" si="306"/>
        <v/>
      </c>
    </row>
    <row r="390" spans="2:44" s="65" customFormat="1">
      <c r="B390" s="25"/>
      <c r="C390" s="26"/>
      <c r="D390" s="26"/>
      <c r="E390" s="26"/>
      <c r="F390" s="26"/>
      <c r="G390" s="26"/>
      <c r="H390" s="27"/>
      <c r="I390" s="80" t="str">
        <f t="shared" si="307"/>
        <v>Ball Nose Spiral 2 Flute 22mm DOC</v>
      </c>
      <c r="J390" s="77" t="str">
        <f>C384</f>
        <v>BN10A</v>
      </c>
      <c r="K390" s="68" t="s">
        <v>31</v>
      </c>
      <c r="L390" s="69" t="s">
        <v>29</v>
      </c>
      <c r="M390" s="70">
        <v>2</v>
      </c>
      <c r="N390" s="71" t="s">
        <v>117</v>
      </c>
      <c r="O390" s="36">
        <v>2</v>
      </c>
      <c r="P390" s="69">
        <v>3.1749999999999998</v>
      </c>
      <c r="Q390" s="69">
        <v>38</v>
      </c>
      <c r="R390" s="69">
        <v>25</v>
      </c>
      <c r="S390" s="36">
        <v>24</v>
      </c>
      <c r="T390" s="36">
        <v>22</v>
      </c>
      <c r="U390" s="42"/>
      <c r="V390" s="42"/>
      <c r="W390" s="36"/>
      <c r="X390" s="36"/>
      <c r="Y390" s="36"/>
      <c r="Z390" s="36"/>
      <c r="AA390" s="36"/>
      <c r="AB390" s="44"/>
      <c r="AC390" s="43">
        <v>2</v>
      </c>
      <c r="AD390" s="72">
        <f t="shared" si="308"/>
        <v>3.1749999999999998</v>
      </c>
      <c r="AE390" s="73">
        <f t="shared" si="309"/>
        <v>2</v>
      </c>
      <c r="AG390" s="148" t="str">
        <f>IF(I390="","",CONCATENATE("SainSmart [",IF(J390="",C390,J390),"] ",I390," ",H384))</f>
        <v>SainSmart [BN10A] Ball Nose Spiral 2 Flute 22mm DOC Nano Blue Coat</v>
      </c>
      <c r="AH390" s="92" t="s">
        <v>17</v>
      </c>
      <c r="AI390" s="75">
        <f t="shared" si="297"/>
        <v>2</v>
      </c>
      <c r="AJ390" s="75">
        <f t="shared" si="298"/>
        <v>2</v>
      </c>
      <c r="AK390" s="75" t="str">
        <f t="shared" si="299"/>
        <v/>
      </c>
      <c r="AL390" s="75" t="str">
        <f t="shared" si="300"/>
        <v/>
      </c>
      <c r="AM390" s="75" t="str">
        <f t="shared" si="301"/>
        <v/>
      </c>
      <c r="AN390" s="75" t="str">
        <f t="shared" si="302"/>
        <v/>
      </c>
      <c r="AO390" s="75" t="str">
        <f t="shared" si="303"/>
        <v/>
      </c>
      <c r="AP390" s="75" t="str">
        <f t="shared" si="304"/>
        <v/>
      </c>
      <c r="AQ390" s="75" t="str">
        <f t="shared" si="305"/>
        <v/>
      </c>
      <c r="AR390" s="76" t="str">
        <f t="shared" si="306"/>
        <v/>
      </c>
    </row>
    <row r="391" spans="2:44" s="65" customFormat="1">
      <c r="B391" s="25"/>
      <c r="C391" s="26"/>
      <c r="D391" s="26"/>
      <c r="E391" s="26"/>
      <c r="F391" s="26"/>
      <c r="G391" s="26"/>
      <c r="H391" s="27"/>
      <c r="I391" s="80" t="str">
        <f t="shared" si="307"/>
        <v>Ball Nose Spiral 2 Flute 17mm DOC</v>
      </c>
      <c r="J391" s="77" t="str">
        <f>C384</f>
        <v>BN10A</v>
      </c>
      <c r="K391" s="68" t="s">
        <v>31</v>
      </c>
      <c r="L391" s="69" t="s">
        <v>29</v>
      </c>
      <c r="M391" s="70">
        <v>2</v>
      </c>
      <c r="N391" s="71" t="s">
        <v>117</v>
      </c>
      <c r="O391" s="36">
        <v>2</v>
      </c>
      <c r="P391" s="69">
        <v>3.1749999999999998</v>
      </c>
      <c r="Q391" s="69">
        <v>38</v>
      </c>
      <c r="R391" s="69">
        <v>22</v>
      </c>
      <c r="S391" s="36">
        <v>19</v>
      </c>
      <c r="T391" s="36">
        <v>17</v>
      </c>
      <c r="U391" s="42"/>
      <c r="V391" s="42"/>
      <c r="W391" s="36"/>
      <c r="X391" s="36"/>
      <c r="Y391" s="36"/>
      <c r="Z391" s="36"/>
      <c r="AA391" s="36"/>
      <c r="AB391" s="44"/>
      <c r="AC391" s="43"/>
      <c r="AD391" s="42"/>
      <c r="AE391" s="44"/>
      <c r="AG391" s="148" t="str">
        <f>IF(I391="","",CONCATENATE("SainSmart [",IF(J391="",C391,J391),"] ",I391," ",H384))</f>
        <v>SainSmart [BN10A] Ball Nose Spiral 2 Flute 17mm DOC Nano Blue Coat</v>
      </c>
      <c r="AH391" s="92" t="s">
        <v>17</v>
      </c>
      <c r="AI391" s="75">
        <f t="shared" si="297"/>
        <v>2</v>
      </c>
      <c r="AJ391" s="75">
        <f t="shared" si="298"/>
        <v>2</v>
      </c>
      <c r="AK391" s="75" t="str">
        <f t="shared" si="299"/>
        <v/>
      </c>
      <c r="AL391" s="75" t="str">
        <f t="shared" si="300"/>
        <v/>
      </c>
      <c r="AM391" s="75" t="str">
        <f t="shared" si="301"/>
        <v/>
      </c>
      <c r="AN391" s="75" t="str">
        <f t="shared" si="302"/>
        <v/>
      </c>
      <c r="AO391" s="75" t="str">
        <f t="shared" si="303"/>
        <v/>
      </c>
      <c r="AP391" s="75" t="str">
        <f t="shared" si="304"/>
        <v/>
      </c>
      <c r="AQ391" s="75" t="str">
        <f t="shared" si="305"/>
        <v/>
      </c>
      <c r="AR391" s="76" t="str">
        <f t="shared" si="306"/>
        <v/>
      </c>
    </row>
    <row r="392" spans="2:44" s="65" customFormat="1">
      <c r="B392" s="25"/>
      <c r="C392" s="26"/>
      <c r="D392" s="26"/>
      <c r="E392" s="26"/>
      <c r="F392" s="26"/>
      <c r="G392" s="26"/>
      <c r="H392" s="27"/>
      <c r="I392" s="80" t="str">
        <f t="shared" si="307"/>
        <v>Ball Nose Spiral 2 Flute 10mm DOC</v>
      </c>
      <c r="J392" s="77" t="str">
        <f>C384</f>
        <v>BN10A</v>
      </c>
      <c r="K392" s="68" t="s">
        <v>31</v>
      </c>
      <c r="L392" s="69" t="s">
        <v>29</v>
      </c>
      <c r="M392" s="70">
        <v>2</v>
      </c>
      <c r="N392" s="71" t="s">
        <v>117</v>
      </c>
      <c r="O392" s="36">
        <v>2.5</v>
      </c>
      <c r="P392" s="69">
        <v>3.1749999999999998</v>
      </c>
      <c r="Q392" s="69">
        <v>38</v>
      </c>
      <c r="R392" s="69">
        <v>22</v>
      </c>
      <c r="S392" s="36">
        <v>12</v>
      </c>
      <c r="T392" s="36">
        <v>10</v>
      </c>
      <c r="U392" s="42"/>
      <c r="V392" s="42"/>
      <c r="W392" s="36"/>
      <c r="X392" s="36"/>
      <c r="Y392" s="36"/>
      <c r="Z392" s="36"/>
      <c r="AA392" s="36"/>
      <c r="AB392" s="44"/>
      <c r="AC392" s="43"/>
      <c r="AD392" s="42"/>
      <c r="AE392" s="44"/>
      <c r="AG392" s="148" t="str">
        <f>IF(I392="","",CONCATENATE("SainSmart [",IF(J392="",C392,J392),"] ",I392," ",H384))</f>
        <v>SainSmart [BN10A] Ball Nose Spiral 2 Flute 10mm DOC Nano Blue Coat</v>
      </c>
      <c r="AH392" s="92" t="s">
        <v>17</v>
      </c>
      <c r="AI392" s="75">
        <f t="shared" si="297"/>
        <v>2.5</v>
      </c>
      <c r="AJ392" s="75">
        <f t="shared" si="298"/>
        <v>2</v>
      </c>
      <c r="AK392" s="75" t="str">
        <f t="shared" si="299"/>
        <v/>
      </c>
      <c r="AL392" s="75" t="str">
        <f t="shared" si="300"/>
        <v/>
      </c>
      <c r="AM392" s="75" t="str">
        <f t="shared" si="301"/>
        <v/>
      </c>
      <c r="AN392" s="75" t="str">
        <f t="shared" si="302"/>
        <v/>
      </c>
      <c r="AO392" s="75" t="str">
        <f t="shared" si="303"/>
        <v/>
      </c>
      <c r="AP392" s="75" t="str">
        <f t="shared" si="304"/>
        <v/>
      </c>
      <c r="AQ392" s="75" t="str">
        <f t="shared" si="305"/>
        <v/>
      </c>
      <c r="AR392" s="76" t="str">
        <f t="shared" si="306"/>
        <v/>
      </c>
    </row>
    <row r="393" spans="2:44" s="65" customFormat="1">
      <c r="B393" s="28"/>
      <c r="C393" s="29"/>
      <c r="D393" s="29"/>
      <c r="E393" s="29"/>
      <c r="F393" s="29"/>
      <c r="G393" s="29"/>
      <c r="H393" s="30"/>
      <c r="I393" s="80" t="str">
        <f t="shared" si="307"/>
        <v>Ball Nose Spiral 2 Flute 13mm DOC</v>
      </c>
      <c r="J393" s="77" t="str">
        <f>C384</f>
        <v>BN10A</v>
      </c>
      <c r="K393" s="68" t="s">
        <v>31</v>
      </c>
      <c r="L393" s="69" t="s">
        <v>29</v>
      </c>
      <c r="M393" s="70">
        <v>2</v>
      </c>
      <c r="N393" s="71" t="s">
        <v>117</v>
      </c>
      <c r="O393" s="36">
        <v>2.5</v>
      </c>
      <c r="P393" s="69">
        <v>3.1749999999999998</v>
      </c>
      <c r="Q393" s="69">
        <v>38</v>
      </c>
      <c r="R393" s="69">
        <v>22</v>
      </c>
      <c r="S393" s="36">
        <v>14</v>
      </c>
      <c r="T393" s="36">
        <v>13</v>
      </c>
      <c r="U393" s="42"/>
      <c r="V393" s="42"/>
      <c r="W393" s="36"/>
      <c r="X393" s="36"/>
      <c r="Y393" s="36"/>
      <c r="Z393" s="36"/>
      <c r="AA393" s="36"/>
      <c r="AB393" s="44"/>
      <c r="AC393" s="43"/>
      <c r="AD393" s="42"/>
      <c r="AE393" s="44"/>
      <c r="AG393" s="148" t="str">
        <f>IF(I393="","",CONCATENATE("SainSmart [",IF(J393="",C393,J393),"] ",I393," ",H384))</f>
        <v>SainSmart [BN10A] Ball Nose Spiral 2 Flute 13mm DOC Nano Blue Coat</v>
      </c>
      <c r="AH393" s="92" t="s">
        <v>17</v>
      </c>
      <c r="AI393" s="75">
        <f t="shared" si="297"/>
        <v>2.5</v>
      </c>
      <c r="AJ393" s="75">
        <f t="shared" si="298"/>
        <v>2</v>
      </c>
      <c r="AK393" s="75" t="str">
        <f t="shared" si="299"/>
        <v/>
      </c>
      <c r="AL393" s="75" t="str">
        <f t="shared" si="300"/>
        <v/>
      </c>
      <c r="AM393" s="75" t="str">
        <f t="shared" si="301"/>
        <v/>
      </c>
      <c r="AN393" s="75" t="str">
        <f t="shared" si="302"/>
        <v/>
      </c>
      <c r="AO393" s="75" t="str">
        <f t="shared" si="303"/>
        <v/>
      </c>
      <c r="AP393" s="75" t="str">
        <f t="shared" si="304"/>
        <v/>
      </c>
      <c r="AQ393" s="75" t="str">
        <f t="shared" si="305"/>
        <v/>
      </c>
      <c r="AR393" s="76" t="str">
        <f t="shared" si="306"/>
        <v/>
      </c>
    </row>
    <row r="394" spans="2:44" ht="15.75" thickBot="1">
      <c r="AG394" s="101"/>
    </row>
    <row r="395" spans="2:44" s="65" customFormat="1" ht="19.5" customHeight="1" thickBot="1">
      <c r="B395" s="3" t="s">
        <v>265</v>
      </c>
      <c r="I395" s="78"/>
      <c r="K395" s="123" t="s">
        <v>79</v>
      </c>
      <c r="L395" s="124"/>
      <c r="M395" s="124"/>
      <c r="N395" s="124"/>
      <c r="O395" s="124"/>
      <c r="P395" s="124"/>
      <c r="Q395" s="124"/>
      <c r="R395" s="124"/>
      <c r="S395" s="124"/>
      <c r="T395" s="124"/>
      <c r="U395" s="124"/>
      <c r="V395" s="124"/>
      <c r="W395" s="124"/>
      <c r="X395" s="124"/>
      <c r="Y395" s="124"/>
      <c r="Z395" s="124"/>
      <c r="AA395" s="124"/>
      <c r="AB395" s="124"/>
      <c r="AC395" s="124"/>
      <c r="AD395" s="124"/>
      <c r="AE395" s="125"/>
      <c r="AF395" s="110" t="s">
        <v>104</v>
      </c>
      <c r="AG395" s="111"/>
      <c r="AH395" s="111"/>
      <c r="AI395" s="111"/>
      <c r="AJ395" s="111"/>
      <c r="AK395" s="111"/>
      <c r="AL395" s="111"/>
      <c r="AM395" s="111"/>
      <c r="AN395" s="111"/>
      <c r="AO395" s="111"/>
      <c r="AP395" s="111"/>
      <c r="AQ395" s="111"/>
      <c r="AR395" s="112"/>
    </row>
    <row r="396" spans="2:44" s="65" customFormat="1" ht="60" customHeight="1" thickBot="1">
      <c r="B396" s="22" t="s">
        <v>33</v>
      </c>
      <c r="C396" s="23" t="s">
        <v>80</v>
      </c>
      <c r="D396" s="23" t="s">
        <v>115</v>
      </c>
      <c r="E396" s="23" t="s">
        <v>109</v>
      </c>
      <c r="F396" s="23" t="s">
        <v>108</v>
      </c>
      <c r="G396" s="23" t="s">
        <v>107</v>
      </c>
      <c r="H396" s="85" t="s">
        <v>37</v>
      </c>
      <c r="I396" s="79" t="s">
        <v>68</v>
      </c>
      <c r="J396" s="24" t="s">
        <v>238</v>
      </c>
      <c r="K396" s="4" t="s">
        <v>78</v>
      </c>
      <c r="L396" s="5" t="s">
        <v>53</v>
      </c>
      <c r="M396" s="5" t="s">
        <v>63</v>
      </c>
      <c r="N396" s="48" t="s">
        <v>35</v>
      </c>
      <c r="O396" s="5" t="s">
        <v>34</v>
      </c>
      <c r="P396" s="5" t="s">
        <v>39</v>
      </c>
      <c r="Q396" s="5" t="s">
        <v>54</v>
      </c>
      <c r="R396" s="5" t="s">
        <v>55</v>
      </c>
      <c r="S396" s="5" t="s">
        <v>56</v>
      </c>
      <c r="T396" s="5" t="s">
        <v>57</v>
      </c>
      <c r="U396" s="5" t="s">
        <v>58</v>
      </c>
      <c r="V396" s="51" t="s">
        <v>159</v>
      </c>
      <c r="W396" s="5" t="s">
        <v>59</v>
      </c>
      <c r="X396" s="5" t="s">
        <v>41</v>
      </c>
      <c r="Y396" s="5" t="s">
        <v>309</v>
      </c>
      <c r="Z396" s="5" t="s">
        <v>60</v>
      </c>
      <c r="AA396" s="5" t="s">
        <v>61</v>
      </c>
      <c r="AB396" s="55" t="s">
        <v>62</v>
      </c>
      <c r="AC396" s="4" t="s">
        <v>206</v>
      </c>
      <c r="AD396" s="5" t="s">
        <v>207</v>
      </c>
      <c r="AE396" s="6" t="s">
        <v>208</v>
      </c>
      <c r="AF396" s="66" t="s">
        <v>343</v>
      </c>
      <c r="AG396" s="81" t="s">
        <v>205</v>
      </c>
      <c r="AH396" s="91" t="s">
        <v>5</v>
      </c>
      <c r="AI396" s="8" t="s">
        <v>64</v>
      </c>
      <c r="AJ396" s="9" t="s">
        <v>6</v>
      </c>
      <c r="AK396" s="9" t="s">
        <v>65</v>
      </c>
      <c r="AL396" s="9" t="s">
        <v>66</v>
      </c>
      <c r="AM396" s="9" t="s">
        <v>83</v>
      </c>
      <c r="AN396" s="9" t="s">
        <v>84</v>
      </c>
      <c r="AO396" s="9" t="s">
        <v>89</v>
      </c>
      <c r="AP396" s="9" t="s">
        <v>91</v>
      </c>
      <c r="AQ396" s="9" t="s">
        <v>90</v>
      </c>
      <c r="AR396" s="10" t="s">
        <v>92</v>
      </c>
    </row>
    <row r="397" spans="2:44" s="65" customFormat="1" ht="15.75" customHeight="1" thickBot="1">
      <c r="B397" s="119" t="s">
        <v>262</v>
      </c>
      <c r="C397" s="19" t="s">
        <v>263</v>
      </c>
      <c r="D397" s="20">
        <v>30</v>
      </c>
      <c r="E397" s="62" t="s">
        <v>42</v>
      </c>
      <c r="F397" s="121" t="s">
        <v>195</v>
      </c>
      <c r="G397" s="20" t="s">
        <v>264</v>
      </c>
      <c r="H397" s="67"/>
      <c r="I397" s="80" t="s">
        <v>297</v>
      </c>
      <c r="J397" s="77" t="str">
        <f>C397</f>
        <v>PD30A</v>
      </c>
      <c r="K397" s="68" t="s">
        <v>292</v>
      </c>
      <c r="L397" s="69" t="s">
        <v>29</v>
      </c>
      <c r="M397" s="70">
        <v>2</v>
      </c>
      <c r="N397" s="71" t="s">
        <v>45</v>
      </c>
      <c r="O397" s="69">
        <v>0.1</v>
      </c>
      <c r="P397" s="69">
        <v>3.1749999999999998</v>
      </c>
      <c r="Q397" s="69">
        <v>38</v>
      </c>
      <c r="R397" s="69">
        <v>22</v>
      </c>
      <c r="S397" s="69">
        <v>2.5</v>
      </c>
      <c r="T397" s="69">
        <v>2</v>
      </c>
      <c r="U397" s="72"/>
      <c r="V397" s="72"/>
      <c r="W397" s="69"/>
      <c r="X397" s="69"/>
      <c r="Y397" s="69">
        <v>118</v>
      </c>
      <c r="Z397" s="69"/>
      <c r="AA397" s="69"/>
      <c r="AB397" s="73"/>
      <c r="AC397" s="96" t="s">
        <v>294</v>
      </c>
      <c r="AD397" s="98" t="s">
        <v>295</v>
      </c>
      <c r="AE397" s="97" t="s">
        <v>296</v>
      </c>
      <c r="AF397" s="117" t="s">
        <v>376</v>
      </c>
      <c r="AG397" s="149" t="str">
        <f>IF(I397="","",CONCATENATE("SainSmart [",IF(J397="",C397,J397),"] ",I397," ",H397))</f>
        <v xml:space="preserve">SainSmart [PD30A] PCB Drill </v>
      </c>
      <c r="AH397" s="92" t="s">
        <v>86</v>
      </c>
      <c r="AI397" s="75">
        <f t="shared" ref="AI397:AI426" si="310">IF(AH397="","",IF(VLOOKUP($AH397,VCarveParms,2,FALSE)="","",IF(AH397="Tapered Ball Nose",P397,$O397)))</f>
        <v>0.1</v>
      </c>
      <c r="AJ397" s="75">
        <f t="shared" ref="AJ397:AJ426" si="311">IF(AH397="","",IF(VLOOKUP($AH397,VCarveParms,3,FALSE)="","",$M397))</f>
        <v>2</v>
      </c>
      <c r="AK397" s="75" t="str">
        <f t="shared" ref="AK397:AK426" si="312">IF(AH397="","",IF(VLOOKUP($AH397,VCarveParms,4,FALSE)="","",U397))</f>
        <v/>
      </c>
      <c r="AL397" s="75">
        <f t="shared" ref="AL397:AL426" si="313">IF(AH397="","",IF(VLOOKUP($AH397,VCarveParms,5,FALSE)="","",IF($AH397="Drill",$Y397,$V397*2)))</f>
        <v>118</v>
      </c>
      <c r="AM397" s="75" t="str">
        <f t="shared" ref="AM397:AM426" si="314">IF(AH397="","",IF(VLOOKUP($AH397,VCarveParms,6,FALSE)="","",$V397))</f>
        <v/>
      </c>
      <c r="AN397" s="75" t="str">
        <f t="shared" ref="AN397:AN426" si="315">IF(AH397="","",IF(VLOOKUP($AH397,VCarveParms,7,FALSE)="","",$X397))</f>
        <v/>
      </c>
      <c r="AO397" s="75" t="str">
        <f t="shared" ref="AO397:AO426" si="316">IF(AH397="","",IF(VLOOKUP($AH397,VCarveParms,8,FALSE)="","","???"))</f>
        <v/>
      </c>
      <c r="AP397" s="75" t="str">
        <f t="shared" ref="AP397:AP426" si="317">IF(AH397="","",IF(VLOOKUP($AH397,VCarveParms,9,FALSE)="","","???"))</f>
        <v/>
      </c>
      <c r="AQ397" s="75" t="str">
        <f t="shared" ref="AQ397:AQ426" si="318">IF(AH397="","",IF(VLOOKUP($AH397,VCarveParms,10,FALSE)="","","???"))</f>
        <v/>
      </c>
      <c r="AR397" s="76" t="str">
        <f t="shared" ref="AR397:AR426" si="319">IF(AH397="","",IF(VLOOKUP($AH397,VCarveParms,11,FALSE)="","","???"))</f>
        <v/>
      </c>
    </row>
    <row r="398" spans="2:44" s="65" customFormat="1" ht="15.75" customHeight="1" thickBot="1">
      <c r="B398" s="120"/>
      <c r="C398" s="21" t="s">
        <v>116</v>
      </c>
      <c r="D398" s="17"/>
      <c r="E398" s="17"/>
      <c r="F398" s="122"/>
      <c r="G398" s="17"/>
      <c r="H398" s="86"/>
      <c r="I398" s="80" t="s">
        <v>297</v>
      </c>
      <c r="J398" s="77" t="s">
        <v>263</v>
      </c>
      <c r="K398" s="68" t="s">
        <v>292</v>
      </c>
      <c r="L398" s="69" t="s">
        <v>29</v>
      </c>
      <c r="M398" s="70">
        <v>2</v>
      </c>
      <c r="N398" s="71" t="s">
        <v>45</v>
      </c>
      <c r="O398" s="36">
        <v>0.2</v>
      </c>
      <c r="P398" s="69">
        <v>3.1749999999999998</v>
      </c>
      <c r="Q398" s="69">
        <v>38</v>
      </c>
      <c r="R398" s="69">
        <v>22</v>
      </c>
      <c r="S398" s="36">
        <v>4.5</v>
      </c>
      <c r="T398" s="36">
        <v>4</v>
      </c>
      <c r="U398" s="42"/>
      <c r="V398" s="42"/>
      <c r="W398" s="36"/>
      <c r="X398" s="36"/>
      <c r="Y398" s="69">
        <v>118</v>
      </c>
      <c r="Z398" s="36"/>
      <c r="AA398" s="36"/>
      <c r="AB398" s="44"/>
      <c r="AC398" s="99" t="s">
        <v>299</v>
      </c>
      <c r="AD398" s="100" t="s">
        <v>295</v>
      </c>
      <c r="AE398" s="44" t="s">
        <v>298</v>
      </c>
      <c r="AF398" s="118"/>
      <c r="AG398" s="150" t="str">
        <f>IF(I398="","",CONCATENATE("SainSmart [",IF(J398="",C398,J398),"] ",I398," ",H397))</f>
        <v xml:space="preserve">SainSmart [PD30A] PCB Drill </v>
      </c>
      <c r="AH398" s="92" t="s">
        <v>86</v>
      </c>
      <c r="AI398" s="75">
        <f t="shared" si="310"/>
        <v>0.2</v>
      </c>
      <c r="AJ398" s="75">
        <f t="shared" si="311"/>
        <v>2</v>
      </c>
      <c r="AK398" s="75" t="str">
        <f t="shared" si="312"/>
        <v/>
      </c>
      <c r="AL398" s="75">
        <f t="shared" si="313"/>
        <v>118</v>
      </c>
      <c r="AM398" s="75" t="str">
        <f t="shared" si="314"/>
        <v/>
      </c>
      <c r="AN398" s="75" t="str">
        <f t="shared" si="315"/>
        <v/>
      </c>
      <c r="AO398" s="75" t="str">
        <f t="shared" si="316"/>
        <v/>
      </c>
      <c r="AP398" s="75" t="str">
        <f t="shared" si="317"/>
        <v/>
      </c>
      <c r="AQ398" s="75" t="str">
        <f t="shared" si="318"/>
        <v/>
      </c>
      <c r="AR398" s="76" t="str">
        <f t="shared" si="319"/>
        <v/>
      </c>
    </row>
    <row r="399" spans="2:44" s="65" customFormat="1">
      <c r="B399" s="25"/>
      <c r="C399" s="26"/>
      <c r="D399" s="26"/>
      <c r="E399" s="26"/>
      <c r="F399" s="26"/>
      <c r="G399" s="26"/>
      <c r="H399" s="27"/>
      <c r="I399" s="80" t="s">
        <v>297</v>
      </c>
      <c r="J399" s="77" t="s">
        <v>263</v>
      </c>
      <c r="K399" s="68" t="s">
        <v>292</v>
      </c>
      <c r="L399" s="69" t="s">
        <v>29</v>
      </c>
      <c r="M399" s="70">
        <v>2</v>
      </c>
      <c r="N399" s="71" t="s">
        <v>45</v>
      </c>
      <c r="O399" s="36">
        <v>0.3</v>
      </c>
      <c r="P399" s="69">
        <v>3.1749999999999998</v>
      </c>
      <c r="Q399" s="69">
        <v>38</v>
      </c>
      <c r="R399" s="69">
        <v>22</v>
      </c>
      <c r="S399" s="36">
        <v>5.5</v>
      </c>
      <c r="T399" s="36">
        <v>5</v>
      </c>
      <c r="U399" s="42"/>
      <c r="V399" s="54"/>
      <c r="W399" s="36"/>
      <c r="X399" s="36"/>
      <c r="Y399" s="69">
        <v>118</v>
      </c>
      <c r="Z399" s="36"/>
      <c r="AA399" s="36"/>
      <c r="AB399" s="44"/>
      <c r="AC399" s="99" t="s">
        <v>300</v>
      </c>
      <c r="AD399" s="100" t="s">
        <v>295</v>
      </c>
      <c r="AE399" s="44" t="s">
        <v>301</v>
      </c>
      <c r="AF399" s="103"/>
      <c r="AG399" s="148" t="str">
        <f>IF(I399="","",CONCATENATE("SainSmart [",IF(J399="",C399,J399),"] ",I399," ",H397))</f>
        <v xml:space="preserve">SainSmart [PD30A] PCB Drill </v>
      </c>
      <c r="AH399" s="92" t="s">
        <v>86</v>
      </c>
      <c r="AI399" s="75">
        <f t="shared" si="310"/>
        <v>0.3</v>
      </c>
      <c r="AJ399" s="75">
        <f t="shared" si="311"/>
        <v>2</v>
      </c>
      <c r="AK399" s="75" t="str">
        <f t="shared" si="312"/>
        <v/>
      </c>
      <c r="AL399" s="75">
        <f t="shared" si="313"/>
        <v>118</v>
      </c>
      <c r="AM399" s="75" t="str">
        <f t="shared" si="314"/>
        <v/>
      </c>
      <c r="AN399" s="75" t="str">
        <f t="shared" si="315"/>
        <v/>
      </c>
      <c r="AO399" s="75" t="str">
        <f t="shared" si="316"/>
        <v/>
      </c>
      <c r="AP399" s="75" t="str">
        <f t="shared" si="317"/>
        <v/>
      </c>
      <c r="AQ399" s="75" t="str">
        <f t="shared" si="318"/>
        <v/>
      </c>
      <c r="AR399" s="76" t="str">
        <f t="shared" si="319"/>
        <v/>
      </c>
    </row>
    <row r="400" spans="2:44" s="65" customFormat="1">
      <c r="B400" s="25"/>
      <c r="C400" s="26"/>
      <c r="D400" s="26"/>
      <c r="E400" s="26"/>
      <c r="F400" s="26"/>
      <c r="G400" s="26"/>
      <c r="H400" s="27"/>
      <c r="I400" s="80" t="s">
        <v>297</v>
      </c>
      <c r="J400" s="77" t="s">
        <v>263</v>
      </c>
      <c r="K400" s="68" t="s">
        <v>292</v>
      </c>
      <c r="L400" s="69" t="s">
        <v>29</v>
      </c>
      <c r="M400" s="70">
        <v>2</v>
      </c>
      <c r="N400" s="71" t="s">
        <v>45</v>
      </c>
      <c r="O400" s="36">
        <v>0.4</v>
      </c>
      <c r="P400" s="69">
        <v>3.1749999999999998</v>
      </c>
      <c r="Q400" s="69">
        <v>38</v>
      </c>
      <c r="R400" s="69">
        <v>22</v>
      </c>
      <c r="S400" s="36">
        <v>6.5</v>
      </c>
      <c r="T400" s="36">
        <v>6</v>
      </c>
      <c r="U400" s="42"/>
      <c r="V400" s="42"/>
      <c r="W400" s="36"/>
      <c r="X400" s="36"/>
      <c r="Y400" s="69">
        <v>118</v>
      </c>
      <c r="Z400" s="36"/>
      <c r="AA400" s="36"/>
      <c r="AB400" s="44"/>
      <c r="AC400" s="99" t="s">
        <v>300</v>
      </c>
      <c r="AD400" s="100" t="s">
        <v>295</v>
      </c>
      <c r="AE400" s="44" t="s">
        <v>310</v>
      </c>
      <c r="AF400" s="103"/>
      <c r="AG400" s="148" t="str">
        <f>IF(I400="","",CONCATENATE("SainSmart [",IF(J400="",C400,J400),"] ",I400," ",H397))</f>
        <v xml:space="preserve">SainSmart [PD30A] PCB Drill </v>
      </c>
      <c r="AH400" s="92" t="s">
        <v>86</v>
      </c>
      <c r="AI400" s="75">
        <f t="shared" si="310"/>
        <v>0.4</v>
      </c>
      <c r="AJ400" s="75">
        <f t="shared" si="311"/>
        <v>2</v>
      </c>
      <c r="AK400" s="75" t="str">
        <f t="shared" si="312"/>
        <v/>
      </c>
      <c r="AL400" s="75">
        <f t="shared" si="313"/>
        <v>118</v>
      </c>
      <c r="AM400" s="75" t="str">
        <f t="shared" si="314"/>
        <v/>
      </c>
      <c r="AN400" s="75" t="str">
        <f t="shared" si="315"/>
        <v/>
      </c>
      <c r="AO400" s="75" t="str">
        <f t="shared" si="316"/>
        <v/>
      </c>
      <c r="AP400" s="75" t="str">
        <f t="shared" si="317"/>
        <v/>
      </c>
      <c r="AQ400" s="75" t="str">
        <f t="shared" si="318"/>
        <v/>
      </c>
      <c r="AR400" s="76" t="str">
        <f t="shared" si="319"/>
        <v/>
      </c>
    </row>
    <row r="401" spans="2:44" s="65" customFormat="1">
      <c r="B401" s="25"/>
      <c r="C401" s="26"/>
      <c r="D401" s="26"/>
      <c r="E401" s="26"/>
      <c r="F401" s="26"/>
      <c r="G401" s="26"/>
      <c r="H401" s="27"/>
      <c r="I401" s="80" t="s">
        <v>297</v>
      </c>
      <c r="J401" s="77" t="s">
        <v>263</v>
      </c>
      <c r="K401" s="68" t="s">
        <v>292</v>
      </c>
      <c r="L401" s="69" t="s">
        <v>29</v>
      </c>
      <c r="M401" s="70">
        <v>2</v>
      </c>
      <c r="N401" s="71" t="s">
        <v>45</v>
      </c>
      <c r="O401" s="36">
        <v>0.5</v>
      </c>
      <c r="P401" s="69">
        <v>3.1749999999999998</v>
      </c>
      <c r="Q401" s="69">
        <v>38</v>
      </c>
      <c r="R401" s="69">
        <v>22</v>
      </c>
      <c r="S401" s="36">
        <v>7</v>
      </c>
      <c r="T401" s="36">
        <v>6.5</v>
      </c>
      <c r="U401" s="42"/>
      <c r="V401" s="42"/>
      <c r="W401" s="36"/>
      <c r="X401" s="36"/>
      <c r="Y401" s="69">
        <v>118</v>
      </c>
      <c r="Z401" s="36"/>
      <c r="AA401" s="36"/>
      <c r="AB401" s="44"/>
      <c r="AC401" s="99" t="s">
        <v>302</v>
      </c>
      <c r="AD401" s="100" t="s">
        <v>295</v>
      </c>
      <c r="AE401" s="44" t="s">
        <v>311</v>
      </c>
      <c r="AF401" s="103"/>
      <c r="AG401" s="148" t="str">
        <f>IF(I401="","",CONCATENATE("SainSmart [",IF(J401="",C401,J401),"] ",I401," ",H397))</f>
        <v xml:space="preserve">SainSmart [PD30A] PCB Drill </v>
      </c>
      <c r="AH401" s="92" t="s">
        <v>86</v>
      </c>
      <c r="AI401" s="75">
        <f t="shared" si="310"/>
        <v>0.5</v>
      </c>
      <c r="AJ401" s="75">
        <f t="shared" si="311"/>
        <v>2</v>
      </c>
      <c r="AK401" s="75" t="str">
        <f t="shared" si="312"/>
        <v/>
      </c>
      <c r="AL401" s="75">
        <f t="shared" si="313"/>
        <v>118</v>
      </c>
      <c r="AM401" s="75" t="str">
        <f t="shared" si="314"/>
        <v/>
      </c>
      <c r="AN401" s="75" t="str">
        <f t="shared" si="315"/>
        <v/>
      </c>
      <c r="AO401" s="75" t="str">
        <f t="shared" si="316"/>
        <v/>
      </c>
      <c r="AP401" s="75" t="str">
        <f t="shared" si="317"/>
        <v/>
      </c>
      <c r="AQ401" s="75" t="str">
        <f t="shared" si="318"/>
        <v/>
      </c>
      <c r="AR401" s="76" t="str">
        <f t="shared" si="319"/>
        <v/>
      </c>
    </row>
    <row r="402" spans="2:44" s="65" customFormat="1">
      <c r="B402" s="25"/>
      <c r="C402" s="26"/>
      <c r="D402" s="26"/>
      <c r="E402" s="26"/>
      <c r="F402" s="26"/>
      <c r="G402" s="26"/>
      <c r="H402" s="27"/>
      <c r="I402" s="80" t="s">
        <v>297</v>
      </c>
      <c r="J402" s="77" t="s">
        <v>263</v>
      </c>
      <c r="K402" s="68" t="s">
        <v>292</v>
      </c>
      <c r="L402" s="69" t="s">
        <v>29</v>
      </c>
      <c r="M402" s="70">
        <v>2</v>
      </c>
      <c r="N402" s="71" t="s">
        <v>45</v>
      </c>
      <c r="O402" s="36">
        <v>0.6</v>
      </c>
      <c r="P402" s="69">
        <v>3.1749999999999998</v>
      </c>
      <c r="Q402" s="69">
        <v>38</v>
      </c>
      <c r="R402" s="69">
        <v>22</v>
      </c>
      <c r="S402" s="36">
        <v>9.5</v>
      </c>
      <c r="T402" s="36">
        <v>9</v>
      </c>
      <c r="U402" s="42"/>
      <c r="V402" s="42"/>
      <c r="W402" s="36"/>
      <c r="X402" s="36"/>
      <c r="Y402" s="69">
        <v>118</v>
      </c>
      <c r="Z402" s="36"/>
      <c r="AA402" s="36"/>
      <c r="AB402" s="44"/>
      <c r="AC402" s="43">
        <v>4</v>
      </c>
      <c r="AD402" s="42">
        <v>3.1749999999999998</v>
      </c>
      <c r="AE402" s="44">
        <f>O402</f>
        <v>0.6</v>
      </c>
      <c r="AF402" s="103"/>
      <c r="AG402" s="148" t="str">
        <f>IF(I402="","",CONCATENATE("SainSmart [",IF(J402="",C402,J402),"] ",I402," ",H397))</f>
        <v xml:space="preserve">SainSmart [PD30A] PCB Drill </v>
      </c>
      <c r="AH402" s="92" t="s">
        <v>86</v>
      </c>
      <c r="AI402" s="75">
        <f t="shared" si="310"/>
        <v>0.6</v>
      </c>
      <c r="AJ402" s="75">
        <f t="shared" si="311"/>
        <v>2</v>
      </c>
      <c r="AK402" s="75" t="str">
        <f t="shared" si="312"/>
        <v/>
      </c>
      <c r="AL402" s="75">
        <f t="shared" si="313"/>
        <v>118</v>
      </c>
      <c r="AM402" s="75" t="str">
        <f t="shared" si="314"/>
        <v/>
      </c>
      <c r="AN402" s="75" t="str">
        <f t="shared" si="315"/>
        <v/>
      </c>
      <c r="AO402" s="75" t="str">
        <f t="shared" si="316"/>
        <v/>
      </c>
      <c r="AP402" s="75" t="str">
        <f t="shared" si="317"/>
        <v/>
      </c>
      <c r="AQ402" s="75" t="str">
        <f t="shared" si="318"/>
        <v/>
      </c>
      <c r="AR402" s="76" t="str">
        <f t="shared" si="319"/>
        <v/>
      </c>
    </row>
    <row r="403" spans="2:44" s="65" customFormat="1">
      <c r="B403" s="25"/>
      <c r="C403" s="26"/>
      <c r="D403" s="26"/>
      <c r="E403" s="26"/>
      <c r="F403" s="26"/>
      <c r="G403" s="26"/>
      <c r="H403" s="27"/>
      <c r="I403" s="80" t="s">
        <v>297</v>
      </c>
      <c r="J403" s="77" t="s">
        <v>263</v>
      </c>
      <c r="K403" s="68" t="s">
        <v>292</v>
      </c>
      <c r="L403" s="69" t="s">
        <v>29</v>
      </c>
      <c r="M403" s="70">
        <v>2</v>
      </c>
      <c r="N403" s="71" t="s">
        <v>45</v>
      </c>
      <c r="O403" s="36">
        <v>0.7</v>
      </c>
      <c r="P403" s="69">
        <v>3.1749999999999998</v>
      </c>
      <c r="Q403" s="69">
        <v>38</v>
      </c>
      <c r="R403" s="69">
        <v>22</v>
      </c>
      <c r="S403" s="36">
        <v>9.5</v>
      </c>
      <c r="T403" s="36">
        <v>9</v>
      </c>
      <c r="U403" s="42"/>
      <c r="V403" s="42"/>
      <c r="W403" s="36"/>
      <c r="X403" s="36"/>
      <c r="Y403" s="69">
        <v>118</v>
      </c>
      <c r="Z403" s="36"/>
      <c r="AA403" s="36"/>
      <c r="AB403" s="44"/>
      <c r="AC403" s="43">
        <v>4</v>
      </c>
      <c r="AD403" s="42">
        <v>3.1749999999999998</v>
      </c>
      <c r="AE403" s="44">
        <f t="shared" ref="AE403:AE404" si="320">O403</f>
        <v>0.7</v>
      </c>
      <c r="AF403" s="103"/>
      <c r="AG403" s="148" t="str">
        <f>IF(I403="","",CONCATENATE("SainSmart [",IF(J403="",C403,J403),"] ",I403," ",H397))</f>
        <v xml:space="preserve">SainSmart [PD30A] PCB Drill </v>
      </c>
      <c r="AH403" s="92" t="s">
        <v>86</v>
      </c>
      <c r="AI403" s="75">
        <f t="shared" si="310"/>
        <v>0.7</v>
      </c>
      <c r="AJ403" s="75">
        <f t="shared" si="311"/>
        <v>2</v>
      </c>
      <c r="AK403" s="75" t="str">
        <f t="shared" si="312"/>
        <v/>
      </c>
      <c r="AL403" s="75">
        <f t="shared" si="313"/>
        <v>118</v>
      </c>
      <c r="AM403" s="75" t="str">
        <f t="shared" si="314"/>
        <v/>
      </c>
      <c r="AN403" s="75" t="str">
        <f t="shared" si="315"/>
        <v/>
      </c>
      <c r="AO403" s="75" t="str">
        <f t="shared" si="316"/>
        <v/>
      </c>
      <c r="AP403" s="75" t="str">
        <f t="shared" si="317"/>
        <v/>
      </c>
      <c r="AQ403" s="75" t="str">
        <f t="shared" si="318"/>
        <v/>
      </c>
      <c r="AR403" s="76" t="str">
        <f t="shared" si="319"/>
        <v/>
      </c>
    </row>
    <row r="404" spans="2:44" s="65" customFormat="1">
      <c r="B404" s="25"/>
      <c r="C404" s="26"/>
      <c r="D404" s="26"/>
      <c r="E404" s="26"/>
      <c r="F404" s="26"/>
      <c r="G404" s="26"/>
      <c r="H404" s="27"/>
      <c r="I404" s="80" t="s">
        <v>297</v>
      </c>
      <c r="J404" s="77" t="s">
        <v>263</v>
      </c>
      <c r="K404" s="68" t="s">
        <v>292</v>
      </c>
      <c r="L404" s="69" t="s">
        <v>29</v>
      </c>
      <c r="M404" s="70">
        <v>2</v>
      </c>
      <c r="N404" s="71" t="s">
        <v>45</v>
      </c>
      <c r="O404" s="36">
        <v>0.8</v>
      </c>
      <c r="P404" s="69">
        <v>3.1749999999999998</v>
      </c>
      <c r="Q404" s="69">
        <v>38</v>
      </c>
      <c r="R404" s="69">
        <v>22</v>
      </c>
      <c r="S404" s="36">
        <v>9.5</v>
      </c>
      <c r="T404" s="36">
        <v>9</v>
      </c>
      <c r="U404" s="42"/>
      <c r="V404" s="42"/>
      <c r="W404" s="36"/>
      <c r="X404" s="36"/>
      <c r="Y404" s="69">
        <v>118</v>
      </c>
      <c r="Z404" s="36"/>
      <c r="AA404" s="36"/>
      <c r="AB404" s="44"/>
      <c r="AC404" s="43">
        <v>4</v>
      </c>
      <c r="AD404" s="42">
        <v>3.1749999999999998</v>
      </c>
      <c r="AE404" s="44">
        <f t="shared" si="320"/>
        <v>0.8</v>
      </c>
      <c r="AF404" s="103"/>
      <c r="AG404" s="148" t="str">
        <f>IF(I404="","",CONCATENATE("SainSmart [",IF(J404="",C404,J404),"] ",I404," ",H397))</f>
        <v xml:space="preserve">SainSmart [PD30A] PCB Drill </v>
      </c>
      <c r="AH404" s="92" t="s">
        <v>86</v>
      </c>
      <c r="AI404" s="75">
        <f t="shared" si="310"/>
        <v>0.8</v>
      </c>
      <c r="AJ404" s="75">
        <f t="shared" si="311"/>
        <v>2</v>
      </c>
      <c r="AK404" s="75" t="str">
        <f t="shared" si="312"/>
        <v/>
      </c>
      <c r="AL404" s="75">
        <f t="shared" si="313"/>
        <v>118</v>
      </c>
      <c r="AM404" s="75" t="str">
        <f t="shared" si="314"/>
        <v/>
      </c>
      <c r="AN404" s="75" t="str">
        <f t="shared" si="315"/>
        <v/>
      </c>
      <c r="AO404" s="75" t="str">
        <f t="shared" si="316"/>
        <v/>
      </c>
      <c r="AP404" s="75" t="str">
        <f t="shared" si="317"/>
        <v/>
      </c>
      <c r="AQ404" s="75" t="str">
        <f t="shared" si="318"/>
        <v/>
      </c>
      <c r="AR404" s="76" t="str">
        <f t="shared" si="319"/>
        <v/>
      </c>
    </row>
    <row r="405" spans="2:44" s="65" customFormat="1">
      <c r="B405" s="25"/>
      <c r="C405" s="26"/>
      <c r="D405" s="26"/>
      <c r="E405" s="26"/>
      <c r="F405" s="26"/>
      <c r="G405" s="26"/>
      <c r="H405" s="27"/>
      <c r="I405" s="80" t="s">
        <v>297</v>
      </c>
      <c r="J405" s="77" t="s">
        <v>263</v>
      </c>
      <c r="K405" s="68" t="s">
        <v>292</v>
      </c>
      <c r="L405" s="69" t="s">
        <v>29</v>
      </c>
      <c r="M405" s="70">
        <v>2</v>
      </c>
      <c r="N405" s="71" t="s">
        <v>45</v>
      </c>
      <c r="O405" s="36">
        <v>0.9</v>
      </c>
      <c r="P405" s="69">
        <v>3.1749999999999998</v>
      </c>
      <c r="Q405" s="69">
        <v>38</v>
      </c>
      <c r="R405" s="69">
        <v>22</v>
      </c>
      <c r="S405" s="36">
        <v>9.5</v>
      </c>
      <c r="T405" s="36">
        <v>9</v>
      </c>
      <c r="U405" s="42"/>
      <c r="V405" s="42"/>
      <c r="W405" s="36"/>
      <c r="X405" s="36"/>
      <c r="Y405" s="69">
        <v>118</v>
      </c>
      <c r="Z405" s="36"/>
      <c r="AA405" s="36"/>
      <c r="AB405" s="44"/>
      <c r="AC405" s="43">
        <v>4.5</v>
      </c>
      <c r="AD405" s="42">
        <v>3.1749999999999998</v>
      </c>
      <c r="AE405" s="44">
        <f t="shared" ref="AE405:AE406" si="321">O405</f>
        <v>0.9</v>
      </c>
      <c r="AF405" s="103"/>
      <c r="AG405" s="148" t="str">
        <f>IF(I405="","",CONCATENATE("SainSmart [",IF(J405="",C405,J405),"] ",I405," ",H397))</f>
        <v xml:space="preserve">SainSmart [PD30A] PCB Drill </v>
      </c>
      <c r="AH405" s="92" t="s">
        <v>86</v>
      </c>
      <c r="AI405" s="75">
        <f t="shared" si="310"/>
        <v>0.9</v>
      </c>
      <c r="AJ405" s="75">
        <f t="shared" si="311"/>
        <v>2</v>
      </c>
      <c r="AK405" s="75" t="str">
        <f t="shared" si="312"/>
        <v/>
      </c>
      <c r="AL405" s="75">
        <f t="shared" si="313"/>
        <v>118</v>
      </c>
      <c r="AM405" s="75" t="str">
        <f t="shared" si="314"/>
        <v/>
      </c>
      <c r="AN405" s="75" t="str">
        <f t="shared" si="315"/>
        <v/>
      </c>
      <c r="AO405" s="75" t="str">
        <f t="shared" si="316"/>
        <v/>
      </c>
      <c r="AP405" s="75" t="str">
        <f t="shared" si="317"/>
        <v/>
      </c>
      <c r="AQ405" s="75" t="str">
        <f t="shared" si="318"/>
        <v/>
      </c>
      <c r="AR405" s="76" t="str">
        <f t="shared" si="319"/>
        <v/>
      </c>
    </row>
    <row r="406" spans="2:44" s="65" customFormat="1">
      <c r="B406" s="28"/>
      <c r="C406" s="29"/>
      <c r="D406" s="29"/>
      <c r="E406" s="29"/>
      <c r="F406" s="29"/>
      <c r="G406" s="29"/>
      <c r="H406" s="30"/>
      <c r="I406" s="80" t="s">
        <v>297</v>
      </c>
      <c r="J406" s="77" t="s">
        <v>263</v>
      </c>
      <c r="K406" s="68" t="s">
        <v>292</v>
      </c>
      <c r="L406" s="69" t="s">
        <v>29</v>
      </c>
      <c r="M406" s="70">
        <v>2</v>
      </c>
      <c r="N406" s="71" t="s">
        <v>45</v>
      </c>
      <c r="O406" s="36">
        <v>1</v>
      </c>
      <c r="P406" s="69">
        <v>3.1749999999999998</v>
      </c>
      <c r="Q406" s="69">
        <v>38</v>
      </c>
      <c r="R406" s="69">
        <v>22</v>
      </c>
      <c r="S406" s="36">
        <v>9.5</v>
      </c>
      <c r="T406" s="36">
        <v>9</v>
      </c>
      <c r="U406" s="42"/>
      <c r="V406" s="42"/>
      <c r="W406" s="36"/>
      <c r="X406" s="36"/>
      <c r="Y406" s="69">
        <v>118</v>
      </c>
      <c r="Z406" s="36"/>
      <c r="AA406" s="36"/>
      <c r="AB406" s="44"/>
      <c r="AC406" s="43">
        <v>3.5</v>
      </c>
      <c r="AD406" s="42">
        <v>3.1749999999999998</v>
      </c>
      <c r="AE406" s="44">
        <f t="shared" si="321"/>
        <v>1</v>
      </c>
      <c r="AF406" s="103"/>
      <c r="AG406" s="148" t="str">
        <f>IF(I406="","",CONCATENATE("SainSmart [",IF(J406="",C406,J406),"] ",I406," ",H397))</f>
        <v xml:space="preserve">SainSmart [PD30A] PCB Drill </v>
      </c>
      <c r="AH406" s="92" t="s">
        <v>86</v>
      </c>
      <c r="AI406" s="75">
        <f t="shared" si="310"/>
        <v>1</v>
      </c>
      <c r="AJ406" s="75">
        <f t="shared" si="311"/>
        <v>2</v>
      </c>
      <c r="AK406" s="75" t="str">
        <f t="shared" si="312"/>
        <v/>
      </c>
      <c r="AL406" s="75">
        <f t="shared" si="313"/>
        <v>118</v>
      </c>
      <c r="AM406" s="75" t="str">
        <f t="shared" si="314"/>
        <v/>
      </c>
      <c r="AN406" s="75" t="str">
        <f t="shared" si="315"/>
        <v/>
      </c>
      <c r="AO406" s="75" t="str">
        <f t="shared" si="316"/>
        <v/>
      </c>
      <c r="AP406" s="75" t="str">
        <f t="shared" si="317"/>
        <v/>
      </c>
      <c r="AQ406" s="75" t="str">
        <f t="shared" si="318"/>
        <v/>
      </c>
      <c r="AR406" s="76" t="str">
        <f t="shared" si="319"/>
        <v/>
      </c>
    </row>
    <row r="407" spans="2:44" s="65" customFormat="1">
      <c r="I407" s="80" t="s">
        <v>297</v>
      </c>
      <c r="J407" s="77" t="s">
        <v>263</v>
      </c>
      <c r="K407" s="68" t="s">
        <v>292</v>
      </c>
      <c r="L407" s="69" t="s">
        <v>29</v>
      </c>
      <c r="M407" s="70">
        <v>2</v>
      </c>
      <c r="N407" s="71" t="s">
        <v>45</v>
      </c>
      <c r="O407" s="69">
        <v>1.1000000000000001</v>
      </c>
      <c r="P407" s="69">
        <v>3.1749999999999998</v>
      </c>
      <c r="Q407" s="69">
        <v>38</v>
      </c>
      <c r="R407" s="69">
        <v>22</v>
      </c>
      <c r="S407" s="69">
        <f>T407+1</f>
        <v>12</v>
      </c>
      <c r="T407" s="69">
        <v>11</v>
      </c>
      <c r="U407" s="72"/>
      <c r="V407" s="72"/>
      <c r="W407" s="69"/>
      <c r="X407" s="69"/>
      <c r="Y407" s="69">
        <v>118</v>
      </c>
      <c r="Z407" s="69"/>
      <c r="AA407" s="69"/>
      <c r="AB407" s="73"/>
      <c r="AC407" s="74">
        <v>1.5</v>
      </c>
      <c r="AD407" s="42">
        <v>3.1749999999999998</v>
      </c>
      <c r="AE407" s="44">
        <f t="shared" ref="AE407:AE416" si="322">O407</f>
        <v>1.1000000000000001</v>
      </c>
      <c r="AF407" s="103"/>
      <c r="AG407" s="82" t="str">
        <f>IF(I407="","",CONCATENATE("SainSmart [",IF(J407="",C407,J407),"] ",I407," ",H397))</f>
        <v xml:space="preserve">SainSmart [PD30A] PCB Drill </v>
      </c>
      <c r="AH407" s="92" t="s">
        <v>86</v>
      </c>
      <c r="AI407" s="75">
        <f t="shared" si="310"/>
        <v>1.1000000000000001</v>
      </c>
      <c r="AJ407" s="75">
        <f t="shared" si="311"/>
        <v>2</v>
      </c>
      <c r="AK407" s="75" t="str">
        <f t="shared" si="312"/>
        <v/>
      </c>
      <c r="AL407" s="75">
        <f t="shared" si="313"/>
        <v>118</v>
      </c>
      <c r="AM407" s="75" t="str">
        <f t="shared" si="314"/>
        <v/>
      </c>
      <c r="AN407" s="75" t="str">
        <f t="shared" si="315"/>
        <v/>
      </c>
      <c r="AO407" s="75" t="str">
        <f t="shared" si="316"/>
        <v/>
      </c>
      <c r="AP407" s="75" t="str">
        <f t="shared" si="317"/>
        <v/>
      </c>
      <c r="AQ407" s="75" t="str">
        <f t="shared" si="318"/>
        <v/>
      </c>
      <c r="AR407" s="76" t="str">
        <f t="shared" si="319"/>
        <v/>
      </c>
    </row>
    <row r="408" spans="2:44" s="65" customFormat="1">
      <c r="I408" s="80" t="s">
        <v>297</v>
      </c>
      <c r="J408" s="77" t="s">
        <v>263</v>
      </c>
      <c r="K408" s="68" t="s">
        <v>292</v>
      </c>
      <c r="L408" s="69" t="s">
        <v>29</v>
      </c>
      <c r="M408" s="70">
        <v>2</v>
      </c>
      <c r="N408" s="71" t="s">
        <v>45</v>
      </c>
      <c r="O408" s="69">
        <v>1.2</v>
      </c>
      <c r="P408" s="69">
        <v>3.1749999999999998</v>
      </c>
      <c r="Q408" s="69">
        <v>38</v>
      </c>
      <c r="R408" s="69">
        <v>22</v>
      </c>
      <c r="S408" s="69">
        <f t="shared" ref="S408:S426" si="323">T408+1</f>
        <v>12</v>
      </c>
      <c r="T408" s="69">
        <v>11</v>
      </c>
      <c r="U408" s="72"/>
      <c r="V408" s="72"/>
      <c r="W408" s="69"/>
      <c r="X408" s="69"/>
      <c r="Y408" s="69">
        <v>118</v>
      </c>
      <c r="Z408" s="69"/>
      <c r="AA408" s="69"/>
      <c r="AB408" s="73"/>
      <c r="AC408" s="74">
        <v>1.5</v>
      </c>
      <c r="AD408" s="42">
        <v>3.1749999999999998</v>
      </c>
      <c r="AE408" s="44">
        <f t="shared" si="322"/>
        <v>1.2</v>
      </c>
      <c r="AF408" s="103"/>
      <c r="AG408" s="82" t="str">
        <f>IF(I408="","",CONCATENATE("SainSmart [",IF(J408="",C408,J408),"] ",I408," ",H397))</f>
        <v xml:space="preserve">SainSmart [PD30A] PCB Drill </v>
      </c>
      <c r="AH408" s="92" t="s">
        <v>86</v>
      </c>
      <c r="AI408" s="75">
        <f t="shared" si="310"/>
        <v>1.2</v>
      </c>
      <c r="AJ408" s="75">
        <f t="shared" si="311"/>
        <v>2</v>
      </c>
      <c r="AK408" s="75" t="str">
        <f t="shared" si="312"/>
        <v/>
      </c>
      <c r="AL408" s="75">
        <f t="shared" si="313"/>
        <v>118</v>
      </c>
      <c r="AM408" s="75" t="str">
        <f t="shared" si="314"/>
        <v/>
      </c>
      <c r="AN408" s="75" t="str">
        <f t="shared" si="315"/>
        <v/>
      </c>
      <c r="AO408" s="75" t="str">
        <f t="shared" si="316"/>
        <v/>
      </c>
      <c r="AP408" s="75" t="str">
        <f t="shared" si="317"/>
        <v/>
      </c>
      <c r="AQ408" s="75" t="str">
        <f t="shared" si="318"/>
        <v/>
      </c>
      <c r="AR408" s="76" t="str">
        <f t="shared" si="319"/>
        <v/>
      </c>
    </row>
    <row r="409" spans="2:44" s="65" customFormat="1">
      <c r="I409" s="80" t="s">
        <v>297</v>
      </c>
      <c r="J409" s="77" t="s">
        <v>263</v>
      </c>
      <c r="K409" s="68" t="s">
        <v>292</v>
      </c>
      <c r="L409" s="69" t="s">
        <v>29</v>
      </c>
      <c r="M409" s="70">
        <v>2</v>
      </c>
      <c r="N409" s="71" t="s">
        <v>45</v>
      </c>
      <c r="O409" s="69">
        <v>1.3</v>
      </c>
      <c r="P409" s="69">
        <v>3.1749999999999998</v>
      </c>
      <c r="Q409" s="69">
        <v>38</v>
      </c>
      <c r="R409" s="69">
        <v>22</v>
      </c>
      <c r="S409" s="69">
        <f t="shared" si="323"/>
        <v>12</v>
      </c>
      <c r="T409" s="69">
        <v>11</v>
      </c>
      <c r="U409" s="72"/>
      <c r="V409" s="72"/>
      <c r="W409" s="69"/>
      <c r="X409" s="69"/>
      <c r="Y409" s="69">
        <v>118</v>
      </c>
      <c r="Z409" s="69"/>
      <c r="AA409" s="69"/>
      <c r="AB409" s="73"/>
      <c r="AC409" s="74">
        <v>1.5</v>
      </c>
      <c r="AD409" s="42">
        <v>3.1749999999999998</v>
      </c>
      <c r="AE409" s="44">
        <f t="shared" si="322"/>
        <v>1.3</v>
      </c>
      <c r="AF409" s="103"/>
      <c r="AG409" s="82" t="str">
        <f>IF(I409="","",CONCATENATE("SainSmart [",IF(J409="",C409,J409),"] ",I409," ",H397))</f>
        <v xml:space="preserve">SainSmart [PD30A] PCB Drill </v>
      </c>
      <c r="AH409" s="92" t="s">
        <v>86</v>
      </c>
      <c r="AI409" s="75">
        <f t="shared" si="310"/>
        <v>1.3</v>
      </c>
      <c r="AJ409" s="75">
        <f t="shared" si="311"/>
        <v>2</v>
      </c>
      <c r="AK409" s="75" t="str">
        <f t="shared" si="312"/>
        <v/>
      </c>
      <c r="AL409" s="75">
        <f t="shared" si="313"/>
        <v>118</v>
      </c>
      <c r="AM409" s="75" t="str">
        <f t="shared" si="314"/>
        <v/>
      </c>
      <c r="AN409" s="75" t="str">
        <f t="shared" si="315"/>
        <v/>
      </c>
      <c r="AO409" s="75" t="str">
        <f t="shared" si="316"/>
        <v/>
      </c>
      <c r="AP409" s="75" t="str">
        <f t="shared" si="317"/>
        <v/>
      </c>
      <c r="AQ409" s="75" t="str">
        <f t="shared" si="318"/>
        <v/>
      </c>
      <c r="AR409" s="76" t="str">
        <f t="shared" si="319"/>
        <v/>
      </c>
    </row>
    <row r="410" spans="2:44" s="65" customFormat="1">
      <c r="I410" s="80" t="s">
        <v>297</v>
      </c>
      <c r="J410" s="77" t="s">
        <v>263</v>
      </c>
      <c r="K410" s="68" t="s">
        <v>292</v>
      </c>
      <c r="L410" s="69" t="s">
        <v>29</v>
      </c>
      <c r="M410" s="70">
        <v>2</v>
      </c>
      <c r="N410" s="71" t="s">
        <v>45</v>
      </c>
      <c r="O410" s="69">
        <v>1.4</v>
      </c>
      <c r="P410" s="69">
        <v>3.1749999999999998</v>
      </c>
      <c r="Q410" s="69">
        <v>38</v>
      </c>
      <c r="R410" s="69">
        <v>22</v>
      </c>
      <c r="S410" s="69">
        <f t="shared" si="323"/>
        <v>12</v>
      </c>
      <c r="T410" s="69">
        <v>11</v>
      </c>
      <c r="U410" s="72"/>
      <c r="V410" s="72"/>
      <c r="W410" s="69"/>
      <c r="X410" s="69"/>
      <c r="Y410" s="69">
        <v>118</v>
      </c>
      <c r="Z410" s="69"/>
      <c r="AA410" s="69"/>
      <c r="AB410" s="73"/>
      <c r="AC410" s="74">
        <v>1.5</v>
      </c>
      <c r="AD410" s="42">
        <v>3.1749999999999998</v>
      </c>
      <c r="AE410" s="44">
        <f t="shared" si="322"/>
        <v>1.4</v>
      </c>
      <c r="AF410" s="103"/>
      <c r="AG410" s="82" t="str">
        <f>IF(I410="","",CONCATENATE("SainSmart [",IF(J410="",C410,J410),"] ",I410," ",H397))</f>
        <v xml:space="preserve">SainSmart [PD30A] PCB Drill </v>
      </c>
      <c r="AH410" s="92" t="s">
        <v>86</v>
      </c>
      <c r="AI410" s="75">
        <f t="shared" si="310"/>
        <v>1.4</v>
      </c>
      <c r="AJ410" s="75">
        <f t="shared" si="311"/>
        <v>2</v>
      </c>
      <c r="AK410" s="75" t="str">
        <f t="shared" si="312"/>
        <v/>
      </c>
      <c r="AL410" s="75">
        <f t="shared" si="313"/>
        <v>118</v>
      </c>
      <c r="AM410" s="75" t="str">
        <f t="shared" si="314"/>
        <v/>
      </c>
      <c r="AN410" s="75" t="str">
        <f t="shared" si="315"/>
        <v/>
      </c>
      <c r="AO410" s="75" t="str">
        <f t="shared" si="316"/>
        <v/>
      </c>
      <c r="AP410" s="75" t="str">
        <f t="shared" si="317"/>
        <v/>
      </c>
      <c r="AQ410" s="75" t="str">
        <f t="shared" si="318"/>
        <v/>
      </c>
      <c r="AR410" s="76" t="str">
        <f t="shared" si="319"/>
        <v/>
      </c>
    </row>
    <row r="411" spans="2:44" s="65" customFormat="1">
      <c r="I411" s="80" t="s">
        <v>297</v>
      </c>
      <c r="J411" s="77" t="s">
        <v>263</v>
      </c>
      <c r="K411" s="68" t="s">
        <v>292</v>
      </c>
      <c r="L411" s="69" t="s">
        <v>29</v>
      </c>
      <c r="M411" s="70">
        <v>2</v>
      </c>
      <c r="N411" s="71" t="s">
        <v>45</v>
      </c>
      <c r="O411" s="69">
        <v>1.5</v>
      </c>
      <c r="P411" s="69">
        <v>3.1749999999999998</v>
      </c>
      <c r="Q411" s="69">
        <v>38</v>
      </c>
      <c r="R411" s="69">
        <v>22</v>
      </c>
      <c r="S411" s="69">
        <f t="shared" si="323"/>
        <v>10</v>
      </c>
      <c r="T411" s="69">
        <v>9</v>
      </c>
      <c r="U411" s="72"/>
      <c r="V411" s="72"/>
      <c r="W411" s="69"/>
      <c r="X411" s="69"/>
      <c r="Y411" s="69">
        <v>118</v>
      </c>
      <c r="Z411" s="69"/>
      <c r="AA411" s="69"/>
      <c r="AB411" s="73"/>
      <c r="AC411" s="74">
        <v>2</v>
      </c>
      <c r="AD411" s="42">
        <v>3.1749999999999998</v>
      </c>
      <c r="AE411" s="44">
        <f t="shared" si="322"/>
        <v>1.5</v>
      </c>
      <c r="AF411" s="103"/>
      <c r="AG411" s="82" t="str">
        <f>IF(I411="","",CONCATENATE("SainSmart [",IF(J411="",C411,J411),"] ",I411," ",H397))</f>
        <v xml:space="preserve">SainSmart [PD30A] PCB Drill </v>
      </c>
      <c r="AH411" s="92" t="s">
        <v>86</v>
      </c>
      <c r="AI411" s="75">
        <f t="shared" si="310"/>
        <v>1.5</v>
      </c>
      <c r="AJ411" s="75">
        <f t="shared" si="311"/>
        <v>2</v>
      </c>
      <c r="AK411" s="75" t="str">
        <f t="shared" si="312"/>
        <v/>
      </c>
      <c r="AL411" s="75">
        <f t="shared" si="313"/>
        <v>118</v>
      </c>
      <c r="AM411" s="75" t="str">
        <f t="shared" si="314"/>
        <v/>
      </c>
      <c r="AN411" s="75" t="str">
        <f t="shared" si="315"/>
        <v/>
      </c>
      <c r="AO411" s="75" t="str">
        <f t="shared" si="316"/>
        <v/>
      </c>
      <c r="AP411" s="75" t="str">
        <f t="shared" si="317"/>
        <v/>
      </c>
      <c r="AQ411" s="75" t="str">
        <f t="shared" si="318"/>
        <v/>
      </c>
      <c r="AR411" s="76" t="str">
        <f t="shared" si="319"/>
        <v/>
      </c>
    </row>
    <row r="412" spans="2:44" s="65" customFormat="1">
      <c r="I412" s="80" t="s">
        <v>297</v>
      </c>
      <c r="J412" s="77" t="s">
        <v>263</v>
      </c>
      <c r="K412" s="68" t="s">
        <v>292</v>
      </c>
      <c r="L412" s="69" t="s">
        <v>29</v>
      </c>
      <c r="M412" s="70">
        <v>2</v>
      </c>
      <c r="N412" s="71" t="s">
        <v>45</v>
      </c>
      <c r="O412" s="69">
        <v>1.6</v>
      </c>
      <c r="P412" s="69">
        <v>3.1749999999999998</v>
      </c>
      <c r="Q412" s="69">
        <v>38</v>
      </c>
      <c r="R412" s="69">
        <v>22</v>
      </c>
      <c r="S412" s="69">
        <f t="shared" si="323"/>
        <v>10</v>
      </c>
      <c r="T412" s="69">
        <v>9</v>
      </c>
      <c r="U412" s="72"/>
      <c r="V412" s="72"/>
      <c r="W412" s="69"/>
      <c r="X412" s="69"/>
      <c r="Y412" s="69">
        <v>118</v>
      </c>
      <c r="Z412" s="69"/>
      <c r="AA412" s="69"/>
      <c r="AB412" s="73"/>
      <c r="AC412" s="74">
        <v>1.5</v>
      </c>
      <c r="AD412" s="42">
        <v>3.1749999999999998</v>
      </c>
      <c r="AE412" s="44">
        <f t="shared" si="322"/>
        <v>1.6</v>
      </c>
      <c r="AF412" s="103"/>
      <c r="AG412" s="82" t="str">
        <f>IF(I412="","",CONCATENATE("SainSmart [",IF(J412="",C412,J412),"] ",I412," ",H397))</f>
        <v xml:space="preserve">SainSmart [PD30A] PCB Drill </v>
      </c>
      <c r="AH412" s="92" t="s">
        <v>86</v>
      </c>
      <c r="AI412" s="75">
        <f t="shared" si="310"/>
        <v>1.6</v>
      </c>
      <c r="AJ412" s="75">
        <f t="shared" si="311"/>
        <v>2</v>
      </c>
      <c r="AK412" s="75" t="str">
        <f t="shared" si="312"/>
        <v/>
      </c>
      <c r="AL412" s="75">
        <f t="shared" si="313"/>
        <v>118</v>
      </c>
      <c r="AM412" s="75" t="str">
        <f t="shared" si="314"/>
        <v/>
      </c>
      <c r="AN412" s="75" t="str">
        <f t="shared" si="315"/>
        <v/>
      </c>
      <c r="AO412" s="75" t="str">
        <f t="shared" si="316"/>
        <v/>
      </c>
      <c r="AP412" s="75" t="str">
        <f t="shared" si="317"/>
        <v/>
      </c>
      <c r="AQ412" s="75" t="str">
        <f t="shared" si="318"/>
        <v/>
      </c>
      <c r="AR412" s="76" t="str">
        <f t="shared" si="319"/>
        <v/>
      </c>
    </row>
    <row r="413" spans="2:44" s="65" customFormat="1">
      <c r="I413" s="80" t="s">
        <v>297</v>
      </c>
      <c r="J413" s="77" t="s">
        <v>263</v>
      </c>
      <c r="K413" s="68" t="s">
        <v>292</v>
      </c>
      <c r="L413" s="69" t="s">
        <v>29</v>
      </c>
      <c r="M413" s="70">
        <v>2</v>
      </c>
      <c r="N413" s="71" t="s">
        <v>45</v>
      </c>
      <c r="O413" s="69">
        <v>1.7</v>
      </c>
      <c r="P413" s="69">
        <v>3.1749999999999998</v>
      </c>
      <c r="Q413" s="69">
        <v>38</v>
      </c>
      <c r="R413" s="69">
        <v>22</v>
      </c>
      <c r="S413" s="69">
        <f t="shared" si="323"/>
        <v>12</v>
      </c>
      <c r="T413" s="69">
        <v>11</v>
      </c>
      <c r="U413" s="72"/>
      <c r="V413" s="72"/>
      <c r="W413" s="69"/>
      <c r="X413" s="69"/>
      <c r="Y413" s="69">
        <v>118</v>
      </c>
      <c r="Z413" s="69"/>
      <c r="AA413" s="69"/>
      <c r="AB413" s="73"/>
      <c r="AC413" s="74">
        <v>2.5</v>
      </c>
      <c r="AD413" s="42">
        <v>3.1749999999999998</v>
      </c>
      <c r="AE413" s="44">
        <f t="shared" si="322"/>
        <v>1.7</v>
      </c>
      <c r="AF413" s="103"/>
      <c r="AG413" s="82" t="str">
        <f>IF(I413="","",CONCATENATE("SainSmart [",IF(J413="",C413,J413),"] ",I413," ",H397))</f>
        <v xml:space="preserve">SainSmart [PD30A] PCB Drill </v>
      </c>
      <c r="AH413" s="92" t="s">
        <v>86</v>
      </c>
      <c r="AI413" s="75">
        <f t="shared" si="310"/>
        <v>1.7</v>
      </c>
      <c r="AJ413" s="75">
        <f t="shared" si="311"/>
        <v>2</v>
      </c>
      <c r="AK413" s="75" t="str">
        <f t="shared" si="312"/>
        <v/>
      </c>
      <c r="AL413" s="75">
        <f t="shared" si="313"/>
        <v>118</v>
      </c>
      <c r="AM413" s="75" t="str">
        <f t="shared" si="314"/>
        <v/>
      </c>
      <c r="AN413" s="75" t="str">
        <f t="shared" si="315"/>
        <v/>
      </c>
      <c r="AO413" s="75" t="str">
        <f t="shared" si="316"/>
        <v/>
      </c>
      <c r="AP413" s="75" t="str">
        <f t="shared" si="317"/>
        <v/>
      </c>
      <c r="AQ413" s="75" t="str">
        <f t="shared" si="318"/>
        <v/>
      </c>
      <c r="AR413" s="76" t="str">
        <f t="shared" si="319"/>
        <v/>
      </c>
    </row>
    <row r="414" spans="2:44" s="65" customFormat="1">
      <c r="I414" s="80" t="s">
        <v>297</v>
      </c>
      <c r="J414" s="77" t="s">
        <v>263</v>
      </c>
      <c r="K414" s="68" t="s">
        <v>292</v>
      </c>
      <c r="L414" s="69" t="s">
        <v>29</v>
      </c>
      <c r="M414" s="70">
        <v>2</v>
      </c>
      <c r="N414" s="71" t="s">
        <v>45</v>
      </c>
      <c r="O414" s="69">
        <v>1.8</v>
      </c>
      <c r="P414" s="69">
        <v>3.1749999999999998</v>
      </c>
      <c r="Q414" s="69">
        <v>38</v>
      </c>
      <c r="R414" s="69">
        <v>22</v>
      </c>
      <c r="S414" s="69">
        <f t="shared" si="323"/>
        <v>10</v>
      </c>
      <c r="T414" s="69">
        <v>9</v>
      </c>
      <c r="U414" s="72"/>
      <c r="V414" s="72"/>
      <c r="W414" s="69"/>
      <c r="X414" s="69"/>
      <c r="Y414" s="69">
        <v>118</v>
      </c>
      <c r="Z414" s="69"/>
      <c r="AA414" s="69"/>
      <c r="AB414" s="73"/>
      <c r="AC414" s="74">
        <v>2.5</v>
      </c>
      <c r="AD414" s="42">
        <v>3.1749999999999998</v>
      </c>
      <c r="AE414" s="44">
        <f t="shared" si="322"/>
        <v>1.8</v>
      </c>
      <c r="AF414" s="103"/>
      <c r="AG414" s="82" t="str">
        <f>IF(I414="","",CONCATENATE("SainSmart [",IF(J414="",C414,J414),"] ",I414," ",H397))</f>
        <v xml:space="preserve">SainSmart [PD30A] PCB Drill </v>
      </c>
      <c r="AH414" s="92" t="s">
        <v>86</v>
      </c>
      <c r="AI414" s="75">
        <f t="shared" si="310"/>
        <v>1.8</v>
      </c>
      <c r="AJ414" s="75">
        <f t="shared" si="311"/>
        <v>2</v>
      </c>
      <c r="AK414" s="75" t="str">
        <f t="shared" si="312"/>
        <v/>
      </c>
      <c r="AL414" s="75">
        <f t="shared" si="313"/>
        <v>118</v>
      </c>
      <c r="AM414" s="75" t="str">
        <f t="shared" si="314"/>
        <v/>
      </c>
      <c r="AN414" s="75" t="str">
        <f t="shared" si="315"/>
        <v/>
      </c>
      <c r="AO414" s="75" t="str">
        <f t="shared" si="316"/>
        <v/>
      </c>
      <c r="AP414" s="75" t="str">
        <f t="shared" si="317"/>
        <v/>
      </c>
      <c r="AQ414" s="75" t="str">
        <f t="shared" si="318"/>
        <v/>
      </c>
      <c r="AR414" s="76" t="str">
        <f t="shared" si="319"/>
        <v/>
      </c>
    </row>
    <row r="415" spans="2:44" s="65" customFormat="1">
      <c r="I415" s="80" t="s">
        <v>297</v>
      </c>
      <c r="J415" s="77" t="s">
        <v>263</v>
      </c>
      <c r="K415" s="68" t="s">
        <v>292</v>
      </c>
      <c r="L415" s="69" t="s">
        <v>29</v>
      </c>
      <c r="M415" s="70">
        <v>2</v>
      </c>
      <c r="N415" s="71" t="s">
        <v>45</v>
      </c>
      <c r="O415" s="69">
        <v>1.9</v>
      </c>
      <c r="P415" s="69">
        <v>3.1749999999999998</v>
      </c>
      <c r="Q415" s="69">
        <v>38</v>
      </c>
      <c r="R415" s="69">
        <v>22</v>
      </c>
      <c r="S415" s="69">
        <f t="shared" si="323"/>
        <v>10</v>
      </c>
      <c r="T415" s="69">
        <v>9</v>
      </c>
      <c r="U415" s="72"/>
      <c r="V415" s="72"/>
      <c r="W415" s="69"/>
      <c r="X415" s="69"/>
      <c r="Y415" s="69">
        <v>118</v>
      </c>
      <c r="Z415" s="69"/>
      <c r="AA415" s="69"/>
      <c r="AB415" s="73"/>
      <c r="AC415" s="74">
        <v>2.5</v>
      </c>
      <c r="AD415" s="42">
        <v>3.1749999999999998</v>
      </c>
      <c r="AE415" s="44">
        <f t="shared" si="322"/>
        <v>1.9</v>
      </c>
      <c r="AF415" s="103"/>
      <c r="AG415" s="82" t="str">
        <f>IF(I415="","",CONCATENATE("SainSmart [",IF(J415="",C415,J415),"] ",I415," ",H397))</f>
        <v xml:space="preserve">SainSmart [PD30A] PCB Drill </v>
      </c>
      <c r="AH415" s="92" t="s">
        <v>86</v>
      </c>
      <c r="AI415" s="75">
        <f t="shared" si="310"/>
        <v>1.9</v>
      </c>
      <c r="AJ415" s="75">
        <f t="shared" si="311"/>
        <v>2</v>
      </c>
      <c r="AK415" s="75" t="str">
        <f t="shared" si="312"/>
        <v/>
      </c>
      <c r="AL415" s="75">
        <f t="shared" si="313"/>
        <v>118</v>
      </c>
      <c r="AM415" s="75" t="str">
        <f t="shared" si="314"/>
        <v/>
      </c>
      <c r="AN415" s="75" t="str">
        <f t="shared" si="315"/>
        <v/>
      </c>
      <c r="AO415" s="75" t="str">
        <f t="shared" si="316"/>
        <v/>
      </c>
      <c r="AP415" s="75" t="str">
        <f t="shared" si="317"/>
        <v/>
      </c>
      <c r="AQ415" s="75" t="str">
        <f t="shared" si="318"/>
        <v/>
      </c>
      <c r="AR415" s="76" t="str">
        <f t="shared" si="319"/>
        <v/>
      </c>
    </row>
    <row r="416" spans="2:44" s="65" customFormat="1">
      <c r="I416" s="80" t="s">
        <v>297</v>
      </c>
      <c r="J416" s="77" t="s">
        <v>263</v>
      </c>
      <c r="K416" s="68" t="s">
        <v>292</v>
      </c>
      <c r="L416" s="69" t="s">
        <v>29</v>
      </c>
      <c r="M416" s="70">
        <v>2</v>
      </c>
      <c r="N416" s="71" t="s">
        <v>45</v>
      </c>
      <c r="O416" s="69">
        <v>2</v>
      </c>
      <c r="P416" s="69">
        <v>3.1749999999999998</v>
      </c>
      <c r="Q416" s="69">
        <v>38</v>
      </c>
      <c r="R416" s="69">
        <v>22</v>
      </c>
      <c r="S416" s="69">
        <f t="shared" si="323"/>
        <v>10</v>
      </c>
      <c r="T416" s="69">
        <v>9</v>
      </c>
      <c r="U416" s="72"/>
      <c r="V416" s="72"/>
      <c r="W416" s="69"/>
      <c r="X416" s="69"/>
      <c r="Y416" s="69">
        <v>118</v>
      </c>
      <c r="Z416" s="69"/>
      <c r="AA416" s="69"/>
      <c r="AB416" s="73"/>
      <c r="AC416" s="74">
        <v>2.5</v>
      </c>
      <c r="AD416" s="42">
        <v>3.1749999999999998</v>
      </c>
      <c r="AE416" s="44">
        <f t="shared" si="322"/>
        <v>2</v>
      </c>
      <c r="AF416" s="103"/>
      <c r="AG416" s="82" t="str">
        <f>IF(I416="","",CONCATENATE("SainSmart [",IF(J416="",C416,J416),"] ",I416," ",H397))</f>
        <v xml:space="preserve">SainSmart [PD30A] PCB Drill </v>
      </c>
      <c r="AH416" s="92" t="s">
        <v>86</v>
      </c>
      <c r="AI416" s="75">
        <f t="shared" si="310"/>
        <v>2</v>
      </c>
      <c r="AJ416" s="75">
        <f t="shared" si="311"/>
        <v>2</v>
      </c>
      <c r="AK416" s="75" t="str">
        <f t="shared" si="312"/>
        <v/>
      </c>
      <c r="AL416" s="75">
        <f t="shared" si="313"/>
        <v>118</v>
      </c>
      <c r="AM416" s="75" t="str">
        <f t="shared" si="314"/>
        <v/>
      </c>
      <c r="AN416" s="75" t="str">
        <f t="shared" si="315"/>
        <v/>
      </c>
      <c r="AO416" s="75" t="str">
        <f t="shared" si="316"/>
        <v/>
      </c>
      <c r="AP416" s="75" t="str">
        <f t="shared" si="317"/>
        <v/>
      </c>
      <c r="AQ416" s="75" t="str">
        <f t="shared" si="318"/>
        <v/>
      </c>
      <c r="AR416" s="76" t="str">
        <f t="shared" si="319"/>
        <v/>
      </c>
    </row>
    <row r="417" spans="2:44" s="65" customFormat="1">
      <c r="I417" s="80" t="s">
        <v>297</v>
      </c>
      <c r="J417" s="77" t="s">
        <v>263</v>
      </c>
      <c r="K417" s="68" t="s">
        <v>292</v>
      </c>
      <c r="L417" s="69" t="s">
        <v>29</v>
      </c>
      <c r="M417" s="70">
        <v>2</v>
      </c>
      <c r="N417" s="71" t="s">
        <v>45</v>
      </c>
      <c r="O417" s="69">
        <v>2.1</v>
      </c>
      <c r="P417" s="69">
        <v>3.1749999999999998</v>
      </c>
      <c r="Q417" s="69">
        <v>38</v>
      </c>
      <c r="R417" s="69">
        <v>22</v>
      </c>
      <c r="S417" s="69">
        <f t="shared" si="323"/>
        <v>10</v>
      </c>
      <c r="T417" s="69">
        <v>9</v>
      </c>
      <c r="U417" s="72"/>
      <c r="V417" s="72"/>
      <c r="W417" s="69"/>
      <c r="X417" s="69"/>
      <c r="Y417" s="69">
        <v>118</v>
      </c>
      <c r="Z417" s="69"/>
      <c r="AA417" s="69"/>
      <c r="AB417" s="73"/>
      <c r="AC417" s="74">
        <v>1</v>
      </c>
      <c r="AD417" s="42">
        <v>3.1749999999999998</v>
      </c>
      <c r="AE417" s="44">
        <f t="shared" ref="AE417" si="324">O417</f>
        <v>2.1</v>
      </c>
      <c r="AF417" s="103"/>
      <c r="AG417" s="82" t="str">
        <f>IF(I417="","",CONCATENATE("SainSmart [",IF(J417="",C417,J417),"] ",I417," ",H397))</f>
        <v xml:space="preserve">SainSmart [PD30A] PCB Drill </v>
      </c>
      <c r="AH417" s="92" t="s">
        <v>86</v>
      </c>
      <c r="AI417" s="75">
        <f t="shared" si="310"/>
        <v>2.1</v>
      </c>
      <c r="AJ417" s="75">
        <f t="shared" si="311"/>
        <v>2</v>
      </c>
      <c r="AK417" s="75" t="str">
        <f t="shared" si="312"/>
        <v/>
      </c>
      <c r="AL417" s="75">
        <f t="shared" si="313"/>
        <v>118</v>
      </c>
      <c r="AM417" s="75" t="str">
        <f t="shared" si="314"/>
        <v/>
      </c>
      <c r="AN417" s="75" t="str">
        <f t="shared" si="315"/>
        <v/>
      </c>
      <c r="AO417" s="75" t="str">
        <f t="shared" si="316"/>
        <v/>
      </c>
      <c r="AP417" s="75" t="str">
        <f t="shared" si="317"/>
        <v/>
      </c>
      <c r="AQ417" s="75" t="str">
        <f t="shared" si="318"/>
        <v/>
      </c>
      <c r="AR417" s="76" t="str">
        <f t="shared" si="319"/>
        <v/>
      </c>
    </row>
    <row r="418" spans="2:44" s="65" customFormat="1">
      <c r="I418" s="80" t="s">
        <v>297</v>
      </c>
      <c r="J418" s="77" t="s">
        <v>263</v>
      </c>
      <c r="K418" s="68" t="s">
        <v>292</v>
      </c>
      <c r="L418" s="69" t="s">
        <v>29</v>
      </c>
      <c r="M418" s="70">
        <v>2</v>
      </c>
      <c r="N418" s="71" t="s">
        <v>45</v>
      </c>
      <c r="O418" s="69">
        <v>2.2000000000000002</v>
      </c>
      <c r="P418" s="69">
        <v>3.1749999999999998</v>
      </c>
      <c r="Q418" s="69">
        <v>38</v>
      </c>
      <c r="R418" s="69">
        <v>22</v>
      </c>
      <c r="S418" s="69">
        <f t="shared" si="323"/>
        <v>11</v>
      </c>
      <c r="T418" s="69">
        <v>10</v>
      </c>
      <c r="U418" s="72"/>
      <c r="V418" s="72"/>
      <c r="W418" s="69"/>
      <c r="X418" s="69"/>
      <c r="Y418" s="69">
        <v>118</v>
      </c>
      <c r="Z418" s="69"/>
      <c r="AA418" s="69"/>
      <c r="AB418" s="73"/>
      <c r="AC418" s="74">
        <v>1</v>
      </c>
      <c r="AD418" s="42">
        <v>3.1749999999999998</v>
      </c>
      <c r="AE418" s="44">
        <f t="shared" ref="AE418:AE426" si="325">O418</f>
        <v>2.2000000000000002</v>
      </c>
      <c r="AF418" s="103"/>
      <c r="AG418" s="82" t="str">
        <f>IF(I418="","",CONCATENATE("SainSmart [",IF(J418="",C418,J418),"] ",I418," ",H397))</f>
        <v xml:space="preserve">SainSmart [PD30A] PCB Drill </v>
      </c>
      <c r="AH418" s="92" t="s">
        <v>86</v>
      </c>
      <c r="AI418" s="75">
        <f t="shared" si="310"/>
        <v>2.2000000000000002</v>
      </c>
      <c r="AJ418" s="75">
        <f t="shared" si="311"/>
        <v>2</v>
      </c>
      <c r="AK418" s="75" t="str">
        <f t="shared" si="312"/>
        <v/>
      </c>
      <c r="AL418" s="75">
        <f t="shared" si="313"/>
        <v>118</v>
      </c>
      <c r="AM418" s="75" t="str">
        <f t="shared" si="314"/>
        <v/>
      </c>
      <c r="AN418" s="75" t="str">
        <f t="shared" si="315"/>
        <v/>
      </c>
      <c r="AO418" s="75" t="str">
        <f t="shared" si="316"/>
        <v/>
      </c>
      <c r="AP418" s="75" t="str">
        <f t="shared" si="317"/>
        <v/>
      </c>
      <c r="AQ418" s="75" t="str">
        <f t="shared" si="318"/>
        <v/>
      </c>
      <c r="AR418" s="76" t="str">
        <f t="shared" si="319"/>
        <v/>
      </c>
    </row>
    <row r="419" spans="2:44" s="65" customFormat="1">
      <c r="I419" s="80" t="s">
        <v>297</v>
      </c>
      <c r="J419" s="77" t="s">
        <v>263</v>
      </c>
      <c r="K419" s="68" t="s">
        <v>292</v>
      </c>
      <c r="L419" s="69" t="s">
        <v>29</v>
      </c>
      <c r="M419" s="70">
        <v>2</v>
      </c>
      <c r="N419" s="71" t="s">
        <v>45</v>
      </c>
      <c r="O419" s="69">
        <v>2.2999999999999998</v>
      </c>
      <c r="P419" s="69">
        <v>3.1749999999999998</v>
      </c>
      <c r="Q419" s="69">
        <v>38</v>
      </c>
      <c r="R419" s="69">
        <v>22</v>
      </c>
      <c r="S419" s="69">
        <f t="shared" si="323"/>
        <v>11</v>
      </c>
      <c r="T419" s="69">
        <v>10</v>
      </c>
      <c r="U419" s="72"/>
      <c r="V419" s="72"/>
      <c r="W419" s="69"/>
      <c r="X419" s="69"/>
      <c r="Y419" s="69">
        <v>118</v>
      </c>
      <c r="Z419" s="69"/>
      <c r="AA419" s="69"/>
      <c r="AB419" s="73"/>
      <c r="AC419" s="74">
        <v>1</v>
      </c>
      <c r="AD419" s="42">
        <v>3.1749999999999998</v>
      </c>
      <c r="AE419" s="44">
        <f t="shared" si="325"/>
        <v>2.2999999999999998</v>
      </c>
      <c r="AF419" s="103"/>
      <c r="AG419" s="82" t="str">
        <f>IF(I419="","",CONCATENATE("SainSmart [",IF(J419="",C419,J419),"] ",I419," ",H397))</f>
        <v xml:space="preserve">SainSmart [PD30A] PCB Drill </v>
      </c>
      <c r="AH419" s="92" t="s">
        <v>86</v>
      </c>
      <c r="AI419" s="75">
        <f t="shared" si="310"/>
        <v>2.2999999999999998</v>
      </c>
      <c r="AJ419" s="75">
        <f t="shared" si="311"/>
        <v>2</v>
      </c>
      <c r="AK419" s="75" t="str">
        <f t="shared" si="312"/>
        <v/>
      </c>
      <c r="AL419" s="75">
        <f t="shared" si="313"/>
        <v>118</v>
      </c>
      <c r="AM419" s="75" t="str">
        <f t="shared" si="314"/>
        <v/>
      </c>
      <c r="AN419" s="75" t="str">
        <f t="shared" si="315"/>
        <v/>
      </c>
      <c r="AO419" s="75" t="str">
        <f t="shared" si="316"/>
        <v/>
      </c>
      <c r="AP419" s="75" t="str">
        <f t="shared" si="317"/>
        <v/>
      </c>
      <c r="AQ419" s="75" t="str">
        <f t="shared" si="318"/>
        <v/>
      </c>
      <c r="AR419" s="76" t="str">
        <f t="shared" si="319"/>
        <v/>
      </c>
    </row>
    <row r="420" spans="2:44" s="65" customFormat="1">
      <c r="I420" s="80" t="s">
        <v>297</v>
      </c>
      <c r="J420" s="77" t="s">
        <v>263</v>
      </c>
      <c r="K420" s="68" t="s">
        <v>292</v>
      </c>
      <c r="L420" s="69" t="s">
        <v>29</v>
      </c>
      <c r="M420" s="70">
        <v>2</v>
      </c>
      <c r="N420" s="71" t="s">
        <v>45</v>
      </c>
      <c r="O420" s="69">
        <v>2.4</v>
      </c>
      <c r="P420" s="69">
        <v>3.1749999999999998</v>
      </c>
      <c r="Q420" s="69">
        <v>38</v>
      </c>
      <c r="R420" s="69">
        <v>22</v>
      </c>
      <c r="S420" s="69">
        <f t="shared" si="323"/>
        <v>11</v>
      </c>
      <c r="T420" s="69">
        <v>10</v>
      </c>
      <c r="U420" s="72"/>
      <c r="V420" s="72"/>
      <c r="W420" s="69"/>
      <c r="X420" s="69"/>
      <c r="Y420" s="69">
        <v>118</v>
      </c>
      <c r="Z420" s="69"/>
      <c r="AA420" s="69"/>
      <c r="AB420" s="73"/>
      <c r="AC420" s="74">
        <v>1</v>
      </c>
      <c r="AD420" s="42">
        <v>3.1749999999999998</v>
      </c>
      <c r="AE420" s="44">
        <f t="shared" si="325"/>
        <v>2.4</v>
      </c>
      <c r="AF420" s="103"/>
      <c r="AG420" s="82" t="str">
        <f>IF(I420="","",CONCATENATE("SainSmart [",IF(J420="",C420,J420),"] ",I420," ",H397))</f>
        <v xml:space="preserve">SainSmart [PD30A] PCB Drill </v>
      </c>
      <c r="AH420" s="92" t="s">
        <v>86</v>
      </c>
      <c r="AI420" s="75">
        <f t="shared" si="310"/>
        <v>2.4</v>
      </c>
      <c r="AJ420" s="75">
        <f t="shared" si="311"/>
        <v>2</v>
      </c>
      <c r="AK420" s="75" t="str">
        <f t="shared" si="312"/>
        <v/>
      </c>
      <c r="AL420" s="75">
        <f t="shared" si="313"/>
        <v>118</v>
      </c>
      <c r="AM420" s="75" t="str">
        <f t="shared" si="314"/>
        <v/>
      </c>
      <c r="AN420" s="75" t="str">
        <f t="shared" si="315"/>
        <v/>
      </c>
      <c r="AO420" s="75" t="str">
        <f t="shared" si="316"/>
        <v/>
      </c>
      <c r="AP420" s="75" t="str">
        <f t="shared" si="317"/>
        <v/>
      </c>
      <c r="AQ420" s="75" t="str">
        <f t="shared" si="318"/>
        <v/>
      </c>
      <c r="AR420" s="76" t="str">
        <f t="shared" si="319"/>
        <v/>
      </c>
    </row>
    <row r="421" spans="2:44" s="65" customFormat="1">
      <c r="I421" s="80" t="s">
        <v>297</v>
      </c>
      <c r="J421" s="77" t="s">
        <v>263</v>
      </c>
      <c r="K421" s="68" t="s">
        <v>292</v>
      </c>
      <c r="L421" s="69" t="s">
        <v>29</v>
      </c>
      <c r="M421" s="70">
        <v>2</v>
      </c>
      <c r="N421" s="71" t="s">
        <v>45</v>
      </c>
      <c r="O421" s="69">
        <v>2.5</v>
      </c>
      <c r="P421" s="69">
        <v>3.1749999999999998</v>
      </c>
      <c r="Q421" s="69">
        <v>38</v>
      </c>
      <c r="R421" s="69">
        <v>22</v>
      </c>
      <c r="S421" s="69">
        <f t="shared" si="323"/>
        <v>11</v>
      </c>
      <c r="T421" s="69">
        <v>10</v>
      </c>
      <c r="U421" s="72"/>
      <c r="V421" s="72"/>
      <c r="W421" s="69"/>
      <c r="X421" s="69"/>
      <c r="Y421" s="69">
        <v>118</v>
      </c>
      <c r="Z421" s="69"/>
      <c r="AA421" s="69"/>
      <c r="AB421" s="73"/>
      <c r="AC421" s="74">
        <v>1</v>
      </c>
      <c r="AD421" s="42">
        <v>3.1749999999999998</v>
      </c>
      <c r="AE421" s="44">
        <f t="shared" si="325"/>
        <v>2.5</v>
      </c>
      <c r="AF421" s="103"/>
      <c r="AG421" s="82" t="str">
        <f>IF(I421="","",CONCATENATE("SainSmart [",IF(J421="",C421,J421),"] ",I421," ",H397))</f>
        <v xml:space="preserve">SainSmart [PD30A] PCB Drill </v>
      </c>
      <c r="AH421" s="92" t="s">
        <v>86</v>
      </c>
      <c r="AI421" s="75">
        <f t="shared" si="310"/>
        <v>2.5</v>
      </c>
      <c r="AJ421" s="75">
        <f t="shared" si="311"/>
        <v>2</v>
      </c>
      <c r="AK421" s="75" t="str">
        <f t="shared" si="312"/>
        <v/>
      </c>
      <c r="AL421" s="75">
        <f t="shared" si="313"/>
        <v>118</v>
      </c>
      <c r="AM421" s="75" t="str">
        <f t="shared" si="314"/>
        <v/>
      </c>
      <c r="AN421" s="75" t="str">
        <f t="shared" si="315"/>
        <v/>
      </c>
      <c r="AO421" s="75" t="str">
        <f t="shared" si="316"/>
        <v/>
      </c>
      <c r="AP421" s="75" t="str">
        <f t="shared" si="317"/>
        <v/>
      </c>
      <c r="AQ421" s="75" t="str">
        <f t="shared" si="318"/>
        <v/>
      </c>
      <c r="AR421" s="76" t="str">
        <f t="shared" si="319"/>
        <v/>
      </c>
    </row>
    <row r="422" spans="2:44" s="65" customFormat="1">
      <c r="I422" s="80" t="s">
        <v>297</v>
      </c>
      <c r="J422" s="77" t="s">
        <v>263</v>
      </c>
      <c r="K422" s="68" t="s">
        <v>292</v>
      </c>
      <c r="L422" s="69" t="s">
        <v>29</v>
      </c>
      <c r="M422" s="70">
        <v>2</v>
      </c>
      <c r="N422" s="71" t="s">
        <v>45</v>
      </c>
      <c r="O422" s="69">
        <v>2.6</v>
      </c>
      <c r="P422" s="69">
        <v>3.1749999999999998</v>
      </c>
      <c r="Q422" s="69">
        <v>38</v>
      </c>
      <c r="R422" s="69">
        <v>22</v>
      </c>
      <c r="S422" s="69">
        <f t="shared" si="323"/>
        <v>11</v>
      </c>
      <c r="T422" s="69">
        <v>10</v>
      </c>
      <c r="U422" s="72"/>
      <c r="V422" s="72"/>
      <c r="W422" s="69"/>
      <c r="X422" s="69"/>
      <c r="Y422" s="69">
        <v>118</v>
      </c>
      <c r="Z422" s="69"/>
      <c r="AA422" s="69"/>
      <c r="AB422" s="73"/>
      <c r="AC422" s="74">
        <v>1</v>
      </c>
      <c r="AD422" s="42">
        <v>3.1749999999999998</v>
      </c>
      <c r="AE422" s="44">
        <f t="shared" si="325"/>
        <v>2.6</v>
      </c>
      <c r="AF422" s="103"/>
      <c r="AG422" s="82" t="str">
        <f>IF(I422="","",CONCATENATE("SainSmart [",IF(J422="",C422,J422),"] ",I422," ",H397))</f>
        <v xml:space="preserve">SainSmart [PD30A] PCB Drill </v>
      </c>
      <c r="AH422" s="92" t="s">
        <v>86</v>
      </c>
      <c r="AI422" s="75">
        <f t="shared" si="310"/>
        <v>2.6</v>
      </c>
      <c r="AJ422" s="75">
        <f t="shared" si="311"/>
        <v>2</v>
      </c>
      <c r="AK422" s="75" t="str">
        <f t="shared" si="312"/>
        <v/>
      </c>
      <c r="AL422" s="75">
        <f t="shared" si="313"/>
        <v>118</v>
      </c>
      <c r="AM422" s="75" t="str">
        <f t="shared" si="314"/>
        <v/>
      </c>
      <c r="AN422" s="75" t="str">
        <f t="shared" si="315"/>
        <v/>
      </c>
      <c r="AO422" s="75" t="str">
        <f t="shared" si="316"/>
        <v/>
      </c>
      <c r="AP422" s="75" t="str">
        <f t="shared" si="317"/>
        <v/>
      </c>
      <c r="AQ422" s="75" t="str">
        <f t="shared" si="318"/>
        <v/>
      </c>
      <c r="AR422" s="76" t="str">
        <f t="shared" si="319"/>
        <v/>
      </c>
    </row>
    <row r="423" spans="2:44" s="65" customFormat="1">
      <c r="I423" s="80" t="s">
        <v>297</v>
      </c>
      <c r="J423" s="77" t="s">
        <v>263</v>
      </c>
      <c r="K423" s="68" t="s">
        <v>292</v>
      </c>
      <c r="L423" s="69" t="s">
        <v>29</v>
      </c>
      <c r="M423" s="70">
        <v>2</v>
      </c>
      <c r="N423" s="71" t="s">
        <v>45</v>
      </c>
      <c r="O423" s="69">
        <v>2.7</v>
      </c>
      <c r="P423" s="69">
        <v>3.1749999999999998</v>
      </c>
      <c r="Q423" s="69">
        <v>38</v>
      </c>
      <c r="R423" s="69">
        <v>22</v>
      </c>
      <c r="S423" s="69">
        <f t="shared" si="323"/>
        <v>11</v>
      </c>
      <c r="T423" s="69">
        <v>10</v>
      </c>
      <c r="U423" s="72"/>
      <c r="V423" s="72"/>
      <c r="W423" s="69"/>
      <c r="X423" s="69"/>
      <c r="Y423" s="69">
        <v>118</v>
      </c>
      <c r="Z423" s="69"/>
      <c r="AA423" s="69"/>
      <c r="AB423" s="73"/>
      <c r="AC423" s="74">
        <v>1</v>
      </c>
      <c r="AD423" s="42">
        <v>3.1749999999999998</v>
      </c>
      <c r="AE423" s="44">
        <f t="shared" si="325"/>
        <v>2.7</v>
      </c>
      <c r="AF423" s="103"/>
      <c r="AG423" s="82" t="str">
        <f>IF(I423="","",CONCATENATE("SainSmart [",IF(J423="",C423,J423),"] ",I423," ",H397))</f>
        <v xml:space="preserve">SainSmart [PD30A] PCB Drill </v>
      </c>
      <c r="AH423" s="92" t="s">
        <v>86</v>
      </c>
      <c r="AI423" s="75">
        <f t="shared" si="310"/>
        <v>2.7</v>
      </c>
      <c r="AJ423" s="75">
        <f t="shared" si="311"/>
        <v>2</v>
      </c>
      <c r="AK423" s="75" t="str">
        <f t="shared" si="312"/>
        <v/>
      </c>
      <c r="AL423" s="75">
        <f t="shared" si="313"/>
        <v>118</v>
      </c>
      <c r="AM423" s="75" t="str">
        <f t="shared" si="314"/>
        <v/>
      </c>
      <c r="AN423" s="75" t="str">
        <f t="shared" si="315"/>
        <v/>
      </c>
      <c r="AO423" s="75" t="str">
        <f t="shared" si="316"/>
        <v/>
      </c>
      <c r="AP423" s="75" t="str">
        <f t="shared" si="317"/>
        <v/>
      </c>
      <c r="AQ423" s="75" t="str">
        <f t="shared" si="318"/>
        <v/>
      </c>
      <c r="AR423" s="76" t="str">
        <f t="shared" si="319"/>
        <v/>
      </c>
    </row>
    <row r="424" spans="2:44" s="65" customFormat="1">
      <c r="I424" s="80" t="s">
        <v>297</v>
      </c>
      <c r="J424" s="77" t="s">
        <v>263</v>
      </c>
      <c r="K424" s="68" t="s">
        <v>292</v>
      </c>
      <c r="L424" s="69" t="s">
        <v>29</v>
      </c>
      <c r="M424" s="70">
        <v>2</v>
      </c>
      <c r="N424" s="71" t="s">
        <v>45</v>
      </c>
      <c r="O424" s="69">
        <v>2.8</v>
      </c>
      <c r="P424" s="69">
        <v>3.1749999999999998</v>
      </c>
      <c r="Q424" s="69">
        <v>38</v>
      </c>
      <c r="R424" s="69">
        <v>22</v>
      </c>
      <c r="S424" s="69">
        <f t="shared" si="323"/>
        <v>11</v>
      </c>
      <c r="T424" s="69">
        <v>10</v>
      </c>
      <c r="U424" s="72"/>
      <c r="V424" s="72"/>
      <c r="W424" s="69"/>
      <c r="X424" s="69"/>
      <c r="Y424" s="69">
        <v>118</v>
      </c>
      <c r="Z424" s="69"/>
      <c r="AA424" s="69"/>
      <c r="AB424" s="73"/>
      <c r="AC424" s="74">
        <v>1</v>
      </c>
      <c r="AD424" s="42">
        <v>3.1749999999999998</v>
      </c>
      <c r="AE424" s="44">
        <f t="shared" si="325"/>
        <v>2.8</v>
      </c>
      <c r="AF424" s="103"/>
      <c r="AG424" s="82" t="str">
        <f>IF(I424="","",CONCATENATE("SainSmart [",IF(J424="",C424,J424),"] ",I424," ",H397))</f>
        <v xml:space="preserve">SainSmart [PD30A] PCB Drill </v>
      </c>
      <c r="AH424" s="92" t="s">
        <v>86</v>
      </c>
      <c r="AI424" s="75">
        <f t="shared" si="310"/>
        <v>2.8</v>
      </c>
      <c r="AJ424" s="75">
        <f t="shared" si="311"/>
        <v>2</v>
      </c>
      <c r="AK424" s="75" t="str">
        <f t="shared" si="312"/>
        <v/>
      </c>
      <c r="AL424" s="75">
        <f t="shared" si="313"/>
        <v>118</v>
      </c>
      <c r="AM424" s="75" t="str">
        <f t="shared" si="314"/>
        <v/>
      </c>
      <c r="AN424" s="75" t="str">
        <f t="shared" si="315"/>
        <v/>
      </c>
      <c r="AO424" s="75" t="str">
        <f t="shared" si="316"/>
        <v/>
      </c>
      <c r="AP424" s="75" t="str">
        <f t="shared" si="317"/>
        <v/>
      </c>
      <c r="AQ424" s="75" t="str">
        <f t="shared" si="318"/>
        <v/>
      </c>
      <c r="AR424" s="76" t="str">
        <f t="shared" si="319"/>
        <v/>
      </c>
    </row>
    <row r="425" spans="2:44" s="65" customFormat="1">
      <c r="I425" s="80" t="s">
        <v>297</v>
      </c>
      <c r="J425" s="77" t="s">
        <v>263</v>
      </c>
      <c r="K425" s="68" t="s">
        <v>292</v>
      </c>
      <c r="L425" s="69" t="s">
        <v>29</v>
      </c>
      <c r="M425" s="70">
        <v>2</v>
      </c>
      <c r="N425" s="71" t="s">
        <v>45</v>
      </c>
      <c r="O425" s="69">
        <v>2.9</v>
      </c>
      <c r="P425" s="69">
        <v>3.1749999999999998</v>
      </c>
      <c r="Q425" s="69">
        <v>38</v>
      </c>
      <c r="R425" s="69">
        <v>22</v>
      </c>
      <c r="S425" s="69">
        <f t="shared" si="323"/>
        <v>11</v>
      </c>
      <c r="T425" s="69">
        <v>10</v>
      </c>
      <c r="U425" s="72"/>
      <c r="V425" s="72"/>
      <c r="W425" s="69"/>
      <c r="X425" s="69"/>
      <c r="Y425" s="69">
        <v>118</v>
      </c>
      <c r="Z425" s="69"/>
      <c r="AA425" s="69"/>
      <c r="AB425" s="73"/>
      <c r="AC425" s="74">
        <v>1</v>
      </c>
      <c r="AD425" s="42">
        <v>3.1749999999999998</v>
      </c>
      <c r="AE425" s="44">
        <f t="shared" si="325"/>
        <v>2.9</v>
      </c>
      <c r="AF425" s="103"/>
      <c r="AG425" s="82" t="str">
        <f>IF(I425="","",CONCATENATE("SainSmart [",IF(J425="",C425,J425),"] ",I425," ",H397))</f>
        <v xml:space="preserve">SainSmart [PD30A] PCB Drill </v>
      </c>
      <c r="AH425" s="92" t="s">
        <v>86</v>
      </c>
      <c r="AI425" s="75">
        <f t="shared" si="310"/>
        <v>2.9</v>
      </c>
      <c r="AJ425" s="75">
        <f t="shared" si="311"/>
        <v>2</v>
      </c>
      <c r="AK425" s="75" t="str">
        <f t="shared" si="312"/>
        <v/>
      </c>
      <c r="AL425" s="75">
        <f t="shared" si="313"/>
        <v>118</v>
      </c>
      <c r="AM425" s="75" t="str">
        <f t="shared" si="314"/>
        <v/>
      </c>
      <c r="AN425" s="75" t="str">
        <f t="shared" si="315"/>
        <v/>
      </c>
      <c r="AO425" s="75" t="str">
        <f t="shared" si="316"/>
        <v/>
      </c>
      <c r="AP425" s="75" t="str">
        <f t="shared" si="317"/>
        <v/>
      </c>
      <c r="AQ425" s="75" t="str">
        <f t="shared" si="318"/>
        <v/>
      </c>
      <c r="AR425" s="76" t="str">
        <f t="shared" si="319"/>
        <v/>
      </c>
    </row>
    <row r="426" spans="2:44" s="65" customFormat="1">
      <c r="I426" s="80" t="s">
        <v>297</v>
      </c>
      <c r="J426" s="77" t="s">
        <v>263</v>
      </c>
      <c r="K426" s="68" t="s">
        <v>292</v>
      </c>
      <c r="L426" s="69" t="s">
        <v>29</v>
      </c>
      <c r="M426" s="70">
        <v>2</v>
      </c>
      <c r="N426" s="71" t="s">
        <v>45</v>
      </c>
      <c r="O426" s="69">
        <v>3</v>
      </c>
      <c r="P426" s="69">
        <v>3.1749999999999998</v>
      </c>
      <c r="Q426" s="69">
        <v>38</v>
      </c>
      <c r="R426" s="69">
        <v>22</v>
      </c>
      <c r="S426" s="69">
        <f t="shared" si="323"/>
        <v>11</v>
      </c>
      <c r="T426" s="69">
        <v>10</v>
      </c>
      <c r="U426" s="72"/>
      <c r="V426" s="72"/>
      <c r="W426" s="69"/>
      <c r="X426" s="69"/>
      <c r="Y426" s="69">
        <v>118</v>
      </c>
      <c r="Z426" s="69"/>
      <c r="AA426" s="69"/>
      <c r="AB426" s="73"/>
      <c r="AC426" s="74">
        <v>1</v>
      </c>
      <c r="AD426" s="42">
        <v>3.1749999999999998</v>
      </c>
      <c r="AE426" s="44">
        <f t="shared" si="325"/>
        <v>3</v>
      </c>
      <c r="AF426" s="103"/>
      <c r="AG426" s="82" t="str">
        <f>IF(I426="","",CONCATENATE("SainSmart [",IF(J426="",C426,J426),"] ",I426," ",H397))</f>
        <v xml:space="preserve">SainSmart [PD30A] PCB Drill </v>
      </c>
      <c r="AH426" s="92" t="s">
        <v>86</v>
      </c>
      <c r="AI426" s="75">
        <f t="shared" si="310"/>
        <v>3</v>
      </c>
      <c r="AJ426" s="75">
        <f t="shared" si="311"/>
        <v>2</v>
      </c>
      <c r="AK426" s="75" t="str">
        <f t="shared" si="312"/>
        <v/>
      </c>
      <c r="AL426" s="75">
        <f t="shared" si="313"/>
        <v>118</v>
      </c>
      <c r="AM426" s="75" t="str">
        <f t="shared" si="314"/>
        <v/>
      </c>
      <c r="AN426" s="75" t="str">
        <f t="shared" si="315"/>
        <v/>
      </c>
      <c r="AO426" s="75" t="str">
        <f t="shared" si="316"/>
        <v/>
      </c>
      <c r="AP426" s="75" t="str">
        <f t="shared" si="317"/>
        <v/>
      </c>
      <c r="AQ426" s="75" t="str">
        <f t="shared" si="318"/>
        <v/>
      </c>
      <c r="AR426" s="76" t="str">
        <f t="shared" si="319"/>
        <v/>
      </c>
    </row>
    <row r="427" spans="2:44" ht="15.75" thickBot="1"/>
    <row r="428" spans="2:44" s="65" customFormat="1" ht="19.5" customHeight="1" thickBot="1">
      <c r="B428" s="3"/>
      <c r="I428" s="78"/>
      <c r="K428" s="123" t="s">
        <v>79</v>
      </c>
      <c r="L428" s="124"/>
      <c r="M428" s="124"/>
      <c r="N428" s="124"/>
      <c r="O428" s="124"/>
      <c r="P428" s="124"/>
      <c r="Q428" s="124"/>
      <c r="R428" s="124"/>
      <c r="S428" s="124"/>
      <c r="T428" s="124"/>
      <c r="U428" s="124"/>
      <c r="V428" s="124"/>
      <c r="W428" s="124"/>
      <c r="X428" s="124"/>
      <c r="Y428" s="124"/>
      <c r="Z428" s="124"/>
      <c r="AA428" s="124"/>
      <c r="AB428" s="124"/>
      <c r="AC428" s="124"/>
      <c r="AD428" s="124"/>
      <c r="AE428" s="125"/>
      <c r="AF428" s="110" t="s">
        <v>104</v>
      </c>
      <c r="AG428" s="111"/>
      <c r="AH428" s="111"/>
      <c r="AI428" s="111"/>
      <c r="AJ428" s="111"/>
      <c r="AK428" s="111"/>
      <c r="AL428" s="111"/>
      <c r="AM428" s="111"/>
      <c r="AN428" s="111"/>
      <c r="AO428" s="111"/>
      <c r="AP428" s="111"/>
      <c r="AQ428" s="111"/>
      <c r="AR428" s="112"/>
    </row>
    <row r="429" spans="2:44" s="65" customFormat="1" ht="60" customHeight="1" thickBot="1">
      <c r="B429" s="22" t="s">
        <v>33</v>
      </c>
      <c r="C429" s="23" t="s">
        <v>80</v>
      </c>
      <c r="D429" s="23" t="s">
        <v>115</v>
      </c>
      <c r="E429" s="23" t="s">
        <v>109</v>
      </c>
      <c r="F429" s="23" t="s">
        <v>108</v>
      </c>
      <c r="G429" s="23" t="s">
        <v>107</v>
      </c>
      <c r="H429" s="85" t="s">
        <v>37</v>
      </c>
      <c r="I429" s="79" t="s">
        <v>68</v>
      </c>
      <c r="J429" s="24" t="s">
        <v>238</v>
      </c>
      <c r="K429" s="4" t="s">
        <v>78</v>
      </c>
      <c r="L429" s="5" t="s">
        <v>53</v>
      </c>
      <c r="M429" s="5" t="s">
        <v>63</v>
      </c>
      <c r="N429" s="48" t="s">
        <v>35</v>
      </c>
      <c r="O429" s="5" t="s">
        <v>34</v>
      </c>
      <c r="P429" s="5" t="s">
        <v>39</v>
      </c>
      <c r="Q429" s="5" t="s">
        <v>54</v>
      </c>
      <c r="R429" s="5" t="s">
        <v>55</v>
      </c>
      <c r="S429" s="5" t="s">
        <v>56</v>
      </c>
      <c r="T429" s="5" t="s">
        <v>57</v>
      </c>
      <c r="U429" s="5" t="s">
        <v>58</v>
      </c>
      <c r="V429" s="51" t="s">
        <v>159</v>
      </c>
      <c r="W429" s="5" t="s">
        <v>59</v>
      </c>
      <c r="X429" s="5" t="s">
        <v>41</v>
      </c>
      <c r="Y429" s="5" t="s">
        <v>309</v>
      </c>
      <c r="Z429" s="5" t="s">
        <v>60</v>
      </c>
      <c r="AA429" s="5" t="s">
        <v>61</v>
      </c>
      <c r="AB429" s="55" t="s">
        <v>62</v>
      </c>
      <c r="AC429" s="4" t="s">
        <v>206</v>
      </c>
      <c r="AD429" s="5" t="s">
        <v>207</v>
      </c>
      <c r="AE429" s="6" t="s">
        <v>208</v>
      </c>
      <c r="AF429" s="66" t="s">
        <v>343</v>
      </c>
      <c r="AG429" s="81" t="s">
        <v>205</v>
      </c>
      <c r="AH429" s="91" t="s">
        <v>5</v>
      </c>
      <c r="AI429" s="8" t="s">
        <v>64</v>
      </c>
      <c r="AJ429" s="9" t="s">
        <v>6</v>
      </c>
      <c r="AK429" s="9" t="s">
        <v>65</v>
      </c>
      <c r="AL429" s="9" t="s">
        <v>66</v>
      </c>
      <c r="AM429" s="9" t="s">
        <v>83</v>
      </c>
      <c r="AN429" s="9" t="s">
        <v>84</v>
      </c>
      <c r="AO429" s="9" t="s">
        <v>89</v>
      </c>
      <c r="AP429" s="9" t="s">
        <v>91</v>
      </c>
      <c r="AQ429" s="9" t="s">
        <v>90</v>
      </c>
      <c r="AR429" s="10" t="s">
        <v>92</v>
      </c>
    </row>
    <row r="430" spans="2:44" s="65" customFormat="1" ht="15.75" customHeight="1" thickBot="1">
      <c r="B430" s="119" t="s">
        <v>304</v>
      </c>
      <c r="C430" s="19" t="s">
        <v>266</v>
      </c>
      <c r="D430" s="20">
        <v>3</v>
      </c>
      <c r="E430" s="62" t="s">
        <v>113</v>
      </c>
      <c r="F430" s="121" t="s">
        <v>195</v>
      </c>
      <c r="G430" s="20" t="s">
        <v>267</v>
      </c>
      <c r="H430" s="67" t="s">
        <v>250</v>
      </c>
      <c r="I430" s="80" t="s">
        <v>305</v>
      </c>
      <c r="J430" s="77" t="str">
        <f>C430</f>
        <v>CT03A</v>
      </c>
      <c r="K430" s="68" t="s">
        <v>28</v>
      </c>
      <c r="L430" s="69" t="s">
        <v>29</v>
      </c>
      <c r="M430" s="70">
        <v>4</v>
      </c>
      <c r="N430" s="71" t="s">
        <v>117</v>
      </c>
      <c r="O430" s="69">
        <v>6</v>
      </c>
      <c r="P430" s="69">
        <v>6.35</v>
      </c>
      <c r="Q430" s="69">
        <v>50</v>
      </c>
      <c r="R430" s="69">
        <v>32</v>
      </c>
      <c r="S430" s="69">
        <v>17</v>
      </c>
      <c r="T430" s="69">
        <v>15</v>
      </c>
      <c r="U430" s="72"/>
      <c r="V430" s="72"/>
      <c r="W430" s="69"/>
      <c r="X430" s="69"/>
      <c r="Y430" s="69"/>
      <c r="Z430" s="69"/>
      <c r="AA430" s="69"/>
      <c r="AB430" s="73"/>
      <c r="AC430" s="74"/>
      <c r="AD430" s="72"/>
      <c r="AE430" s="73"/>
      <c r="AF430" s="117" t="s">
        <v>364</v>
      </c>
      <c r="AG430" s="149" t="str">
        <f>IF(I430="","",CONCATENATE("SainSmart [",IF(J430="",C430,J430),"] ",I430," ",H430))</f>
        <v>SainSmart [CT03A] Roughing Corncob Nano Blue Coat</v>
      </c>
      <c r="AH430" s="92" t="s">
        <v>44</v>
      </c>
      <c r="AI430" s="75">
        <f t="shared" ref="AI430:AI439" si="326">IF(AH430="","",IF(VLOOKUP($AH430,VCarveParms,2,FALSE)="","",IF(AH430="Tapered Ball Nose",P430,$O430)))</f>
        <v>6</v>
      </c>
      <c r="AJ430" s="75">
        <f t="shared" ref="AJ430:AJ439" si="327">IF(AH430="","",IF(VLOOKUP($AH430,VCarveParms,3,FALSE)="","",$M430))</f>
        <v>4</v>
      </c>
      <c r="AK430" s="75" t="str">
        <f t="shared" ref="AK430:AK439" si="328">IF(AH430="","",IF(VLOOKUP($AH430,VCarveParms,4,FALSE)="","",U430))</f>
        <v/>
      </c>
      <c r="AL430" s="75" t="str">
        <f t="shared" ref="AL430:AL439" si="329">IF(AH430="","",IF(VLOOKUP($AH430,VCarveParms,5,FALSE)="","",IF($AH430="Drill",$Y430,$V430*2)))</f>
        <v/>
      </c>
      <c r="AM430" s="75" t="str">
        <f t="shared" ref="AM430:AM439" si="330">IF(AH430="","",IF(VLOOKUP($AH430,VCarveParms,6,FALSE)="","",$V430))</f>
        <v/>
      </c>
      <c r="AN430" s="75" t="str">
        <f t="shared" ref="AN430:AN439" si="331">IF(AH430="","",IF(VLOOKUP($AH430,VCarveParms,7,FALSE)="","",$X430))</f>
        <v/>
      </c>
      <c r="AO430" s="75" t="str">
        <f t="shared" ref="AO430:AO439" si="332">IF(AH430="","",IF(VLOOKUP($AH430,VCarveParms,8,FALSE)="","","???"))</f>
        <v/>
      </c>
      <c r="AP430" s="75" t="str">
        <f t="shared" ref="AP430:AP439" si="333">IF(AH430="","",IF(VLOOKUP($AH430,VCarveParms,9,FALSE)="","","???"))</f>
        <v/>
      </c>
      <c r="AQ430" s="75" t="str">
        <f t="shared" ref="AQ430:AQ439" si="334">IF(AH430="","",IF(VLOOKUP($AH430,VCarveParms,10,FALSE)="","","???"))</f>
        <v/>
      </c>
      <c r="AR430" s="76" t="str">
        <f t="shared" ref="AR430:AR439" si="335">IF(AH430="","",IF(VLOOKUP($AH430,VCarveParms,11,FALSE)="","","???"))</f>
        <v/>
      </c>
    </row>
    <row r="431" spans="2:44" s="65" customFormat="1" ht="15.75" customHeight="1" thickBot="1">
      <c r="B431" s="120"/>
      <c r="C431" s="21" t="s">
        <v>116</v>
      </c>
      <c r="D431" s="17"/>
      <c r="E431" s="17"/>
      <c r="F431" s="122"/>
      <c r="G431" s="17"/>
      <c r="H431" s="86"/>
      <c r="I431" s="80"/>
      <c r="J431" s="77"/>
      <c r="K431" s="45"/>
      <c r="L431" s="36"/>
      <c r="M431" s="37"/>
      <c r="N431" s="49"/>
      <c r="O431" s="36"/>
      <c r="P431" s="36"/>
      <c r="Q431" s="36"/>
      <c r="R431" s="36"/>
      <c r="S431" s="36"/>
      <c r="T431" s="36"/>
      <c r="U431" s="42"/>
      <c r="V431" s="42"/>
      <c r="W431" s="36"/>
      <c r="X431" s="36"/>
      <c r="Y431" s="36"/>
      <c r="Z431" s="36"/>
      <c r="AA431" s="36"/>
      <c r="AB431" s="44"/>
      <c r="AC431" s="43"/>
      <c r="AD431" s="42"/>
      <c r="AE431" s="44"/>
      <c r="AF431" s="118"/>
      <c r="AG431" s="150" t="str">
        <f>IF(I431="","",CONCATENATE("SainSmart [",IF(J431="",C431,J431),"] ",I431," ",H430))</f>
        <v/>
      </c>
      <c r="AH431" s="93"/>
      <c r="AI431" s="75" t="str">
        <f t="shared" si="326"/>
        <v/>
      </c>
      <c r="AJ431" s="75" t="str">
        <f t="shared" si="327"/>
        <v/>
      </c>
      <c r="AK431" s="75" t="str">
        <f t="shared" si="328"/>
        <v/>
      </c>
      <c r="AL431" s="75" t="str">
        <f t="shared" si="329"/>
        <v/>
      </c>
      <c r="AM431" s="75" t="str">
        <f t="shared" si="330"/>
        <v/>
      </c>
      <c r="AN431" s="75" t="str">
        <f t="shared" si="331"/>
        <v/>
      </c>
      <c r="AO431" s="75" t="str">
        <f t="shared" si="332"/>
        <v/>
      </c>
      <c r="AP431" s="75" t="str">
        <f t="shared" si="333"/>
        <v/>
      </c>
      <c r="AQ431" s="75" t="str">
        <f t="shared" si="334"/>
        <v/>
      </c>
      <c r="AR431" s="76" t="str">
        <f t="shared" si="335"/>
        <v/>
      </c>
    </row>
    <row r="432" spans="2:44" s="65" customFormat="1">
      <c r="B432" s="25"/>
      <c r="C432" s="26"/>
      <c r="D432" s="26"/>
      <c r="E432" s="26"/>
      <c r="F432" s="26"/>
      <c r="G432" s="26"/>
      <c r="H432" s="27"/>
      <c r="I432" s="80"/>
      <c r="J432" s="77"/>
      <c r="K432" s="45"/>
      <c r="L432" s="36"/>
      <c r="M432" s="37"/>
      <c r="N432" s="49"/>
      <c r="O432" s="36"/>
      <c r="P432" s="36"/>
      <c r="Q432" s="36"/>
      <c r="R432" s="36"/>
      <c r="S432" s="36"/>
      <c r="T432" s="36"/>
      <c r="U432" s="42"/>
      <c r="V432" s="54"/>
      <c r="W432" s="36"/>
      <c r="X432" s="36"/>
      <c r="Y432" s="36"/>
      <c r="Z432" s="36"/>
      <c r="AA432" s="36"/>
      <c r="AB432" s="44"/>
      <c r="AC432" s="43"/>
      <c r="AD432" s="42"/>
      <c r="AE432" s="44"/>
      <c r="AG432" s="148" t="str">
        <f>IF(I432="","",CONCATENATE("SainSmart [",IF(J432="",C432,J432),"] ",I432," ",H430))</f>
        <v/>
      </c>
      <c r="AH432" s="93"/>
      <c r="AI432" s="75" t="str">
        <f t="shared" si="326"/>
        <v/>
      </c>
      <c r="AJ432" s="75" t="str">
        <f t="shared" si="327"/>
        <v/>
      </c>
      <c r="AK432" s="75" t="str">
        <f t="shared" si="328"/>
        <v/>
      </c>
      <c r="AL432" s="75" t="str">
        <f t="shared" si="329"/>
        <v/>
      </c>
      <c r="AM432" s="75" t="str">
        <f t="shared" si="330"/>
        <v/>
      </c>
      <c r="AN432" s="75" t="str">
        <f t="shared" si="331"/>
        <v/>
      </c>
      <c r="AO432" s="75" t="str">
        <f t="shared" si="332"/>
        <v/>
      </c>
      <c r="AP432" s="75" t="str">
        <f t="shared" si="333"/>
        <v/>
      </c>
      <c r="AQ432" s="75" t="str">
        <f t="shared" si="334"/>
        <v/>
      </c>
      <c r="AR432" s="76" t="str">
        <f t="shared" si="335"/>
        <v/>
      </c>
    </row>
    <row r="433" spans="2:44" s="65" customFormat="1">
      <c r="B433" s="25"/>
      <c r="C433" s="26"/>
      <c r="D433" s="26"/>
      <c r="E433" s="26"/>
      <c r="F433" s="26"/>
      <c r="G433" s="26"/>
      <c r="H433" s="27"/>
      <c r="I433" s="80"/>
      <c r="J433" s="77"/>
      <c r="K433" s="45"/>
      <c r="L433" s="36"/>
      <c r="M433" s="37"/>
      <c r="N433" s="49"/>
      <c r="O433" s="36"/>
      <c r="P433" s="36"/>
      <c r="Q433" s="36"/>
      <c r="R433" s="36"/>
      <c r="S433" s="36"/>
      <c r="T433" s="36"/>
      <c r="U433" s="42"/>
      <c r="V433" s="42"/>
      <c r="W433" s="36"/>
      <c r="X433" s="36"/>
      <c r="Y433" s="36"/>
      <c r="Z433" s="36"/>
      <c r="AA433" s="36"/>
      <c r="AB433" s="44"/>
      <c r="AC433" s="43"/>
      <c r="AD433" s="42"/>
      <c r="AE433" s="44"/>
      <c r="AG433" s="148" t="str">
        <f>IF(I433="","",CONCATENATE("SainSmart [",IF(J433="",C433,J433),"] ",I433," ",H430))</f>
        <v/>
      </c>
      <c r="AH433" s="93"/>
      <c r="AI433" s="75" t="str">
        <f t="shared" si="326"/>
        <v/>
      </c>
      <c r="AJ433" s="75" t="str">
        <f t="shared" si="327"/>
        <v/>
      </c>
      <c r="AK433" s="75" t="str">
        <f t="shared" si="328"/>
        <v/>
      </c>
      <c r="AL433" s="75" t="str">
        <f t="shared" si="329"/>
        <v/>
      </c>
      <c r="AM433" s="75" t="str">
        <f t="shared" si="330"/>
        <v/>
      </c>
      <c r="AN433" s="75" t="str">
        <f t="shared" si="331"/>
        <v/>
      </c>
      <c r="AO433" s="75" t="str">
        <f t="shared" si="332"/>
        <v/>
      </c>
      <c r="AP433" s="75" t="str">
        <f t="shared" si="333"/>
        <v/>
      </c>
      <c r="AQ433" s="75" t="str">
        <f t="shared" si="334"/>
        <v/>
      </c>
      <c r="AR433" s="76" t="str">
        <f t="shared" si="335"/>
        <v/>
      </c>
    </row>
    <row r="434" spans="2:44" s="65" customFormat="1">
      <c r="B434" s="25"/>
      <c r="C434" s="26"/>
      <c r="D434" s="26"/>
      <c r="E434" s="26"/>
      <c r="F434" s="26"/>
      <c r="G434" s="26"/>
      <c r="H434" s="27"/>
      <c r="I434" s="80"/>
      <c r="J434" s="77"/>
      <c r="K434" s="45"/>
      <c r="L434" s="36"/>
      <c r="M434" s="37"/>
      <c r="N434" s="49"/>
      <c r="O434" s="36"/>
      <c r="P434" s="36"/>
      <c r="Q434" s="36"/>
      <c r="R434" s="36"/>
      <c r="S434" s="36"/>
      <c r="T434" s="36"/>
      <c r="U434" s="42"/>
      <c r="V434" s="42"/>
      <c r="W434" s="36"/>
      <c r="X434" s="36"/>
      <c r="Y434" s="36"/>
      <c r="Z434" s="36"/>
      <c r="AA434" s="36"/>
      <c r="AB434" s="44"/>
      <c r="AC434" s="43"/>
      <c r="AD434" s="42"/>
      <c r="AE434" s="44"/>
      <c r="AG434" s="148" t="str">
        <f>IF(I434="","",CONCATENATE("SainSmart [",IF(J434="",C434,J434),"] ",I434," ",H430))</f>
        <v/>
      </c>
      <c r="AH434" s="93"/>
      <c r="AI434" s="75" t="str">
        <f t="shared" si="326"/>
        <v/>
      </c>
      <c r="AJ434" s="75" t="str">
        <f t="shared" si="327"/>
        <v/>
      </c>
      <c r="AK434" s="75" t="str">
        <f t="shared" si="328"/>
        <v/>
      </c>
      <c r="AL434" s="75" t="str">
        <f t="shared" si="329"/>
        <v/>
      </c>
      <c r="AM434" s="75" t="str">
        <f t="shared" si="330"/>
        <v/>
      </c>
      <c r="AN434" s="75" t="str">
        <f t="shared" si="331"/>
        <v/>
      </c>
      <c r="AO434" s="75" t="str">
        <f t="shared" si="332"/>
        <v/>
      </c>
      <c r="AP434" s="75" t="str">
        <f t="shared" si="333"/>
        <v/>
      </c>
      <c r="AQ434" s="75" t="str">
        <f t="shared" si="334"/>
        <v/>
      </c>
      <c r="AR434" s="76" t="str">
        <f t="shared" si="335"/>
        <v/>
      </c>
    </row>
    <row r="435" spans="2:44" s="65" customFormat="1">
      <c r="B435" s="25"/>
      <c r="C435" s="26"/>
      <c r="D435" s="26"/>
      <c r="E435" s="26"/>
      <c r="F435" s="26"/>
      <c r="G435" s="26"/>
      <c r="H435" s="27"/>
      <c r="I435" s="80"/>
      <c r="J435" s="77"/>
      <c r="K435" s="45"/>
      <c r="L435" s="36"/>
      <c r="M435" s="37"/>
      <c r="N435" s="49"/>
      <c r="O435" s="36"/>
      <c r="P435" s="36"/>
      <c r="Q435" s="36"/>
      <c r="R435" s="36"/>
      <c r="S435" s="36"/>
      <c r="T435" s="36"/>
      <c r="U435" s="42"/>
      <c r="V435" s="42"/>
      <c r="W435" s="36"/>
      <c r="X435" s="36"/>
      <c r="Y435" s="36"/>
      <c r="Z435" s="36"/>
      <c r="AA435" s="36"/>
      <c r="AB435" s="44"/>
      <c r="AC435" s="43"/>
      <c r="AD435" s="42"/>
      <c r="AE435" s="44"/>
      <c r="AG435" s="148" t="str">
        <f>IF(I435="","",CONCATENATE("SainSmart [",IF(J435="",C435,J435),"] ",I435," ",H430))</f>
        <v/>
      </c>
      <c r="AH435" s="93"/>
      <c r="AI435" s="75" t="str">
        <f t="shared" si="326"/>
        <v/>
      </c>
      <c r="AJ435" s="75" t="str">
        <f t="shared" si="327"/>
        <v/>
      </c>
      <c r="AK435" s="75" t="str">
        <f t="shared" si="328"/>
        <v/>
      </c>
      <c r="AL435" s="75" t="str">
        <f t="shared" si="329"/>
        <v/>
      </c>
      <c r="AM435" s="75" t="str">
        <f t="shared" si="330"/>
        <v/>
      </c>
      <c r="AN435" s="75" t="str">
        <f t="shared" si="331"/>
        <v/>
      </c>
      <c r="AO435" s="75" t="str">
        <f t="shared" si="332"/>
        <v/>
      </c>
      <c r="AP435" s="75" t="str">
        <f t="shared" si="333"/>
        <v/>
      </c>
      <c r="AQ435" s="75" t="str">
        <f t="shared" si="334"/>
        <v/>
      </c>
      <c r="AR435" s="76" t="str">
        <f t="shared" si="335"/>
        <v/>
      </c>
    </row>
    <row r="436" spans="2:44" s="65" customFormat="1">
      <c r="B436" s="25"/>
      <c r="C436" s="26"/>
      <c r="D436" s="26"/>
      <c r="E436" s="26"/>
      <c r="F436" s="26"/>
      <c r="G436" s="26"/>
      <c r="H436" s="27"/>
      <c r="I436" s="80"/>
      <c r="J436" s="77"/>
      <c r="K436" s="45"/>
      <c r="L436" s="36"/>
      <c r="M436" s="37"/>
      <c r="N436" s="49"/>
      <c r="O436" s="36"/>
      <c r="P436" s="36"/>
      <c r="Q436" s="36"/>
      <c r="R436" s="36"/>
      <c r="S436" s="36"/>
      <c r="T436" s="36"/>
      <c r="U436" s="42"/>
      <c r="V436" s="42"/>
      <c r="W436" s="36"/>
      <c r="X436" s="36"/>
      <c r="Y436" s="36"/>
      <c r="Z436" s="36"/>
      <c r="AA436" s="36"/>
      <c r="AB436" s="44"/>
      <c r="AC436" s="43"/>
      <c r="AD436" s="42"/>
      <c r="AE436" s="44"/>
      <c r="AG436" s="148" t="str">
        <f>IF(I436="","",CONCATENATE("SainSmart [",IF(J436="",C436,J436),"] ",I436," ",H430))</f>
        <v/>
      </c>
      <c r="AH436" s="93"/>
      <c r="AI436" s="75" t="str">
        <f t="shared" si="326"/>
        <v/>
      </c>
      <c r="AJ436" s="75" t="str">
        <f t="shared" si="327"/>
        <v/>
      </c>
      <c r="AK436" s="75" t="str">
        <f t="shared" si="328"/>
        <v/>
      </c>
      <c r="AL436" s="75" t="str">
        <f t="shared" si="329"/>
        <v/>
      </c>
      <c r="AM436" s="75" t="str">
        <f t="shared" si="330"/>
        <v/>
      </c>
      <c r="AN436" s="75" t="str">
        <f t="shared" si="331"/>
        <v/>
      </c>
      <c r="AO436" s="75" t="str">
        <f t="shared" si="332"/>
        <v/>
      </c>
      <c r="AP436" s="75" t="str">
        <f t="shared" si="333"/>
        <v/>
      </c>
      <c r="AQ436" s="75" t="str">
        <f t="shared" si="334"/>
        <v/>
      </c>
      <c r="AR436" s="76" t="str">
        <f t="shared" si="335"/>
        <v/>
      </c>
    </row>
    <row r="437" spans="2:44" s="65" customFormat="1">
      <c r="B437" s="25"/>
      <c r="C437" s="26"/>
      <c r="D437" s="26"/>
      <c r="E437" s="26"/>
      <c r="F437" s="26"/>
      <c r="G437" s="26"/>
      <c r="H437" s="27"/>
      <c r="I437" s="80"/>
      <c r="J437" s="77"/>
      <c r="K437" s="45"/>
      <c r="L437" s="36"/>
      <c r="M437" s="37"/>
      <c r="N437" s="49"/>
      <c r="O437" s="36"/>
      <c r="P437" s="36"/>
      <c r="Q437" s="36"/>
      <c r="R437" s="36"/>
      <c r="S437" s="36"/>
      <c r="T437" s="36"/>
      <c r="U437" s="42"/>
      <c r="V437" s="42"/>
      <c r="W437" s="36"/>
      <c r="X437" s="36"/>
      <c r="Y437" s="36"/>
      <c r="Z437" s="36"/>
      <c r="AA437" s="36"/>
      <c r="AB437" s="44"/>
      <c r="AC437" s="43"/>
      <c r="AD437" s="42"/>
      <c r="AE437" s="44"/>
      <c r="AG437" s="148" t="str">
        <f>IF(I437="","",CONCATENATE("SainSmart [",IF(J437="",C437,J437),"] ",I437," ",H430))</f>
        <v/>
      </c>
      <c r="AH437" s="93"/>
      <c r="AI437" s="75" t="str">
        <f t="shared" si="326"/>
        <v/>
      </c>
      <c r="AJ437" s="75" t="str">
        <f t="shared" si="327"/>
        <v/>
      </c>
      <c r="AK437" s="75" t="str">
        <f t="shared" si="328"/>
        <v/>
      </c>
      <c r="AL437" s="75" t="str">
        <f t="shared" si="329"/>
        <v/>
      </c>
      <c r="AM437" s="75" t="str">
        <f t="shared" si="330"/>
        <v/>
      </c>
      <c r="AN437" s="75" t="str">
        <f t="shared" si="331"/>
        <v/>
      </c>
      <c r="AO437" s="75" t="str">
        <f t="shared" si="332"/>
        <v/>
      </c>
      <c r="AP437" s="75" t="str">
        <f t="shared" si="333"/>
        <v/>
      </c>
      <c r="AQ437" s="75" t="str">
        <f t="shared" si="334"/>
        <v/>
      </c>
      <c r="AR437" s="76" t="str">
        <f t="shared" si="335"/>
        <v/>
      </c>
    </row>
    <row r="438" spans="2:44" s="65" customFormat="1">
      <c r="B438" s="25"/>
      <c r="C438" s="26"/>
      <c r="D438" s="26"/>
      <c r="E438" s="26"/>
      <c r="F438" s="26"/>
      <c r="G438" s="26"/>
      <c r="H438" s="27"/>
      <c r="I438" s="80"/>
      <c r="J438" s="77"/>
      <c r="K438" s="45"/>
      <c r="L438" s="36"/>
      <c r="M438" s="37"/>
      <c r="N438" s="49"/>
      <c r="O438" s="36"/>
      <c r="P438" s="36"/>
      <c r="Q438" s="36"/>
      <c r="R438" s="36"/>
      <c r="S438" s="36"/>
      <c r="T438" s="36"/>
      <c r="U438" s="42"/>
      <c r="V438" s="42"/>
      <c r="W438" s="36"/>
      <c r="X438" s="36"/>
      <c r="Y438" s="36"/>
      <c r="Z438" s="36"/>
      <c r="AA438" s="36"/>
      <c r="AB438" s="44"/>
      <c r="AC438" s="43"/>
      <c r="AD438" s="42"/>
      <c r="AE438" s="44"/>
      <c r="AG438" s="148" t="str">
        <f>IF(I438="","",CONCATENATE("SainSmart [",IF(J438="",C438,J438),"] ",I438," ",H430))</f>
        <v/>
      </c>
      <c r="AH438" s="93"/>
      <c r="AI438" s="75" t="str">
        <f t="shared" si="326"/>
        <v/>
      </c>
      <c r="AJ438" s="75" t="str">
        <f t="shared" si="327"/>
        <v/>
      </c>
      <c r="AK438" s="75" t="str">
        <f t="shared" si="328"/>
        <v/>
      </c>
      <c r="AL438" s="75" t="str">
        <f t="shared" si="329"/>
        <v/>
      </c>
      <c r="AM438" s="75" t="str">
        <f t="shared" si="330"/>
        <v/>
      </c>
      <c r="AN438" s="75" t="str">
        <f t="shared" si="331"/>
        <v/>
      </c>
      <c r="AO438" s="75" t="str">
        <f t="shared" si="332"/>
        <v/>
      </c>
      <c r="AP438" s="75" t="str">
        <f t="shared" si="333"/>
        <v/>
      </c>
      <c r="AQ438" s="75" t="str">
        <f t="shared" si="334"/>
        <v/>
      </c>
      <c r="AR438" s="76" t="str">
        <f t="shared" si="335"/>
        <v/>
      </c>
    </row>
    <row r="439" spans="2:44" s="65" customFormat="1">
      <c r="B439" s="28"/>
      <c r="C439" s="29"/>
      <c r="D439" s="29"/>
      <c r="E439" s="29"/>
      <c r="F439" s="29"/>
      <c r="G439" s="29"/>
      <c r="H439" s="30"/>
      <c r="I439" s="80"/>
      <c r="J439" s="77"/>
      <c r="K439" s="45"/>
      <c r="L439" s="36"/>
      <c r="M439" s="37"/>
      <c r="N439" s="49"/>
      <c r="O439" s="36"/>
      <c r="P439" s="36"/>
      <c r="Q439" s="36"/>
      <c r="R439" s="36"/>
      <c r="S439" s="36"/>
      <c r="T439" s="36"/>
      <c r="U439" s="42"/>
      <c r="V439" s="42"/>
      <c r="W439" s="36"/>
      <c r="X439" s="36"/>
      <c r="Y439" s="36"/>
      <c r="Z439" s="36"/>
      <c r="AA439" s="36"/>
      <c r="AB439" s="44"/>
      <c r="AC439" s="43"/>
      <c r="AD439" s="42"/>
      <c r="AE439" s="44"/>
      <c r="AG439" s="148" t="str">
        <f>IF(I439="","",CONCATENATE("SainSmart [",IF(J439="",C439,J439),"] ",I439," ",H430))</f>
        <v/>
      </c>
      <c r="AH439" s="93"/>
      <c r="AI439" s="75" t="str">
        <f t="shared" si="326"/>
        <v/>
      </c>
      <c r="AJ439" s="75" t="str">
        <f t="shared" si="327"/>
        <v/>
      </c>
      <c r="AK439" s="75" t="str">
        <f t="shared" si="328"/>
        <v/>
      </c>
      <c r="AL439" s="75" t="str">
        <f t="shared" si="329"/>
        <v/>
      </c>
      <c r="AM439" s="75" t="str">
        <f t="shared" si="330"/>
        <v/>
      </c>
      <c r="AN439" s="75" t="str">
        <f t="shared" si="331"/>
        <v/>
      </c>
      <c r="AO439" s="75" t="str">
        <f t="shared" si="332"/>
        <v/>
      </c>
      <c r="AP439" s="75" t="str">
        <f t="shared" si="333"/>
        <v/>
      </c>
      <c r="AQ439" s="75" t="str">
        <f t="shared" si="334"/>
        <v/>
      </c>
      <c r="AR439" s="76" t="str">
        <f t="shared" si="335"/>
        <v/>
      </c>
    </row>
    <row r="440" spans="2:44" ht="15.75" thickBot="1"/>
    <row r="441" spans="2:44" s="65" customFormat="1" ht="19.5" customHeight="1" thickBot="1">
      <c r="B441" s="3"/>
      <c r="I441" s="78"/>
      <c r="K441" s="123" t="s">
        <v>79</v>
      </c>
      <c r="L441" s="124"/>
      <c r="M441" s="124"/>
      <c r="N441" s="124"/>
      <c r="O441" s="124"/>
      <c r="P441" s="124"/>
      <c r="Q441" s="124"/>
      <c r="R441" s="124"/>
      <c r="S441" s="124"/>
      <c r="T441" s="124"/>
      <c r="U441" s="124"/>
      <c r="V441" s="124"/>
      <c r="W441" s="124"/>
      <c r="X441" s="124"/>
      <c r="Y441" s="124"/>
      <c r="Z441" s="124"/>
      <c r="AA441" s="124"/>
      <c r="AB441" s="124"/>
      <c r="AC441" s="124"/>
      <c r="AD441" s="124"/>
      <c r="AE441" s="125"/>
      <c r="AF441" s="110" t="s">
        <v>104</v>
      </c>
      <c r="AG441" s="111"/>
      <c r="AH441" s="111"/>
      <c r="AI441" s="111"/>
      <c r="AJ441" s="111"/>
      <c r="AK441" s="111"/>
      <c r="AL441" s="111"/>
      <c r="AM441" s="111"/>
      <c r="AN441" s="111"/>
      <c r="AO441" s="111"/>
      <c r="AP441" s="111"/>
      <c r="AQ441" s="111"/>
      <c r="AR441" s="112"/>
    </row>
    <row r="442" spans="2:44" s="65" customFormat="1" ht="60" customHeight="1" thickBot="1">
      <c r="B442" s="22" t="s">
        <v>33</v>
      </c>
      <c r="C442" s="23" t="s">
        <v>80</v>
      </c>
      <c r="D442" s="23" t="s">
        <v>115</v>
      </c>
      <c r="E442" s="23" t="s">
        <v>109</v>
      </c>
      <c r="F442" s="23" t="s">
        <v>108</v>
      </c>
      <c r="G442" s="23" t="s">
        <v>107</v>
      </c>
      <c r="H442" s="85" t="s">
        <v>37</v>
      </c>
      <c r="I442" s="79" t="s">
        <v>68</v>
      </c>
      <c r="J442" s="24" t="s">
        <v>238</v>
      </c>
      <c r="K442" s="4" t="s">
        <v>78</v>
      </c>
      <c r="L442" s="5" t="s">
        <v>53</v>
      </c>
      <c r="M442" s="5" t="s">
        <v>63</v>
      </c>
      <c r="N442" s="48" t="s">
        <v>35</v>
      </c>
      <c r="O442" s="5" t="s">
        <v>34</v>
      </c>
      <c r="P442" s="5" t="s">
        <v>39</v>
      </c>
      <c r="Q442" s="5" t="s">
        <v>54</v>
      </c>
      <c r="R442" s="5" t="s">
        <v>55</v>
      </c>
      <c r="S442" s="5" t="s">
        <v>56</v>
      </c>
      <c r="T442" s="5" t="s">
        <v>57</v>
      </c>
      <c r="U442" s="5" t="s">
        <v>58</v>
      </c>
      <c r="V442" s="51" t="s">
        <v>159</v>
      </c>
      <c r="W442" s="5" t="s">
        <v>59</v>
      </c>
      <c r="X442" s="5" t="s">
        <v>41</v>
      </c>
      <c r="Y442" s="5" t="s">
        <v>309</v>
      </c>
      <c r="Z442" s="5" t="s">
        <v>60</v>
      </c>
      <c r="AA442" s="5" t="s">
        <v>61</v>
      </c>
      <c r="AB442" s="55" t="s">
        <v>62</v>
      </c>
      <c r="AC442" s="4" t="s">
        <v>206</v>
      </c>
      <c r="AD442" s="5" t="s">
        <v>207</v>
      </c>
      <c r="AE442" s="6" t="s">
        <v>208</v>
      </c>
      <c r="AF442" s="66" t="s">
        <v>343</v>
      </c>
      <c r="AG442" s="81" t="s">
        <v>205</v>
      </c>
      <c r="AH442" s="91" t="s">
        <v>5</v>
      </c>
      <c r="AI442" s="8" t="s">
        <v>64</v>
      </c>
      <c r="AJ442" s="9" t="s">
        <v>6</v>
      </c>
      <c r="AK442" s="9" t="s">
        <v>65</v>
      </c>
      <c r="AL442" s="9" t="s">
        <v>66</v>
      </c>
      <c r="AM442" s="9" t="s">
        <v>83</v>
      </c>
      <c r="AN442" s="9" t="s">
        <v>84</v>
      </c>
      <c r="AO442" s="9" t="s">
        <v>89</v>
      </c>
      <c r="AP442" s="9" t="s">
        <v>91</v>
      </c>
      <c r="AQ442" s="9" t="s">
        <v>90</v>
      </c>
      <c r="AR442" s="10" t="s">
        <v>92</v>
      </c>
    </row>
    <row r="443" spans="2:44" s="65" customFormat="1" ht="15.75" customHeight="1" thickBot="1">
      <c r="B443" s="119" t="s">
        <v>268</v>
      </c>
      <c r="C443" s="19" t="s">
        <v>269</v>
      </c>
      <c r="D443" s="20">
        <v>3</v>
      </c>
      <c r="E443" s="62" t="s">
        <v>42</v>
      </c>
      <c r="F443" s="121" t="s">
        <v>195</v>
      </c>
      <c r="G443" s="20" t="s">
        <v>270</v>
      </c>
      <c r="H443" s="67" t="s">
        <v>250</v>
      </c>
      <c r="I443" s="80" t="s">
        <v>271</v>
      </c>
      <c r="J443" s="77" t="str">
        <f>C443</f>
        <v>SD03A</v>
      </c>
      <c r="K443" s="68" t="s">
        <v>28</v>
      </c>
      <c r="L443" s="69" t="s">
        <v>29</v>
      </c>
      <c r="M443" s="70">
        <v>1</v>
      </c>
      <c r="N443" s="71" t="s">
        <v>117</v>
      </c>
      <c r="O443" s="69">
        <v>6.35</v>
      </c>
      <c r="P443" s="69">
        <v>6.35</v>
      </c>
      <c r="Q443" s="69">
        <v>50</v>
      </c>
      <c r="R443" s="69">
        <f>Q443-18</f>
        <v>32</v>
      </c>
      <c r="S443" s="69">
        <v>16</v>
      </c>
      <c r="T443" s="69">
        <v>12</v>
      </c>
      <c r="U443" s="72"/>
      <c r="V443" s="72"/>
      <c r="W443" s="69"/>
      <c r="X443" s="69"/>
      <c r="Y443" s="69"/>
      <c r="Z443" s="69"/>
      <c r="AA443" s="69"/>
      <c r="AB443" s="73"/>
      <c r="AC443" s="74"/>
      <c r="AD443" s="72"/>
      <c r="AE443" s="73"/>
      <c r="AF443" s="117" t="s">
        <v>377</v>
      </c>
      <c r="AG443" s="149" t="str">
        <f>IF(I443="","",CONCATENATE("SainSmart [",IF(J443="",C443,J443),"] ",I443," ",H443))</f>
        <v>SainSmart [SD03A] Spiral Downcut Flat end 12mm DOC Nano Blue Coat</v>
      </c>
      <c r="AH443" s="92" t="s">
        <v>44</v>
      </c>
      <c r="AI443" s="75">
        <f t="shared" ref="AI443:AI452" si="336">IF(AH443="","",IF(VLOOKUP($AH443,VCarveParms,2,FALSE)="","",IF(AH443="Tapered Ball Nose",P443,$O443)))</f>
        <v>6.35</v>
      </c>
      <c r="AJ443" s="75">
        <f t="shared" ref="AJ443:AJ452" si="337">IF(AH443="","",IF(VLOOKUP($AH443,VCarveParms,3,FALSE)="","",$M443))</f>
        <v>1</v>
      </c>
      <c r="AK443" s="75" t="str">
        <f t="shared" ref="AK443:AK452" si="338">IF(AH443="","",IF(VLOOKUP($AH443,VCarveParms,4,FALSE)="","",U443))</f>
        <v/>
      </c>
      <c r="AL443" s="75" t="str">
        <f t="shared" ref="AL443:AL452" si="339">IF(AH443="","",IF(VLOOKUP($AH443,VCarveParms,5,FALSE)="","",IF($AH443="Drill",$Y443,$V443*2)))</f>
        <v/>
      </c>
      <c r="AM443" s="75" t="str">
        <f t="shared" ref="AM443:AM452" si="340">IF(AH443="","",IF(VLOOKUP($AH443,VCarveParms,6,FALSE)="","",$V443))</f>
        <v/>
      </c>
      <c r="AN443" s="75" t="str">
        <f t="shared" ref="AN443:AN452" si="341">IF(AH443="","",IF(VLOOKUP($AH443,VCarveParms,7,FALSE)="","",$X443))</f>
        <v/>
      </c>
      <c r="AO443" s="75" t="str">
        <f t="shared" ref="AO443:AO452" si="342">IF(AH443="","",IF(VLOOKUP($AH443,VCarveParms,8,FALSE)="","","???"))</f>
        <v/>
      </c>
      <c r="AP443" s="75" t="str">
        <f t="shared" ref="AP443:AP452" si="343">IF(AH443="","",IF(VLOOKUP($AH443,VCarveParms,9,FALSE)="","","???"))</f>
        <v/>
      </c>
      <c r="AQ443" s="75" t="str">
        <f t="shared" ref="AQ443:AQ452" si="344">IF(AH443="","",IF(VLOOKUP($AH443,VCarveParms,10,FALSE)="","","???"))</f>
        <v/>
      </c>
      <c r="AR443" s="76" t="str">
        <f t="shared" ref="AR443:AR452" si="345">IF(AH443="","",IF(VLOOKUP($AH443,VCarveParms,11,FALSE)="","","???"))</f>
        <v/>
      </c>
    </row>
    <row r="444" spans="2:44" s="65" customFormat="1" ht="15.75" customHeight="1" thickBot="1">
      <c r="B444" s="120"/>
      <c r="C444" s="21" t="s">
        <v>116</v>
      </c>
      <c r="D444" s="17"/>
      <c r="E444" s="17"/>
      <c r="F444" s="122"/>
      <c r="G444" s="105" t="s">
        <v>392</v>
      </c>
      <c r="H444" s="86"/>
      <c r="I444" s="80" t="s">
        <v>272</v>
      </c>
      <c r="J444" s="77" t="str">
        <f>C443</f>
        <v>SD03A</v>
      </c>
      <c r="K444" s="68" t="s">
        <v>28</v>
      </c>
      <c r="L444" s="69" t="s">
        <v>29</v>
      </c>
      <c r="M444" s="70">
        <v>1</v>
      </c>
      <c r="N444" s="71" t="s">
        <v>117</v>
      </c>
      <c r="O444" s="69">
        <v>6.35</v>
      </c>
      <c r="P444" s="69">
        <v>6.35</v>
      </c>
      <c r="Q444" s="36">
        <v>50</v>
      </c>
      <c r="R444" s="69">
        <f t="shared" ref="R444:R445" si="346">Q444-18</f>
        <v>32</v>
      </c>
      <c r="S444" s="69">
        <v>21</v>
      </c>
      <c r="T444" s="36">
        <v>17</v>
      </c>
      <c r="U444" s="42"/>
      <c r="V444" s="42"/>
      <c r="W444" s="36"/>
      <c r="X444" s="36"/>
      <c r="Y444" s="36"/>
      <c r="Z444" s="36"/>
      <c r="AA444" s="36"/>
      <c r="AB444" s="44"/>
      <c r="AC444" s="43"/>
      <c r="AD444" s="42"/>
      <c r="AE444" s="44"/>
      <c r="AF444" s="118"/>
      <c r="AG444" s="150" t="str">
        <f>IF(I444="","",CONCATENATE("SainSmart [",IF(J444="",C444,J444),"] ",I444," ",H443))</f>
        <v>SainSmart [SD03A] Spiral Downcut Flat end 17mm DOC Nano Blue Coat</v>
      </c>
      <c r="AH444" s="92" t="s">
        <v>44</v>
      </c>
      <c r="AI444" s="75">
        <f t="shared" si="336"/>
        <v>6.35</v>
      </c>
      <c r="AJ444" s="75">
        <f t="shared" si="337"/>
        <v>1</v>
      </c>
      <c r="AK444" s="75" t="str">
        <f t="shared" si="338"/>
        <v/>
      </c>
      <c r="AL444" s="75" t="str">
        <f t="shared" si="339"/>
        <v/>
      </c>
      <c r="AM444" s="75" t="str">
        <f t="shared" si="340"/>
        <v/>
      </c>
      <c r="AN444" s="75" t="str">
        <f t="shared" si="341"/>
        <v/>
      </c>
      <c r="AO444" s="75" t="str">
        <f t="shared" si="342"/>
        <v/>
      </c>
      <c r="AP444" s="75" t="str">
        <f t="shared" si="343"/>
        <v/>
      </c>
      <c r="AQ444" s="75" t="str">
        <f t="shared" si="344"/>
        <v/>
      </c>
      <c r="AR444" s="76" t="str">
        <f t="shared" si="345"/>
        <v/>
      </c>
    </row>
    <row r="445" spans="2:44" s="65" customFormat="1">
      <c r="B445" s="25"/>
      <c r="C445" s="26"/>
      <c r="D445" s="26"/>
      <c r="E445" s="26"/>
      <c r="F445" s="26"/>
      <c r="G445" s="26"/>
      <c r="H445" s="27"/>
      <c r="I445" s="80" t="s">
        <v>273</v>
      </c>
      <c r="J445" s="77" t="str">
        <f>C443</f>
        <v>SD03A</v>
      </c>
      <c r="K445" s="68" t="s">
        <v>28</v>
      </c>
      <c r="L445" s="69" t="s">
        <v>29</v>
      </c>
      <c r="M445" s="70">
        <v>1</v>
      </c>
      <c r="N445" s="71" t="s">
        <v>117</v>
      </c>
      <c r="O445" s="69">
        <v>6.35</v>
      </c>
      <c r="P445" s="69">
        <v>6.35</v>
      </c>
      <c r="Q445" s="36">
        <v>55</v>
      </c>
      <c r="R445" s="69">
        <f t="shared" si="346"/>
        <v>37</v>
      </c>
      <c r="S445" s="69">
        <v>26</v>
      </c>
      <c r="T445" s="36">
        <v>22</v>
      </c>
      <c r="U445" s="42"/>
      <c r="V445" s="54"/>
      <c r="W445" s="36"/>
      <c r="X445" s="36"/>
      <c r="Y445" s="36"/>
      <c r="Z445" s="36"/>
      <c r="AA445" s="36"/>
      <c r="AB445" s="44"/>
      <c r="AC445" s="43"/>
      <c r="AD445" s="42"/>
      <c r="AE445" s="44"/>
      <c r="AG445" s="148" t="str">
        <f>IF(I445="","",CONCATENATE("SainSmart [",IF(J445="",C445,J445),"] ",I445," ",H443))</f>
        <v>SainSmart [SD03A] Spiral Downcut Flat end 22mm DOC Nano Blue Coat</v>
      </c>
      <c r="AH445" s="92" t="s">
        <v>44</v>
      </c>
      <c r="AI445" s="75">
        <f t="shared" si="336"/>
        <v>6.35</v>
      </c>
      <c r="AJ445" s="75">
        <f t="shared" si="337"/>
        <v>1</v>
      </c>
      <c r="AK445" s="75" t="str">
        <f t="shared" si="338"/>
        <v/>
      </c>
      <c r="AL445" s="75" t="str">
        <f t="shared" si="339"/>
        <v/>
      </c>
      <c r="AM445" s="75" t="str">
        <f t="shared" si="340"/>
        <v/>
      </c>
      <c r="AN445" s="75" t="str">
        <f t="shared" si="341"/>
        <v/>
      </c>
      <c r="AO445" s="75" t="str">
        <f t="shared" si="342"/>
        <v/>
      </c>
      <c r="AP445" s="75" t="str">
        <f t="shared" si="343"/>
        <v/>
      </c>
      <c r="AQ445" s="75" t="str">
        <f t="shared" si="344"/>
        <v/>
      </c>
      <c r="AR445" s="76" t="str">
        <f t="shared" si="345"/>
        <v/>
      </c>
    </row>
    <row r="446" spans="2:44" s="65" customFormat="1">
      <c r="B446" s="25"/>
      <c r="C446" s="26"/>
      <c r="D446" s="26"/>
      <c r="E446" s="26"/>
      <c r="F446" s="26"/>
      <c r="G446" s="26"/>
      <c r="H446" s="27"/>
      <c r="I446" s="80"/>
      <c r="J446" s="77"/>
      <c r="K446" s="45"/>
      <c r="L446" s="36"/>
      <c r="M446" s="37"/>
      <c r="N446" s="49"/>
      <c r="O446" s="36"/>
      <c r="P446" s="36"/>
      <c r="Q446" s="36"/>
      <c r="R446" s="36"/>
      <c r="S446" s="36"/>
      <c r="T446" s="36"/>
      <c r="U446" s="42"/>
      <c r="V446" s="42"/>
      <c r="W446" s="36"/>
      <c r="X446" s="36"/>
      <c r="Y446" s="36"/>
      <c r="Z446" s="36"/>
      <c r="AA446" s="36"/>
      <c r="AB446" s="44"/>
      <c r="AC446" s="43"/>
      <c r="AD446" s="42"/>
      <c r="AE446" s="44"/>
      <c r="AG446" s="148" t="str">
        <f>IF(I446="","",CONCATENATE("SainSmart [",IF(J446="",C446,J446),"] ",I446," ",H443))</f>
        <v/>
      </c>
      <c r="AH446" s="93"/>
      <c r="AI446" s="75" t="str">
        <f t="shared" si="336"/>
        <v/>
      </c>
      <c r="AJ446" s="75" t="str">
        <f t="shared" si="337"/>
        <v/>
      </c>
      <c r="AK446" s="75" t="str">
        <f t="shared" si="338"/>
        <v/>
      </c>
      <c r="AL446" s="75" t="str">
        <f t="shared" si="339"/>
        <v/>
      </c>
      <c r="AM446" s="75" t="str">
        <f t="shared" si="340"/>
        <v/>
      </c>
      <c r="AN446" s="75" t="str">
        <f t="shared" si="341"/>
        <v/>
      </c>
      <c r="AO446" s="75" t="str">
        <f t="shared" si="342"/>
        <v/>
      </c>
      <c r="AP446" s="75" t="str">
        <f t="shared" si="343"/>
        <v/>
      </c>
      <c r="AQ446" s="75" t="str">
        <f t="shared" si="344"/>
        <v/>
      </c>
      <c r="AR446" s="76" t="str">
        <f t="shared" si="345"/>
        <v/>
      </c>
    </row>
    <row r="447" spans="2:44" s="65" customFormat="1">
      <c r="B447" s="25"/>
      <c r="C447" s="26"/>
      <c r="D447" s="26"/>
      <c r="E447" s="26"/>
      <c r="F447" s="26"/>
      <c r="G447" s="26"/>
      <c r="H447" s="27"/>
      <c r="I447" s="80"/>
      <c r="J447" s="77"/>
      <c r="K447" s="45"/>
      <c r="L447" s="36"/>
      <c r="M447" s="37"/>
      <c r="N447" s="49"/>
      <c r="O447" s="36"/>
      <c r="P447" s="36"/>
      <c r="Q447" s="36"/>
      <c r="R447" s="36"/>
      <c r="S447" s="36"/>
      <c r="T447" s="36"/>
      <c r="U447" s="42"/>
      <c r="V447" s="42"/>
      <c r="W447" s="36"/>
      <c r="X447" s="36"/>
      <c r="Y447" s="36"/>
      <c r="Z447" s="36"/>
      <c r="AA447" s="36"/>
      <c r="AB447" s="44"/>
      <c r="AC447" s="43"/>
      <c r="AD447" s="42"/>
      <c r="AE447" s="44"/>
      <c r="AG447" s="148" t="str">
        <f>IF(I447="","",CONCATENATE("SainSmart [",IF(J447="",C447,J447),"] ",I447," ",H443))</f>
        <v/>
      </c>
      <c r="AH447" s="93"/>
      <c r="AI447" s="75" t="str">
        <f t="shared" si="336"/>
        <v/>
      </c>
      <c r="AJ447" s="75" t="str">
        <f t="shared" si="337"/>
        <v/>
      </c>
      <c r="AK447" s="75" t="str">
        <f t="shared" si="338"/>
        <v/>
      </c>
      <c r="AL447" s="75" t="str">
        <f t="shared" si="339"/>
        <v/>
      </c>
      <c r="AM447" s="75" t="str">
        <f t="shared" si="340"/>
        <v/>
      </c>
      <c r="AN447" s="75" t="str">
        <f t="shared" si="341"/>
        <v/>
      </c>
      <c r="AO447" s="75" t="str">
        <f t="shared" si="342"/>
        <v/>
      </c>
      <c r="AP447" s="75" t="str">
        <f t="shared" si="343"/>
        <v/>
      </c>
      <c r="AQ447" s="75" t="str">
        <f t="shared" si="344"/>
        <v/>
      </c>
      <c r="AR447" s="76" t="str">
        <f t="shared" si="345"/>
        <v/>
      </c>
    </row>
    <row r="448" spans="2:44" s="65" customFormat="1">
      <c r="B448" s="25"/>
      <c r="C448" s="26"/>
      <c r="D448" s="26"/>
      <c r="E448" s="26"/>
      <c r="F448" s="26"/>
      <c r="G448" s="26"/>
      <c r="H448" s="27"/>
      <c r="I448" s="80"/>
      <c r="J448" s="77"/>
      <c r="K448" s="45"/>
      <c r="L448" s="36"/>
      <c r="M448" s="37"/>
      <c r="N448" s="49"/>
      <c r="O448" s="36"/>
      <c r="P448" s="36"/>
      <c r="Q448" s="36"/>
      <c r="R448" s="36"/>
      <c r="S448" s="36"/>
      <c r="T448" s="36"/>
      <c r="U448" s="42"/>
      <c r="V448" s="42"/>
      <c r="W448" s="36"/>
      <c r="X448" s="36"/>
      <c r="Y448" s="36"/>
      <c r="Z448" s="36"/>
      <c r="AA448" s="36"/>
      <c r="AB448" s="44"/>
      <c r="AC448" s="43"/>
      <c r="AD448" s="42"/>
      <c r="AE448" s="44"/>
      <c r="AG448" s="148" t="str">
        <f>IF(I448="","",CONCATENATE("SainSmart [",IF(J448="",C448,J448),"] ",I448," ",H443))</f>
        <v/>
      </c>
      <c r="AH448" s="93"/>
      <c r="AI448" s="75" t="str">
        <f t="shared" si="336"/>
        <v/>
      </c>
      <c r="AJ448" s="75" t="str">
        <f t="shared" si="337"/>
        <v/>
      </c>
      <c r="AK448" s="75" t="str">
        <f t="shared" si="338"/>
        <v/>
      </c>
      <c r="AL448" s="75" t="str">
        <f t="shared" si="339"/>
        <v/>
      </c>
      <c r="AM448" s="75" t="str">
        <f t="shared" si="340"/>
        <v/>
      </c>
      <c r="AN448" s="75" t="str">
        <f t="shared" si="341"/>
        <v/>
      </c>
      <c r="AO448" s="75" t="str">
        <f t="shared" si="342"/>
        <v/>
      </c>
      <c r="AP448" s="75" t="str">
        <f t="shared" si="343"/>
        <v/>
      </c>
      <c r="AQ448" s="75" t="str">
        <f t="shared" si="344"/>
        <v/>
      </c>
      <c r="AR448" s="76" t="str">
        <f t="shared" si="345"/>
        <v/>
      </c>
    </row>
    <row r="449" spans="2:44" s="65" customFormat="1">
      <c r="B449" s="25"/>
      <c r="C449" s="26"/>
      <c r="D449" s="26"/>
      <c r="E449" s="26"/>
      <c r="F449" s="26"/>
      <c r="G449" s="26"/>
      <c r="H449" s="27"/>
      <c r="I449" s="80"/>
      <c r="J449" s="77"/>
      <c r="K449" s="45"/>
      <c r="L449" s="36"/>
      <c r="M449" s="37"/>
      <c r="N449" s="49"/>
      <c r="O449" s="36"/>
      <c r="P449" s="36"/>
      <c r="Q449" s="36"/>
      <c r="R449" s="36"/>
      <c r="S449" s="36"/>
      <c r="T449" s="36"/>
      <c r="U449" s="42"/>
      <c r="V449" s="42"/>
      <c r="W449" s="36"/>
      <c r="X449" s="36"/>
      <c r="Y449" s="36"/>
      <c r="Z449" s="36"/>
      <c r="AA449" s="36"/>
      <c r="AB449" s="44"/>
      <c r="AC449" s="43"/>
      <c r="AD449" s="42"/>
      <c r="AE449" s="44"/>
      <c r="AG449" s="148" t="str">
        <f>IF(I449="","",CONCATENATE("SainSmart [",IF(J449="",C449,J449),"] ",I449," ",H443))</f>
        <v/>
      </c>
      <c r="AH449" s="93"/>
      <c r="AI449" s="75" t="str">
        <f t="shared" si="336"/>
        <v/>
      </c>
      <c r="AJ449" s="75" t="str">
        <f t="shared" si="337"/>
        <v/>
      </c>
      <c r="AK449" s="75" t="str">
        <f t="shared" si="338"/>
        <v/>
      </c>
      <c r="AL449" s="75" t="str">
        <f t="shared" si="339"/>
        <v/>
      </c>
      <c r="AM449" s="75" t="str">
        <f t="shared" si="340"/>
        <v/>
      </c>
      <c r="AN449" s="75" t="str">
        <f t="shared" si="341"/>
        <v/>
      </c>
      <c r="AO449" s="75" t="str">
        <f t="shared" si="342"/>
        <v/>
      </c>
      <c r="AP449" s="75" t="str">
        <f t="shared" si="343"/>
        <v/>
      </c>
      <c r="AQ449" s="75" t="str">
        <f t="shared" si="344"/>
        <v/>
      </c>
      <c r="AR449" s="76" t="str">
        <f t="shared" si="345"/>
        <v/>
      </c>
    </row>
    <row r="450" spans="2:44" s="65" customFormat="1">
      <c r="B450" s="25"/>
      <c r="C450" s="26"/>
      <c r="D450" s="26"/>
      <c r="E450" s="26"/>
      <c r="F450" s="26"/>
      <c r="G450" s="26"/>
      <c r="H450" s="27"/>
      <c r="I450" s="80"/>
      <c r="J450" s="77"/>
      <c r="K450" s="45"/>
      <c r="L450" s="36"/>
      <c r="M450" s="37"/>
      <c r="N450" s="49"/>
      <c r="O450" s="36"/>
      <c r="P450" s="36"/>
      <c r="Q450" s="36"/>
      <c r="R450" s="36"/>
      <c r="S450" s="36"/>
      <c r="T450" s="36"/>
      <c r="U450" s="42"/>
      <c r="V450" s="42"/>
      <c r="W450" s="36"/>
      <c r="X450" s="36"/>
      <c r="Y450" s="36"/>
      <c r="Z450" s="36"/>
      <c r="AA450" s="36"/>
      <c r="AB450" s="44"/>
      <c r="AC450" s="43"/>
      <c r="AD450" s="42"/>
      <c r="AE450" s="44"/>
      <c r="AG450" s="148" t="str">
        <f>IF(I450="","",CONCATENATE("SainSmart [",IF(J450="",C450,J450),"] ",I450," ",H443))</f>
        <v/>
      </c>
      <c r="AH450" s="93"/>
      <c r="AI450" s="75" t="str">
        <f t="shared" si="336"/>
        <v/>
      </c>
      <c r="AJ450" s="75" t="str">
        <f t="shared" si="337"/>
        <v/>
      </c>
      <c r="AK450" s="75" t="str">
        <f t="shared" si="338"/>
        <v/>
      </c>
      <c r="AL450" s="75" t="str">
        <f t="shared" si="339"/>
        <v/>
      </c>
      <c r="AM450" s="75" t="str">
        <f t="shared" si="340"/>
        <v/>
      </c>
      <c r="AN450" s="75" t="str">
        <f t="shared" si="341"/>
        <v/>
      </c>
      <c r="AO450" s="75" t="str">
        <f t="shared" si="342"/>
        <v/>
      </c>
      <c r="AP450" s="75" t="str">
        <f t="shared" si="343"/>
        <v/>
      </c>
      <c r="AQ450" s="75" t="str">
        <f t="shared" si="344"/>
        <v/>
      </c>
      <c r="AR450" s="76" t="str">
        <f t="shared" si="345"/>
        <v/>
      </c>
    </row>
    <row r="451" spans="2:44" s="65" customFormat="1">
      <c r="B451" s="25"/>
      <c r="C451" s="26"/>
      <c r="D451" s="26"/>
      <c r="E451" s="26"/>
      <c r="F451" s="26"/>
      <c r="G451" s="26"/>
      <c r="H451" s="27"/>
      <c r="I451" s="80"/>
      <c r="J451" s="77"/>
      <c r="K451" s="45"/>
      <c r="L451" s="36"/>
      <c r="M451" s="37"/>
      <c r="N451" s="49"/>
      <c r="O451" s="36"/>
      <c r="P451" s="36"/>
      <c r="Q451" s="36"/>
      <c r="R451" s="36"/>
      <c r="S451" s="36"/>
      <c r="T451" s="36"/>
      <c r="U451" s="42"/>
      <c r="V451" s="42"/>
      <c r="W451" s="36"/>
      <c r="X451" s="36"/>
      <c r="Y451" s="36"/>
      <c r="Z451" s="36"/>
      <c r="AA451" s="36"/>
      <c r="AB451" s="44"/>
      <c r="AC451" s="43"/>
      <c r="AD451" s="42"/>
      <c r="AE451" s="44"/>
      <c r="AG451" s="148" t="str">
        <f>IF(I451="","",CONCATENATE("SainSmart [",IF(J451="",C451,J451),"] ",I451," ",H443))</f>
        <v/>
      </c>
      <c r="AH451" s="93"/>
      <c r="AI451" s="75" t="str">
        <f t="shared" si="336"/>
        <v/>
      </c>
      <c r="AJ451" s="75" t="str">
        <f t="shared" si="337"/>
        <v/>
      </c>
      <c r="AK451" s="75" t="str">
        <f t="shared" si="338"/>
        <v/>
      </c>
      <c r="AL451" s="75" t="str">
        <f t="shared" si="339"/>
        <v/>
      </c>
      <c r="AM451" s="75" t="str">
        <f t="shared" si="340"/>
        <v/>
      </c>
      <c r="AN451" s="75" t="str">
        <f t="shared" si="341"/>
        <v/>
      </c>
      <c r="AO451" s="75" t="str">
        <f t="shared" si="342"/>
        <v/>
      </c>
      <c r="AP451" s="75" t="str">
        <f t="shared" si="343"/>
        <v/>
      </c>
      <c r="AQ451" s="75" t="str">
        <f t="shared" si="344"/>
        <v/>
      </c>
      <c r="AR451" s="76" t="str">
        <f t="shared" si="345"/>
        <v/>
      </c>
    </row>
    <row r="452" spans="2:44" s="65" customFormat="1">
      <c r="B452" s="28"/>
      <c r="C452" s="29"/>
      <c r="D452" s="29"/>
      <c r="E452" s="29"/>
      <c r="F452" s="29"/>
      <c r="G452" s="29"/>
      <c r="H452" s="30"/>
      <c r="I452" s="80"/>
      <c r="J452" s="77"/>
      <c r="K452" s="45"/>
      <c r="L452" s="36"/>
      <c r="M452" s="37"/>
      <c r="N452" s="49"/>
      <c r="O452" s="36"/>
      <c r="P452" s="36"/>
      <c r="Q452" s="36"/>
      <c r="R452" s="36"/>
      <c r="S452" s="36"/>
      <c r="T452" s="36"/>
      <c r="U452" s="42"/>
      <c r="V452" s="42"/>
      <c r="W452" s="36"/>
      <c r="X452" s="36"/>
      <c r="Y452" s="36"/>
      <c r="Z452" s="36"/>
      <c r="AA452" s="36"/>
      <c r="AB452" s="44"/>
      <c r="AC452" s="43"/>
      <c r="AD452" s="42"/>
      <c r="AE452" s="44"/>
      <c r="AG452" s="148" t="str">
        <f>IF(I452="","",CONCATENATE("SainSmart [",IF(J452="",C452,J452),"] ",I452," ",H443))</f>
        <v/>
      </c>
      <c r="AH452" s="93"/>
      <c r="AI452" s="75" t="str">
        <f t="shared" si="336"/>
        <v/>
      </c>
      <c r="AJ452" s="75" t="str">
        <f t="shared" si="337"/>
        <v/>
      </c>
      <c r="AK452" s="75" t="str">
        <f t="shared" si="338"/>
        <v/>
      </c>
      <c r="AL452" s="75" t="str">
        <f t="shared" si="339"/>
        <v/>
      </c>
      <c r="AM452" s="75" t="str">
        <f t="shared" si="340"/>
        <v/>
      </c>
      <c r="AN452" s="75" t="str">
        <f t="shared" si="341"/>
        <v/>
      </c>
      <c r="AO452" s="75" t="str">
        <f t="shared" si="342"/>
        <v/>
      </c>
      <c r="AP452" s="75" t="str">
        <f t="shared" si="343"/>
        <v/>
      </c>
      <c r="AQ452" s="75" t="str">
        <f t="shared" si="344"/>
        <v/>
      </c>
      <c r="AR452" s="76" t="str">
        <f t="shared" si="345"/>
        <v/>
      </c>
    </row>
    <row r="453" spans="2:44" ht="15.75" thickBot="1"/>
    <row r="454" spans="2:44" s="65" customFormat="1" ht="19.5" customHeight="1" thickBot="1">
      <c r="B454" s="3"/>
      <c r="I454" s="78"/>
      <c r="K454" s="123" t="s">
        <v>79</v>
      </c>
      <c r="L454" s="124"/>
      <c r="M454" s="124"/>
      <c r="N454" s="124"/>
      <c r="O454" s="124"/>
      <c r="P454" s="124"/>
      <c r="Q454" s="124"/>
      <c r="R454" s="124"/>
      <c r="S454" s="124"/>
      <c r="T454" s="124"/>
      <c r="U454" s="124"/>
      <c r="V454" s="124"/>
      <c r="W454" s="124"/>
      <c r="X454" s="124"/>
      <c r="Y454" s="124"/>
      <c r="Z454" s="124"/>
      <c r="AA454" s="124"/>
      <c r="AB454" s="124"/>
      <c r="AC454" s="124"/>
      <c r="AD454" s="124"/>
      <c r="AE454" s="125"/>
      <c r="AF454" s="110" t="s">
        <v>104</v>
      </c>
      <c r="AG454" s="111"/>
      <c r="AH454" s="111"/>
      <c r="AI454" s="111"/>
      <c r="AJ454" s="111"/>
      <c r="AK454" s="111"/>
      <c r="AL454" s="111"/>
      <c r="AM454" s="111"/>
      <c r="AN454" s="111"/>
      <c r="AO454" s="111"/>
      <c r="AP454" s="111"/>
      <c r="AQ454" s="111"/>
      <c r="AR454" s="112"/>
    </row>
    <row r="455" spans="2:44" s="65" customFormat="1" ht="60" customHeight="1" thickBot="1">
      <c r="B455" s="22" t="s">
        <v>33</v>
      </c>
      <c r="C455" s="23" t="s">
        <v>80</v>
      </c>
      <c r="D455" s="23" t="s">
        <v>115</v>
      </c>
      <c r="E455" s="23" t="s">
        <v>109</v>
      </c>
      <c r="F455" s="23" t="s">
        <v>108</v>
      </c>
      <c r="G455" s="23" t="s">
        <v>107</v>
      </c>
      <c r="H455" s="85" t="s">
        <v>37</v>
      </c>
      <c r="I455" s="79" t="s">
        <v>68</v>
      </c>
      <c r="J455" s="24" t="s">
        <v>238</v>
      </c>
      <c r="K455" s="4" t="s">
        <v>78</v>
      </c>
      <c r="L455" s="5" t="s">
        <v>53</v>
      </c>
      <c r="M455" s="5" t="s">
        <v>63</v>
      </c>
      <c r="N455" s="48" t="s">
        <v>35</v>
      </c>
      <c r="O455" s="5" t="s">
        <v>34</v>
      </c>
      <c r="P455" s="5" t="s">
        <v>39</v>
      </c>
      <c r="Q455" s="5" t="s">
        <v>54</v>
      </c>
      <c r="R455" s="5" t="s">
        <v>55</v>
      </c>
      <c r="S455" s="5" t="s">
        <v>56</v>
      </c>
      <c r="T455" s="5" t="s">
        <v>57</v>
      </c>
      <c r="U455" s="5" t="s">
        <v>58</v>
      </c>
      <c r="V455" s="51" t="s">
        <v>159</v>
      </c>
      <c r="W455" s="5" t="s">
        <v>59</v>
      </c>
      <c r="X455" s="5" t="s">
        <v>41</v>
      </c>
      <c r="Y455" s="5" t="s">
        <v>309</v>
      </c>
      <c r="Z455" s="5" t="s">
        <v>60</v>
      </c>
      <c r="AA455" s="5" t="s">
        <v>61</v>
      </c>
      <c r="AB455" s="55" t="s">
        <v>62</v>
      </c>
      <c r="AC455" s="4" t="s">
        <v>206</v>
      </c>
      <c r="AD455" s="5" t="s">
        <v>207</v>
      </c>
      <c r="AE455" s="6" t="s">
        <v>208</v>
      </c>
      <c r="AF455" s="66" t="s">
        <v>343</v>
      </c>
      <c r="AG455" s="81" t="s">
        <v>205</v>
      </c>
      <c r="AH455" s="91" t="s">
        <v>5</v>
      </c>
      <c r="AI455" s="8" t="s">
        <v>64</v>
      </c>
      <c r="AJ455" s="9" t="s">
        <v>6</v>
      </c>
      <c r="AK455" s="9" t="s">
        <v>65</v>
      </c>
      <c r="AL455" s="9" t="s">
        <v>66</v>
      </c>
      <c r="AM455" s="9" t="s">
        <v>83</v>
      </c>
      <c r="AN455" s="9" t="s">
        <v>84</v>
      </c>
      <c r="AO455" s="9" t="s">
        <v>89</v>
      </c>
      <c r="AP455" s="9" t="s">
        <v>91</v>
      </c>
      <c r="AQ455" s="9" t="s">
        <v>90</v>
      </c>
      <c r="AR455" s="10" t="s">
        <v>92</v>
      </c>
    </row>
    <row r="456" spans="2:44" s="65" customFormat="1" ht="15.75" customHeight="1" thickBot="1">
      <c r="B456" s="119" t="s">
        <v>274</v>
      </c>
      <c r="C456" s="19" t="s">
        <v>393</v>
      </c>
      <c r="D456" s="20">
        <v>5</v>
      </c>
      <c r="E456" s="62" t="s">
        <v>42</v>
      </c>
      <c r="F456" s="121" t="s">
        <v>195</v>
      </c>
      <c r="G456" s="20" t="s">
        <v>275</v>
      </c>
      <c r="H456" s="67" t="s">
        <v>250</v>
      </c>
      <c r="I456" s="80" t="s">
        <v>276</v>
      </c>
      <c r="J456" s="77" t="str">
        <f>C456</f>
        <v>SU05A</v>
      </c>
      <c r="K456" s="68" t="s">
        <v>28</v>
      </c>
      <c r="L456" s="69" t="s">
        <v>29</v>
      </c>
      <c r="M456" s="70">
        <v>1</v>
      </c>
      <c r="N456" s="71" t="s">
        <v>117</v>
      </c>
      <c r="O456" s="69">
        <v>6</v>
      </c>
      <c r="P456" s="69">
        <v>6.35</v>
      </c>
      <c r="Q456" s="69">
        <v>50</v>
      </c>
      <c r="R456" s="69">
        <v>32</v>
      </c>
      <c r="S456" s="69">
        <f>T456+2</f>
        <v>14</v>
      </c>
      <c r="T456" s="69">
        <v>12</v>
      </c>
      <c r="U456" s="72"/>
      <c r="V456" s="72"/>
      <c r="W456" s="69"/>
      <c r="X456" s="69"/>
      <c r="Y456" s="69"/>
      <c r="Z456" s="69"/>
      <c r="AA456" s="69"/>
      <c r="AB456" s="73"/>
      <c r="AC456" s="74"/>
      <c r="AD456" s="72"/>
      <c r="AE456" s="73"/>
      <c r="AF456" s="117" t="s">
        <v>394</v>
      </c>
      <c r="AG456" s="149" t="str">
        <f>IF(I456="","",CONCATENATE("SainSmart [",IF(J456="",C456,J456),"] ",I456," ",H456))</f>
        <v>SainSmart [SU05A] Spiral Upcut Flat end 12mm DOC Nano Blue Coat</v>
      </c>
      <c r="AH456" s="92" t="s">
        <v>44</v>
      </c>
      <c r="AI456" s="75">
        <f t="shared" ref="AI456:AI465" si="347">IF(AH456="","",IF(VLOOKUP($AH456,VCarveParms,2,FALSE)="","",IF(AH456="Tapered Ball Nose",P456,$O456)))</f>
        <v>6</v>
      </c>
      <c r="AJ456" s="75">
        <f t="shared" ref="AJ456:AJ465" si="348">IF(AH456="","",IF(VLOOKUP($AH456,VCarveParms,3,FALSE)="","",$M456))</f>
        <v>1</v>
      </c>
      <c r="AK456" s="75" t="str">
        <f t="shared" ref="AK456:AK465" si="349">IF(AH456="","",IF(VLOOKUP($AH456,VCarveParms,4,FALSE)="","",U456))</f>
        <v/>
      </c>
      <c r="AL456" s="75" t="str">
        <f t="shared" ref="AL456:AL465" si="350">IF(AH456="","",IF(VLOOKUP($AH456,VCarveParms,5,FALSE)="","",IF($AH456="Drill",$Y456,$V456*2)))</f>
        <v/>
      </c>
      <c r="AM456" s="75" t="str">
        <f t="shared" ref="AM456:AM465" si="351">IF(AH456="","",IF(VLOOKUP($AH456,VCarveParms,6,FALSE)="","",$V456))</f>
        <v/>
      </c>
      <c r="AN456" s="75" t="str">
        <f t="shared" ref="AN456:AN465" si="352">IF(AH456="","",IF(VLOOKUP($AH456,VCarveParms,7,FALSE)="","",$X456))</f>
        <v/>
      </c>
      <c r="AO456" s="75" t="str">
        <f t="shared" ref="AO456:AO465" si="353">IF(AH456="","",IF(VLOOKUP($AH456,VCarveParms,8,FALSE)="","","???"))</f>
        <v/>
      </c>
      <c r="AP456" s="75" t="str">
        <f t="shared" ref="AP456:AP465" si="354">IF(AH456="","",IF(VLOOKUP($AH456,VCarveParms,9,FALSE)="","","???"))</f>
        <v/>
      </c>
      <c r="AQ456" s="75" t="str">
        <f t="shared" ref="AQ456:AQ465" si="355">IF(AH456="","",IF(VLOOKUP($AH456,VCarveParms,10,FALSE)="","","???"))</f>
        <v/>
      </c>
      <c r="AR456" s="76" t="str">
        <f t="shared" ref="AR456:AR465" si="356">IF(AH456="","",IF(VLOOKUP($AH456,VCarveParms,11,FALSE)="","","???"))</f>
        <v/>
      </c>
    </row>
    <row r="457" spans="2:44" s="65" customFormat="1" ht="15.75" customHeight="1" thickBot="1">
      <c r="B457" s="120"/>
      <c r="C457" s="21" t="s">
        <v>116</v>
      </c>
      <c r="D457" s="17"/>
      <c r="E457" s="17"/>
      <c r="F457" s="122"/>
      <c r="G457" s="17"/>
      <c r="H457" s="86"/>
      <c r="I457" s="80" t="s">
        <v>277</v>
      </c>
      <c r="J457" s="77" t="str">
        <f>C456</f>
        <v>SU05A</v>
      </c>
      <c r="K457" s="68" t="s">
        <v>28</v>
      </c>
      <c r="L457" s="69" t="s">
        <v>29</v>
      </c>
      <c r="M457" s="70">
        <v>1</v>
      </c>
      <c r="N457" s="71" t="s">
        <v>117</v>
      </c>
      <c r="O457" s="69">
        <v>6</v>
      </c>
      <c r="P457" s="69">
        <v>6.35</v>
      </c>
      <c r="Q457" s="69">
        <v>50</v>
      </c>
      <c r="R457" s="69">
        <v>32</v>
      </c>
      <c r="S457" s="69">
        <f t="shared" ref="S457:S460" si="357">T457+2</f>
        <v>17</v>
      </c>
      <c r="T457" s="36">
        <v>15</v>
      </c>
      <c r="U457" s="42"/>
      <c r="V457" s="42"/>
      <c r="W457" s="36"/>
      <c r="X457" s="36"/>
      <c r="Y457" s="36"/>
      <c r="Z457" s="36"/>
      <c r="AA457" s="36"/>
      <c r="AB457" s="44"/>
      <c r="AC457" s="43"/>
      <c r="AD457" s="42"/>
      <c r="AE457" s="44"/>
      <c r="AF457" s="118"/>
      <c r="AG457" s="150" t="str">
        <f>IF(I457="","",CONCATENATE("SainSmart [",IF(J457="",C457,J457),"] ",I457," ",H456))</f>
        <v>SainSmart [SU05A] Spiral Upcut Flat end 15mm DOC Nano Blue Coat</v>
      </c>
      <c r="AH457" s="92" t="s">
        <v>44</v>
      </c>
      <c r="AI457" s="75">
        <f t="shared" si="347"/>
        <v>6</v>
      </c>
      <c r="AJ457" s="75">
        <f t="shared" si="348"/>
        <v>1</v>
      </c>
      <c r="AK457" s="75" t="str">
        <f t="shared" si="349"/>
        <v/>
      </c>
      <c r="AL457" s="75" t="str">
        <f t="shared" si="350"/>
        <v/>
      </c>
      <c r="AM457" s="75" t="str">
        <f t="shared" si="351"/>
        <v/>
      </c>
      <c r="AN457" s="75" t="str">
        <f t="shared" si="352"/>
        <v/>
      </c>
      <c r="AO457" s="75" t="str">
        <f t="shared" si="353"/>
        <v/>
      </c>
      <c r="AP457" s="75" t="str">
        <f t="shared" si="354"/>
        <v/>
      </c>
      <c r="AQ457" s="75" t="str">
        <f t="shared" si="355"/>
        <v/>
      </c>
      <c r="AR457" s="76" t="str">
        <f t="shared" si="356"/>
        <v/>
      </c>
    </row>
    <row r="458" spans="2:44" s="65" customFormat="1">
      <c r="B458" s="25"/>
      <c r="C458" s="26"/>
      <c r="D458" s="26"/>
      <c r="E458" s="26"/>
      <c r="F458" s="26"/>
      <c r="G458" s="26"/>
      <c r="H458" s="27"/>
      <c r="I458" s="80" t="s">
        <v>278</v>
      </c>
      <c r="J458" s="77" t="str">
        <f>C456</f>
        <v>SU05A</v>
      </c>
      <c r="K458" s="68" t="s">
        <v>28</v>
      </c>
      <c r="L458" s="69" t="s">
        <v>29</v>
      </c>
      <c r="M458" s="70">
        <v>1</v>
      </c>
      <c r="N458" s="71" t="s">
        <v>117</v>
      </c>
      <c r="O458" s="69">
        <v>6</v>
      </c>
      <c r="P458" s="69">
        <v>6.35</v>
      </c>
      <c r="Q458" s="69">
        <v>50</v>
      </c>
      <c r="R458" s="69">
        <v>32</v>
      </c>
      <c r="S458" s="69">
        <f t="shared" si="357"/>
        <v>19</v>
      </c>
      <c r="T458" s="36">
        <v>17</v>
      </c>
      <c r="U458" s="42"/>
      <c r="V458" s="54"/>
      <c r="W458" s="36"/>
      <c r="X458" s="36"/>
      <c r="Y458" s="36"/>
      <c r="Z458" s="36"/>
      <c r="AA458" s="36"/>
      <c r="AB458" s="44"/>
      <c r="AC458" s="43"/>
      <c r="AD458" s="42"/>
      <c r="AE458" s="44"/>
      <c r="AG458" s="148" t="str">
        <f>IF(I458="","",CONCATENATE("SainSmart [",IF(J458="",C458,J458),"] ",I458," ",H456))</f>
        <v>SainSmart [SU05A] Spiral Upcut Flat end 17mm DOC Nano Blue Coat</v>
      </c>
      <c r="AH458" s="92" t="s">
        <v>44</v>
      </c>
      <c r="AI458" s="75">
        <f t="shared" si="347"/>
        <v>6</v>
      </c>
      <c r="AJ458" s="75">
        <f t="shared" si="348"/>
        <v>1</v>
      </c>
      <c r="AK458" s="75" t="str">
        <f t="shared" si="349"/>
        <v/>
      </c>
      <c r="AL458" s="75" t="str">
        <f t="shared" si="350"/>
        <v/>
      </c>
      <c r="AM458" s="75" t="str">
        <f t="shared" si="351"/>
        <v/>
      </c>
      <c r="AN458" s="75" t="str">
        <f t="shared" si="352"/>
        <v/>
      </c>
      <c r="AO458" s="75" t="str">
        <f t="shared" si="353"/>
        <v/>
      </c>
      <c r="AP458" s="75" t="str">
        <f t="shared" si="354"/>
        <v/>
      </c>
      <c r="AQ458" s="75" t="str">
        <f t="shared" si="355"/>
        <v/>
      </c>
      <c r="AR458" s="76" t="str">
        <f t="shared" si="356"/>
        <v/>
      </c>
    </row>
    <row r="459" spans="2:44" s="65" customFormat="1">
      <c r="B459" s="25"/>
      <c r="C459" s="26"/>
      <c r="D459" s="26"/>
      <c r="E459" s="26"/>
      <c r="F459" s="26"/>
      <c r="G459" s="26"/>
      <c r="H459" s="27"/>
      <c r="I459" s="80" t="s">
        <v>279</v>
      </c>
      <c r="J459" s="77" t="str">
        <f>C456</f>
        <v>SU05A</v>
      </c>
      <c r="K459" s="68" t="s">
        <v>28</v>
      </c>
      <c r="L459" s="69" t="s">
        <v>29</v>
      </c>
      <c r="M459" s="70">
        <v>1</v>
      </c>
      <c r="N459" s="71" t="s">
        <v>117</v>
      </c>
      <c r="O459" s="69">
        <v>6</v>
      </c>
      <c r="P459" s="69">
        <v>6.35</v>
      </c>
      <c r="Q459" s="69">
        <v>50</v>
      </c>
      <c r="R459" s="69">
        <v>32</v>
      </c>
      <c r="S459" s="69">
        <f t="shared" si="357"/>
        <v>24</v>
      </c>
      <c r="T459" s="36">
        <v>22</v>
      </c>
      <c r="U459" s="42"/>
      <c r="V459" s="42"/>
      <c r="W459" s="36"/>
      <c r="X459" s="36"/>
      <c r="Y459" s="36"/>
      <c r="Z459" s="36"/>
      <c r="AA459" s="36"/>
      <c r="AB459" s="44"/>
      <c r="AC459" s="43"/>
      <c r="AD459" s="42"/>
      <c r="AE459" s="44"/>
      <c r="AG459" s="148" t="str">
        <f>IF(I459="","",CONCATENATE("SainSmart [",IF(J459="",C459,J459),"] ",I459," ",H456))</f>
        <v>SainSmart [SU05A] Spiral Upcut Flat end 22mm DOC Nano Blue Coat</v>
      </c>
      <c r="AH459" s="92" t="s">
        <v>44</v>
      </c>
      <c r="AI459" s="75">
        <f t="shared" si="347"/>
        <v>6</v>
      </c>
      <c r="AJ459" s="75">
        <f t="shared" si="348"/>
        <v>1</v>
      </c>
      <c r="AK459" s="75" t="str">
        <f t="shared" si="349"/>
        <v/>
      </c>
      <c r="AL459" s="75" t="str">
        <f t="shared" si="350"/>
        <v/>
      </c>
      <c r="AM459" s="75" t="str">
        <f t="shared" si="351"/>
        <v/>
      </c>
      <c r="AN459" s="75" t="str">
        <f t="shared" si="352"/>
        <v/>
      </c>
      <c r="AO459" s="75" t="str">
        <f t="shared" si="353"/>
        <v/>
      </c>
      <c r="AP459" s="75" t="str">
        <f t="shared" si="354"/>
        <v/>
      </c>
      <c r="AQ459" s="75" t="str">
        <f t="shared" si="355"/>
        <v/>
      </c>
      <c r="AR459" s="76" t="str">
        <f t="shared" si="356"/>
        <v/>
      </c>
    </row>
    <row r="460" spans="2:44" s="65" customFormat="1">
      <c r="B460" s="25"/>
      <c r="C460" s="26"/>
      <c r="D460" s="26"/>
      <c r="E460" s="26"/>
      <c r="F460" s="26"/>
      <c r="G460" s="26"/>
      <c r="H460" s="27"/>
      <c r="I460" s="80" t="s">
        <v>280</v>
      </c>
      <c r="J460" s="77" t="str">
        <f>C456</f>
        <v>SU05A</v>
      </c>
      <c r="K460" s="68" t="s">
        <v>28</v>
      </c>
      <c r="L460" s="69" t="s">
        <v>29</v>
      </c>
      <c r="M460" s="70">
        <v>1</v>
      </c>
      <c r="N460" s="71" t="s">
        <v>117</v>
      </c>
      <c r="O460" s="69">
        <v>6</v>
      </c>
      <c r="P460" s="69">
        <v>6.35</v>
      </c>
      <c r="Q460" s="69">
        <v>50</v>
      </c>
      <c r="R460" s="69">
        <v>32</v>
      </c>
      <c r="S460" s="69">
        <f t="shared" si="357"/>
        <v>27</v>
      </c>
      <c r="T460" s="36">
        <v>25</v>
      </c>
      <c r="U460" s="42"/>
      <c r="V460" s="42"/>
      <c r="W460" s="36"/>
      <c r="X460" s="36"/>
      <c r="Y460" s="36"/>
      <c r="Z460" s="36"/>
      <c r="AA460" s="36"/>
      <c r="AB460" s="44"/>
      <c r="AC460" s="43"/>
      <c r="AD460" s="42"/>
      <c r="AE460" s="44"/>
      <c r="AG460" s="148" t="str">
        <f>IF(I460="","",CONCATENATE("SainSmart [",IF(J460="",C460,J460),"] ",I460," ",H456))</f>
        <v>SainSmart [SU05A] Spiral Upcut Flat end 25mm DOC Nano Blue Coat</v>
      </c>
      <c r="AH460" s="92" t="s">
        <v>44</v>
      </c>
      <c r="AI460" s="75">
        <f t="shared" si="347"/>
        <v>6</v>
      </c>
      <c r="AJ460" s="75">
        <f t="shared" si="348"/>
        <v>1</v>
      </c>
      <c r="AK460" s="75" t="str">
        <f t="shared" si="349"/>
        <v/>
      </c>
      <c r="AL460" s="75" t="str">
        <f t="shared" si="350"/>
        <v/>
      </c>
      <c r="AM460" s="75" t="str">
        <f t="shared" si="351"/>
        <v/>
      </c>
      <c r="AN460" s="75" t="str">
        <f t="shared" si="352"/>
        <v/>
      </c>
      <c r="AO460" s="75" t="str">
        <f t="shared" si="353"/>
        <v/>
      </c>
      <c r="AP460" s="75" t="str">
        <f t="shared" si="354"/>
        <v/>
      </c>
      <c r="AQ460" s="75" t="str">
        <f t="shared" si="355"/>
        <v/>
      </c>
      <c r="AR460" s="76" t="str">
        <f t="shared" si="356"/>
        <v/>
      </c>
    </row>
    <row r="461" spans="2:44" s="65" customFormat="1">
      <c r="B461" s="25"/>
      <c r="C461" s="26"/>
      <c r="D461" s="26"/>
      <c r="E461" s="26"/>
      <c r="F461" s="26"/>
      <c r="G461" s="26"/>
      <c r="H461" s="27"/>
      <c r="I461" s="80"/>
      <c r="J461" s="77"/>
      <c r="K461" s="45"/>
      <c r="L461" s="36"/>
      <c r="M461" s="37"/>
      <c r="N461" s="49"/>
      <c r="O461" s="36"/>
      <c r="P461" s="36"/>
      <c r="Q461" s="36"/>
      <c r="R461" s="36"/>
      <c r="S461" s="36"/>
      <c r="T461" s="36"/>
      <c r="U461" s="42"/>
      <c r="V461" s="42"/>
      <c r="W461" s="36"/>
      <c r="X461" s="36"/>
      <c r="Y461" s="36"/>
      <c r="Z461" s="36"/>
      <c r="AA461" s="36"/>
      <c r="AB461" s="44"/>
      <c r="AC461" s="43"/>
      <c r="AD461" s="42"/>
      <c r="AE461" s="44"/>
      <c r="AG461" s="148" t="str">
        <f>IF(I461="","",CONCATENATE("SainSmart [",IF(J461="",C461,J461),"] ",I461," ",H456))</f>
        <v/>
      </c>
      <c r="AH461" s="93"/>
      <c r="AI461" s="75" t="str">
        <f t="shared" si="347"/>
        <v/>
      </c>
      <c r="AJ461" s="75" t="str">
        <f t="shared" si="348"/>
        <v/>
      </c>
      <c r="AK461" s="75" t="str">
        <f t="shared" si="349"/>
        <v/>
      </c>
      <c r="AL461" s="75" t="str">
        <f t="shared" si="350"/>
        <v/>
      </c>
      <c r="AM461" s="75" t="str">
        <f t="shared" si="351"/>
        <v/>
      </c>
      <c r="AN461" s="75" t="str">
        <f t="shared" si="352"/>
        <v/>
      </c>
      <c r="AO461" s="75" t="str">
        <f t="shared" si="353"/>
        <v/>
      </c>
      <c r="AP461" s="75" t="str">
        <f t="shared" si="354"/>
        <v/>
      </c>
      <c r="AQ461" s="75" t="str">
        <f t="shared" si="355"/>
        <v/>
      </c>
      <c r="AR461" s="76" t="str">
        <f t="shared" si="356"/>
        <v/>
      </c>
    </row>
    <row r="462" spans="2:44" s="65" customFormat="1">
      <c r="B462" s="25"/>
      <c r="C462" s="26"/>
      <c r="D462" s="26"/>
      <c r="E462" s="26"/>
      <c r="F462" s="26"/>
      <c r="G462" s="26"/>
      <c r="H462" s="27"/>
      <c r="I462" s="80"/>
      <c r="J462" s="77"/>
      <c r="K462" s="45"/>
      <c r="L462" s="36"/>
      <c r="M462" s="37"/>
      <c r="N462" s="49"/>
      <c r="O462" s="36"/>
      <c r="P462" s="36"/>
      <c r="Q462" s="36"/>
      <c r="R462" s="36"/>
      <c r="S462" s="36"/>
      <c r="T462" s="36"/>
      <c r="U462" s="42"/>
      <c r="V462" s="42"/>
      <c r="W462" s="36"/>
      <c r="X462" s="36"/>
      <c r="Y462" s="36"/>
      <c r="Z462" s="36"/>
      <c r="AA462" s="36"/>
      <c r="AB462" s="44"/>
      <c r="AC462" s="43"/>
      <c r="AD462" s="42"/>
      <c r="AE462" s="44"/>
      <c r="AG462" s="148" t="str">
        <f>IF(I462="","",CONCATENATE("SainSmart [",IF(J462="",C462,J462),"] ",I462," ",H456))</f>
        <v/>
      </c>
      <c r="AH462" s="93"/>
      <c r="AI462" s="75" t="str">
        <f t="shared" si="347"/>
        <v/>
      </c>
      <c r="AJ462" s="75" t="str">
        <f t="shared" si="348"/>
        <v/>
      </c>
      <c r="AK462" s="75" t="str">
        <f t="shared" si="349"/>
        <v/>
      </c>
      <c r="AL462" s="75" t="str">
        <f t="shared" si="350"/>
        <v/>
      </c>
      <c r="AM462" s="75" t="str">
        <f t="shared" si="351"/>
        <v/>
      </c>
      <c r="AN462" s="75" t="str">
        <f t="shared" si="352"/>
        <v/>
      </c>
      <c r="AO462" s="75" t="str">
        <f t="shared" si="353"/>
        <v/>
      </c>
      <c r="AP462" s="75" t="str">
        <f t="shared" si="354"/>
        <v/>
      </c>
      <c r="AQ462" s="75" t="str">
        <f t="shared" si="355"/>
        <v/>
      </c>
      <c r="AR462" s="76" t="str">
        <f t="shared" si="356"/>
        <v/>
      </c>
    </row>
    <row r="463" spans="2:44" s="65" customFormat="1">
      <c r="B463" s="25"/>
      <c r="C463" s="26"/>
      <c r="D463" s="26"/>
      <c r="E463" s="26"/>
      <c r="F463" s="26"/>
      <c r="G463" s="26"/>
      <c r="H463" s="27"/>
      <c r="I463" s="80"/>
      <c r="J463" s="77"/>
      <c r="K463" s="45"/>
      <c r="L463" s="36"/>
      <c r="M463" s="37"/>
      <c r="N463" s="49"/>
      <c r="O463" s="36"/>
      <c r="P463" s="36"/>
      <c r="Q463" s="36"/>
      <c r="R463" s="36"/>
      <c r="S463" s="36"/>
      <c r="T463" s="36"/>
      <c r="U463" s="42"/>
      <c r="V463" s="42"/>
      <c r="W463" s="36"/>
      <c r="X463" s="36"/>
      <c r="Y463" s="36"/>
      <c r="Z463" s="36"/>
      <c r="AA463" s="36"/>
      <c r="AB463" s="44"/>
      <c r="AC463" s="43"/>
      <c r="AD463" s="42"/>
      <c r="AE463" s="44"/>
      <c r="AG463" s="148" t="str">
        <f>IF(I463="","",CONCATENATE("SainSmart [",IF(J463="",C463,J463),"] ",I463," ",H456))</f>
        <v/>
      </c>
      <c r="AH463" s="93"/>
      <c r="AI463" s="75" t="str">
        <f t="shared" si="347"/>
        <v/>
      </c>
      <c r="AJ463" s="75" t="str">
        <f t="shared" si="348"/>
        <v/>
      </c>
      <c r="AK463" s="75" t="str">
        <f t="shared" si="349"/>
        <v/>
      </c>
      <c r="AL463" s="75" t="str">
        <f t="shared" si="350"/>
        <v/>
      </c>
      <c r="AM463" s="75" t="str">
        <f t="shared" si="351"/>
        <v/>
      </c>
      <c r="AN463" s="75" t="str">
        <f t="shared" si="352"/>
        <v/>
      </c>
      <c r="AO463" s="75" t="str">
        <f t="shared" si="353"/>
        <v/>
      </c>
      <c r="AP463" s="75" t="str">
        <f t="shared" si="354"/>
        <v/>
      </c>
      <c r="AQ463" s="75" t="str">
        <f t="shared" si="355"/>
        <v/>
      </c>
      <c r="AR463" s="76" t="str">
        <f t="shared" si="356"/>
        <v/>
      </c>
    </row>
    <row r="464" spans="2:44" s="65" customFormat="1">
      <c r="B464" s="25"/>
      <c r="C464" s="26"/>
      <c r="D464" s="26"/>
      <c r="E464" s="26"/>
      <c r="F464" s="26"/>
      <c r="G464" s="26"/>
      <c r="H464" s="27"/>
      <c r="I464" s="80"/>
      <c r="J464" s="77"/>
      <c r="K464" s="45"/>
      <c r="L464" s="36"/>
      <c r="M464" s="37"/>
      <c r="N464" s="49"/>
      <c r="O464" s="36"/>
      <c r="P464" s="36"/>
      <c r="Q464" s="36"/>
      <c r="R464" s="36"/>
      <c r="S464" s="36"/>
      <c r="T464" s="36"/>
      <c r="U464" s="42"/>
      <c r="V464" s="42"/>
      <c r="W464" s="36"/>
      <c r="X464" s="36"/>
      <c r="Y464" s="36"/>
      <c r="Z464" s="36"/>
      <c r="AA464" s="36"/>
      <c r="AB464" s="44"/>
      <c r="AC464" s="43"/>
      <c r="AD464" s="42"/>
      <c r="AE464" s="44"/>
      <c r="AG464" s="148" t="str">
        <f>IF(I464="","",CONCATENATE("SainSmart [",IF(J464="",C464,J464),"] ",I464," ",H456))</f>
        <v/>
      </c>
      <c r="AH464" s="93"/>
      <c r="AI464" s="75" t="str">
        <f t="shared" si="347"/>
        <v/>
      </c>
      <c r="AJ464" s="75" t="str">
        <f t="shared" si="348"/>
        <v/>
      </c>
      <c r="AK464" s="75" t="str">
        <f t="shared" si="349"/>
        <v/>
      </c>
      <c r="AL464" s="75" t="str">
        <f t="shared" si="350"/>
        <v/>
      </c>
      <c r="AM464" s="75" t="str">
        <f t="shared" si="351"/>
        <v/>
      </c>
      <c r="AN464" s="75" t="str">
        <f t="shared" si="352"/>
        <v/>
      </c>
      <c r="AO464" s="75" t="str">
        <f t="shared" si="353"/>
        <v/>
      </c>
      <c r="AP464" s="75" t="str">
        <f t="shared" si="354"/>
        <v/>
      </c>
      <c r="AQ464" s="75" t="str">
        <f t="shared" si="355"/>
        <v/>
      </c>
      <c r="AR464" s="76" t="str">
        <f t="shared" si="356"/>
        <v/>
      </c>
    </row>
    <row r="465" spans="2:44" s="65" customFormat="1">
      <c r="B465" s="28"/>
      <c r="C465" s="29"/>
      <c r="D465" s="29"/>
      <c r="E465" s="29"/>
      <c r="F465" s="29"/>
      <c r="G465" s="29"/>
      <c r="H465" s="30"/>
      <c r="I465" s="80"/>
      <c r="J465" s="77"/>
      <c r="K465" s="45"/>
      <c r="L465" s="36"/>
      <c r="M465" s="37"/>
      <c r="N465" s="49"/>
      <c r="O465" s="36"/>
      <c r="P465" s="36"/>
      <c r="Q465" s="36"/>
      <c r="R465" s="36"/>
      <c r="S465" s="36"/>
      <c r="T465" s="36"/>
      <c r="U465" s="42"/>
      <c r="V465" s="42"/>
      <c r="W465" s="36"/>
      <c r="X465" s="36"/>
      <c r="Y465" s="36"/>
      <c r="Z465" s="36"/>
      <c r="AA465" s="36"/>
      <c r="AB465" s="44"/>
      <c r="AC465" s="43"/>
      <c r="AD465" s="42"/>
      <c r="AE465" s="44"/>
      <c r="AG465" s="148" t="str">
        <f>IF(I465="","",CONCATENATE("SainSmart [",IF(J465="",C465,J465),"] ",I465," ",H456))</f>
        <v/>
      </c>
      <c r="AH465" s="93"/>
      <c r="AI465" s="75" t="str">
        <f t="shared" si="347"/>
        <v/>
      </c>
      <c r="AJ465" s="75" t="str">
        <f t="shared" si="348"/>
        <v/>
      </c>
      <c r="AK465" s="75" t="str">
        <f t="shared" si="349"/>
        <v/>
      </c>
      <c r="AL465" s="75" t="str">
        <f t="shared" si="350"/>
        <v/>
      </c>
      <c r="AM465" s="75" t="str">
        <f t="shared" si="351"/>
        <v/>
      </c>
      <c r="AN465" s="75" t="str">
        <f t="shared" si="352"/>
        <v/>
      </c>
      <c r="AO465" s="75" t="str">
        <f t="shared" si="353"/>
        <v/>
      </c>
      <c r="AP465" s="75" t="str">
        <f t="shared" si="354"/>
        <v/>
      </c>
      <c r="AQ465" s="75" t="str">
        <f t="shared" si="355"/>
        <v/>
      </c>
      <c r="AR465" s="76" t="str">
        <f t="shared" si="356"/>
        <v/>
      </c>
    </row>
    <row r="466" spans="2:44" ht="15.75" thickBot="1"/>
    <row r="467" spans="2:44" s="65" customFormat="1" ht="19.5" customHeight="1" thickBot="1">
      <c r="B467" s="3"/>
      <c r="I467" s="78"/>
      <c r="K467" s="123" t="s">
        <v>79</v>
      </c>
      <c r="L467" s="124"/>
      <c r="M467" s="124"/>
      <c r="N467" s="124"/>
      <c r="O467" s="124"/>
      <c r="P467" s="124"/>
      <c r="Q467" s="124"/>
      <c r="R467" s="124"/>
      <c r="S467" s="124"/>
      <c r="T467" s="124"/>
      <c r="U467" s="124"/>
      <c r="V467" s="124"/>
      <c r="W467" s="124"/>
      <c r="X467" s="124"/>
      <c r="Y467" s="124"/>
      <c r="Z467" s="124"/>
      <c r="AA467" s="124"/>
      <c r="AB467" s="124"/>
      <c r="AC467" s="124"/>
      <c r="AD467" s="124"/>
      <c r="AE467" s="125"/>
      <c r="AF467" s="110" t="s">
        <v>104</v>
      </c>
      <c r="AG467" s="111"/>
      <c r="AH467" s="111"/>
      <c r="AI467" s="111"/>
      <c r="AJ467" s="111"/>
      <c r="AK467" s="111"/>
      <c r="AL467" s="111"/>
      <c r="AM467" s="111"/>
      <c r="AN467" s="111"/>
      <c r="AO467" s="111"/>
      <c r="AP467" s="111"/>
      <c r="AQ467" s="111"/>
      <c r="AR467" s="112"/>
    </row>
    <row r="468" spans="2:44" s="65" customFormat="1" ht="60" customHeight="1" thickBot="1">
      <c r="B468" s="22" t="s">
        <v>33</v>
      </c>
      <c r="C468" s="23" t="s">
        <v>80</v>
      </c>
      <c r="D468" s="23" t="s">
        <v>115</v>
      </c>
      <c r="E468" s="23" t="s">
        <v>109</v>
      </c>
      <c r="F468" s="23" t="s">
        <v>108</v>
      </c>
      <c r="G468" s="23" t="s">
        <v>107</v>
      </c>
      <c r="H468" s="85" t="s">
        <v>37</v>
      </c>
      <c r="I468" s="79" t="s">
        <v>68</v>
      </c>
      <c r="J468" s="24" t="s">
        <v>238</v>
      </c>
      <c r="K468" s="4" t="s">
        <v>78</v>
      </c>
      <c r="L468" s="5" t="s">
        <v>53</v>
      </c>
      <c r="M468" s="5" t="s">
        <v>63</v>
      </c>
      <c r="N468" s="48" t="s">
        <v>35</v>
      </c>
      <c r="O468" s="5" t="s">
        <v>34</v>
      </c>
      <c r="P468" s="5" t="s">
        <v>39</v>
      </c>
      <c r="Q468" s="5" t="s">
        <v>54</v>
      </c>
      <c r="R468" s="5" t="s">
        <v>55</v>
      </c>
      <c r="S468" s="5" t="s">
        <v>56</v>
      </c>
      <c r="T468" s="5" t="s">
        <v>57</v>
      </c>
      <c r="U468" s="5" t="s">
        <v>58</v>
      </c>
      <c r="V468" s="51" t="s">
        <v>159</v>
      </c>
      <c r="W468" s="5" t="s">
        <v>59</v>
      </c>
      <c r="X468" s="5" t="s">
        <v>41</v>
      </c>
      <c r="Y468" s="5" t="s">
        <v>309</v>
      </c>
      <c r="Z468" s="5" t="s">
        <v>60</v>
      </c>
      <c r="AA468" s="5" t="s">
        <v>61</v>
      </c>
      <c r="AB468" s="55" t="s">
        <v>62</v>
      </c>
      <c r="AC468" s="4" t="s">
        <v>206</v>
      </c>
      <c r="AD468" s="5" t="s">
        <v>207</v>
      </c>
      <c r="AE468" s="6" t="s">
        <v>208</v>
      </c>
      <c r="AF468" s="66" t="s">
        <v>343</v>
      </c>
      <c r="AG468" s="81" t="s">
        <v>205</v>
      </c>
      <c r="AH468" s="91" t="s">
        <v>5</v>
      </c>
      <c r="AI468" s="8" t="s">
        <v>64</v>
      </c>
      <c r="AJ468" s="9" t="s">
        <v>6</v>
      </c>
      <c r="AK468" s="9" t="s">
        <v>65</v>
      </c>
      <c r="AL468" s="9" t="s">
        <v>66</v>
      </c>
      <c r="AM468" s="9" t="s">
        <v>83</v>
      </c>
      <c r="AN468" s="9" t="s">
        <v>84</v>
      </c>
      <c r="AO468" s="9" t="s">
        <v>89</v>
      </c>
      <c r="AP468" s="9" t="s">
        <v>91</v>
      </c>
      <c r="AQ468" s="9" t="s">
        <v>90</v>
      </c>
      <c r="AR468" s="10" t="s">
        <v>92</v>
      </c>
    </row>
    <row r="469" spans="2:44" s="65" customFormat="1" ht="15.75" customHeight="1" thickBot="1">
      <c r="B469" s="119" t="s">
        <v>281</v>
      </c>
      <c r="C469" s="19" t="s">
        <v>282</v>
      </c>
      <c r="D469" s="20">
        <v>6</v>
      </c>
      <c r="E469" s="62" t="s">
        <v>42</v>
      </c>
      <c r="F469" s="121" t="s">
        <v>195</v>
      </c>
      <c r="G469" s="20" t="s">
        <v>283</v>
      </c>
      <c r="H469" s="67" t="s">
        <v>250</v>
      </c>
      <c r="I469" s="80" t="s">
        <v>306</v>
      </c>
      <c r="J469" s="77" t="str">
        <f>C469</f>
        <v>SN06A</v>
      </c>
      <c r="K469" s="68" t="s">
        <v>28</v>
      </c>
      <c r="L469" s="69" t="s">
        <v>29</v>
      </c>
      <c r="M469" s="70">
        <v>3</v>
      </c>
      <c r="N469" s="71" t="s">
        <v>117</v>
      </c>
      <c r="O469" s="69">
        <v>5</v>
      </c>
      <c r="P469" s="69">
        <v>6.35</v>
      </c>
      <c r="Q469" s="69">
        <v>50</v>
      </c>
      <c r="R469" s="69">
        <v>32</v>
      </c>
      <c r="S469" s="69">
        <v>17</v>
      </c>
      <c r="T469" s="69">
        <v>15</v>
      </c>
      <c r="U469" s="72"/>
      <c r="V469" s="72"/>
      <c r="W469" s="69"/>
      <c r="X469" s="69"/>
      <c r="Y469" s="69"/>
      <c r="Z469" s="69"/>
      <c r="AA469" s="69"/>
      <c r="AB469" s="73"/>
      <c r="AC469" s="74"/>
      <c r="AD469" s="72"/>
      <c r="AE469" s="73"/>
      <c r="AF469" s="117" t="s">
        <v>365</v>
      </c>
      <c r="AG469" s="149" t="str">
        <f>IF(I469="","",CONCATENATE("SainSmart [",IF(J469="",C469,J469),"] ",I469," ",H469))</f>
        <v>SainSmart [SN06A] Spiral Square End for Soft Metals Nano Blue Coat</v>
      </c>
      <c r="AH469" s="92" t="s">
        <v>44</v>
      </c>
      <c r="AI469" s="75">
        <f t="shared" ref="AI469:AI478" si="358">IF(AH469="","",IF(VLOOKUP($AH469,VCarveParms,2,FALSE)="","",IF(AH469="Tapered Ball Nose",P469,$O469)))</f>
        <v>5</v>
      </c>
      <c r="AJ469" s="75">
        <f t="shared" ref="AJ469:AJ478" si="359">IF(AH469="","",IF(VLOOKUP($AH469,VCarveParms,3,FALSE)="","",$M469))</f>
        <v>3</v>
      </c>
      <c r="AK469" s="75" t="str">
        <f t="shared" ref="AK469:AK478" si="360">IF(AH469="","",IF(VLOOKUP($AH469,VCarveParms,4,FALSE)="","",U469))</f>
        <v/>
      </c>
      <c r="AL469" s="75" t="str">
        <f t="shared" ref="AL469:AL478" si="361">IF(AH469="","",IF(VLOOKUP($AH469,VCarveParms,5,FALSE)="","",IF($AH469="Drill",$Y469,$V469*2)))</f>
        <v/>
      </c>
      <c r="AM469" s="75" t="str">
        <f t="shared" ref="AM469:AM478" si="362">IF(AH469="","",IF(VLOOKUP($AH469,VCarveParms,6,FALSE)="","",$V469))</f>
        <v/>
      </c>
      <c r="AN469" s="75" t="str">
        <f t="shared" ref="AN469:AN478" si="363">IF(AH469="","",IF(VLOOKUP($AH469,VCarveParms,7,FALSE)="","",$X469))</f>
        <v/>
      </c>
      <c r="AO469" s="75" t="str">
        <f t="shared" ref="AO469:AO478" si="364">IF(AH469="","",IF(VLOOKUP($AH469,VCarveParms,8,FALSE)="","","???"))</f>
        <v/>
      </c>
      <c r="AP469" s="75" t="str">
        <f t="shared" ref="AP469:AP478" si="365">IF(AH469="","",IF(VLOOKUP($AH469,VCarveParms,9,FALSE)="","","???"))</f>
        <v/>
      </c>
      <c r="AQ469" s="75" t="str">
        <f t="shared" ref="AQ469:AQ478" si="366">IF(AH469="","",IF(VLOOKUP($AH469,VCarveParms,10,FALSE)="","","???"))</f>
        <v/>
      </c>
      <c r="AR469" s="76" t="str">
        <f t="shared" ref="AR469:AR478" si="367">IF(AH469="","",IF(VLOOKUP($AH469,VCarveParms,11,FALSE)="","","???"))</f>
        <v/>
      </c>
    </row>
    <row r="470" spans="2:44" s="65" customFormat="1" ht="15.75" customHeight="1" thickBot="1">
      <c r="B470" s="120"/>
      <c r="C470" s="21" t="s">
        <v>116</v>
      </c>
      <c r="D470" s="17"/>
      <c r="E470" s="17"/>
      <c r="F470" s="122"/>
      <c r="G470" s="17"/>
      <c r="H470" s="86"/>
      <c r="I470" s="80" t="s">
        <v>306</v>
      </c>
      <c r="J470" s="77" t="str">
        <f>C469</f>
        <v>SN06A</v>
      </c>
      <c r="K470" s="68" t="s">
        <v>28</v>
      </c>
      <c r="L470" s="69" t="s">
        <v>29</v>
      </c>
      <c r="M470" s="70">
        <v>3</v>
      </c>
      <c r="N470" s="71" t="s">
        <v>117</v>
      </c>
      <c r="O470" s="36">
        <v>6</v>
      </c>
      <c r="P470" s="69">
        <v>6.35</v>
      </c>
      <c r="Q470" s="69">
        <v>50</v>
      </c>
      <c r="R470" s="69">
        <v>32</v>
      </c>
      <c r="S470" s="36">
        <v>22</v>
      </c>
      <c r="T470" s="36">
        <v>20</v>
      </c>
      <c r="U470" s="42"/>
      <c r="V470" s="42"/>
      <c r="W470" s="36"/>
      <c r="X470" s="36"/>
      <c r="Y470" s="36"/>
      <c r="Z470" s="36"/>
      <c r="AA470" s="36"/>
      <c r="AB470" s="44"/>
      <c r="AC470" s="43"/>
      <c r="AD470" s="42"/>
      <c r="AE470" s="44"/>
      <c r="AF470" s="118"/>
      <c r="AG470" s="150" t="str">
        <f>IF(I470="","",CONCATENATE("SainSmart [",IF(J470="",C470,J470),"] ",I470," ",H469))</f>
        <v>SainSmart [SN06A] Spiral Square End for Soft Metals Nano Blue Coat</v>
      </c>
      <c r="AH470" s="92" t="s">
        <v>44</v>
      </c>
      <c r="AI470" s="75">
        <f t="shared" si="358"/>
        <v>6</v>
      </c>
      <c r="AJ470" s="75">
        <f t="shared" si="359"/>
        <v>3</v>
      </c>
      <c r="AK470" s="75" t="str">
        <f t="shared" si="360"/>
        <v/>
      </c>
      <c r="AL470" s="75" t="str">
        <f t="shared" si="361"/>
        <v/>
      </c>
      <c r="AM470" s="75" t="str">
        <f t="shared" si="362"/>
        <v/>
      </c>
      <c r="AN470" s="75" t="str">
        <f t="shared" si="363"/>
        <v/>
      </c>
      <c r="AO470" s="75" t="str">
        <f t="shared" si="364"/>
        <v/>
      </c>
      <c r="AP470" s="75" t="str">
        <f t="shared" si="365"/>
        <v/>
      </c>
      <c r="AQ470" s="75" t="str">
        <f t="shared" si="366"/>
        <v/>
      </c>
      <c r="AR470" s="76" t="str">
        <f t="shared" si="367"/>
        <v/>
      </c>
    </row>
    <row r="471" spans="2:44" s="65" customFormat="1">
      <c r="B471" s="25"/>
      <c r="C471" s="26"/>
      <c r="D471" s="26"/>
      <c r="E471" s="26"/>
      <c r="F471" s="26"/>
      <c r="G471" s="26"/>
      <c r="H471" s="27"/>
      <c r="I471" s="80"/>
      <c r="J471" s="77"/>
      <c r="K471" s="45"/>
      <c r="L471" s="36"/>
      <c r="M471" s="37"/>
      <c r="N471" s="49"/>
      <c r="O471" s="36"/>
      <c r="P471" s="36"/>
      <c r="Q471" s="36"/>
      <c r="R471" s="36"/>
      <c r="S471" s="36"/>
      <c r="T471" s="36"/>
      <c r="U471" s="42"/>
      <c r="V471" s="54"/>
      <c r="W471" s="36"/>
      <c r="X471" s="36"/>
      <c r="Y471" s="36"/>
      <c r="Z471" s="36"/>
      <c r="AA471" s="36"/>
      <c r="AB471" s="44"/>
      <c r="AC471" s="43"/>
      <c r="AD471" s="42"/>
      <c r="AE471" s="44"/>
      <c r="AG471" s="148" t="str">
        <f>IF(I471="","",CONCATENATE("SainSmart [",IF(J471="",C471,J471),"] ",I471," ",H469))</f>
        <v/>
      </c>
      <c r="AH471" s="93"/>
      <c r="AI471" s="75" t="str">
        <f t="shared" si="358"/>
        <v/>
      </c>
      <c r="AJ471" s="75" t="str">
        <f t="shared" si="359"/>
        <v/>
      </c>
      <c r="AK471" s="75" t="str">
        <f t="shared" si="360"/>
        <v/>
      </c>
      <c r="AL471" s="75" t="str">
        <f t="shared" si="361"/>
        <v/>
      </c>
      <c r="AM471" s="75" t="str">
        <f t="shared" si="362"/>
        <v/>
      </c>
      <c r="AN471" s="75" t="str">
        <f t="shared" si="363"/>
        <v/>
      </c>
      <c r="AO471" s="75" t="str">
        <f t="shared" si="364"/>
        <v/>
      </c>
      <c r="AP471" s="75" t="str">
        <f t="shared" si="365"/>
        <v/>
      </c>
      <c r="AQ471" s="75" t="str">
        <f t="shared" si="366"/>
        <v/>
      </c>
      <c r="AR471" s="76" t="str">
        <f t="shared" si="367"/>
        <v/>
      </c>
    </row>
    <row r="472" spans="2:44" s="65" customFormat="1">
      <c r="B472" s="25"/>
      <c r="C472" s="26"/>
      <c r="D472" s="26"/>
      <c r="E472" s="26"/>
      <c r="F472" s="26"/>
      <c r="G472" s="26"/>
      <c r="H472" s="27"/>
      <c r="I472" s="80"/>
      <c r="J472" s="77"/>
      <c r="K472" s="45"/>
      <c r="L472" s="36"/>
      <c r="M472" s="37"/>
      <c r="N472" s="49"/>
      <c r="O472" s="36"/>
      <c r="P472" s="36"/>
      <c r="Q472" s="36"/>
      <c r="R472" s="36"/>
      <c r="S472" s="36"/>
      <c r="T472" s="36"/>
      <c r="U472" s="42"/>
      <c r="V472" s="42"/>
      <c r="W472" s="36"/>
      <c r="X472" s="36"/>
      <c r="Y472" s="36"/>
      <c r="Z472" s="36"/>
      <c r="AA472" s="36"/>
      <c r="AB472" s="44"/>
      <c r="AC472" s="43"/>
      <c r="AD472" s="42"/>
      <c r="AE472" s="44"/>
      <c r="AG472" s="148" t="str">
        <f>IF(I472="","",CONCATENATE("SainSmart [",IF(J472="",C472,J472),"] ",I472," ",H469))</f>
        <v/>
      </c>
      <c r="AH472" s="93"/>
      <c r="AI472" s="75" t="str">
        <f t="shared" si="358"/>
        <v/>
      </c>
      <c r="AJ472" s="75" t="str">
        <f t="shared" si="359"/>
        <v/>
      </c>
      <c r="AK472" s="75" t="str">
        <f t="shared" si="360"/>
        <v/>
      </c>
      <c r="AL472" s="75" t="str">
        <f t="shared" si="361"/>
        <v/>
      </c>
      <c r="AM472" s="75" t="str">
        <f t="shared" si="362"/>
        <v/>
      </c>
      <c r="AN472" s="75" t="str">
        <f t="shared" si="363"/>
        <v/>
      </c>
      <c r="AO472" s="75" t="str">
        <f t="shared" si="364"/>
        <v/>
      </c>
      <c r="AP472" s="75" t="str">
        <f t="shared" si="365"/>
        <v/>
      </c>
      <c r="AQ472" s="75" t="str">
        <f t="shared" si="366"/>
        <v/>
      </c>
      <c r="AR472" s="76" t="str">
        <f t="shared" si="367"/>
        <v/>
      </c>
    </row>
    <row r="473" spans="2:44" s="65" customFormat="1">
      <c r="B473" s="25"/>
      <c r="C473" s="26"/>
      <c r="D473" s="26"/>
      <c r="E473" s="26"/>
      <c r="F473" s="26"/>
      <c r="G473" s="26"/>
      <c r="H473" s="27"/>
      <c r="I473" s="80"/>
      <c r="J473" s="77"/>
      <c r="K473" s="45"/>
      <c r="L473" s="36"/>
      <c r="M473" s="37"/>
      <c r="N473" s="49"/>
      <c r="O473" s="36"/>
      <c r="P473" s="36"/>
      <c r="Q473" s="36"/>
      <c r="R473" s="36"/>
      <c r="S473" s="36"/>
      <c r="T473" s="36"/>
      <c r="U473" s="42"/>
      <c r="V473" s="42"/>
      <c r="W473" s="36"/>
      <c r="X473" s="36"/>
      <c r="Y473" s="36"/>
      <c r="Z473" s="36"/>
      <c r="AA473" s="36"/>
      <c r="AB473" s="44"/>
      <c r="AC473" s="43"/>
      <c r="AD473" s="42"/>
      <c r="AE473" s="44"/>
      <c r="AG473" s="148" t="str">
        <f>IF(I473="","",CONCATENATE("SainSmart [",IF(J473="",C473,J473),"] ",I473," ",H469))</f>
        <v/>
      </c>
      <c r="AH473" s="93"/>
      <c r="AI473" s="75" t="str">
        <f t="shared" si="358"/>
        <v/>
      </c>
      <c r="AJ473" s="75" t="str">
        <f t="shared" si="359"/>
        <v/>
      </c>
      <c r="AK473" s="75" t="str">
        <f t="shared" si="360"/>
        <v/>
      </c>
      <c r="AL473" s="75" t="str">
        <f t="shared" si="361"/>
        <v/>
      </c>
      <c r="AM473" s="75" t="str">
        <f t="shared" si="362"/>
        <v/>
      </c>
      <c r="AN473" s="75" t="str">
        <f t="shared" si="363"/>
        <v/>
      </c>
      <c r="AO473" s="75" t="str">
        <f t="shared" si="364"/>
        <v/>
      </c>
      <c r="AP473" s="75" t="str">
        <f t="shared" si="365"/>
        <v/>
      </c>
      <c r="AQ473" s="75" t="str">
        <f t="shared" si="366"/>
        <v/>
      </c>
      <c r="AR473" s="76" t="str">
        <f t="shared" si="367"/>
        <v/>
      </c>
    </row>
    <row r="474" spans="2:44" s="65" customFormat="1">
      <c r="B474" s="25"/>
      <c r="C474" s="26"/>
      <c r="D474" s="26"/>
      <c r="E474" s="26"/>
      <c r="F474" s="26"/>
      <c r="G474" s="26"/>
      <c r="H474" s="27"/>
      <c r="I474" s="80"/>
      <c r="J474" s="77"/>
      <c r="K474" s="45"/>
      <c r="L474" s="36"/>
      <c r="M474" s="37"/>
      <c r="N474" s="49"/>
      <c r="O474" s="36"/>
      <c r="P474" s="36"/>
      <c r="Q474" s="36"/>
      <c r="R474" s="36"/>
      <c r="S474" s="36"/>
      <c r="T474" s="36"/>
      <c r="U474" s="42"/>
      <c r="V474" s="42"/>
      <c r="W474" s="36"/>
      <c r="X474" s="36"/>
      <c r="Y474" s="36"/>
      <c r="Z474" s="36"/>
      <c r="AA474" s="36"/>
      <c r="AB474" s="44"/>
      <c r="AC474" s="43"/>
      <c r="AD474" s="42"/>
      <c r="AE474" s="44"/>
      <c r="AG474" s="148" t="str">
        <f>IF(I474="","",CONCATENATE("SainSmart [",IF(J474="",C474,J474),"] ",I474," ",H469))</f>
        <v/>
      </c>
      <c r="AH474" s="93"/>
      <c r="AI474" s="75" t="str">
        <f t="shared" si="358"/>
        <v/>
      </c>
      <c r="AJ474" s="75" t="str">
        <f t="shared" si="359"/>
        <v/>
      </c>
      <c r="AK474" s="75" t="str">
        <f t="shared" si="360"/>
        <v/>
      </c>
      <c r="AL474" s="75" t="str">
        <f t="shared" si="361"/>
        <v/>
      </c>
      <c r="AM474" s="75" t="str">
        <f t="shared" si="362"/>
        <v/>
      </c>
      <c r="AN474" s="75" t="str">
        <f t="shared" si="363"/>
        <v/>
      </c>
      <c r="AO474" s="75" t="str">
        <f t="shared" si="364"/>
        <v/>
      </c>
      <c r="AP474" s="75" t="str">
        <f t="shared" si="365"/>
        <v/>
      </c>
      <c r="AQ474" s="75" t="str">
        <f t="shared" si="366"/>
        <v/>
      </c>
      <c r="AR474" s="76" t="str">
        <f t="shared" si="367"/>
        <v/>
      </c>
    </row>
    <row r="475" spans="2:44" s="65" customFormat="1">
      <c r="B475" s="25"/>
      <c r="C475" s="26"/>
      <c r="D475" s="26"/>
      <c r="E475" s="26"/>
      <c r="F475" s="26"/>
      <c r="G475" s="26"/>
      <c r="H475" s="27"/>
      <c r="I475" s="80"/>
      <c r="J475" s="77"/>
      <c r="K475" s="45"/>
      <c r="L475" s="36"/>
      <c r="M475" s="37"/>
      <c r="N475" s="49"/>
      <c r="O475" s="36"/>
      <c r="P475" s="36"/>
      <c r="Q475" s="36"/>
      <c r="R475" s="36"/>
      <c r="S475" s="36"/>
      <c r="T475" s="36"/>
      <c r="U475" s="42"/>
      <c r="V475" s="42"/>
      <c r="W475" s="36"/>
      <c r="X475" s="36"/>
      <c r="Y475" s="36"/>
      <c r="Z475" s="36"/>
      <c r="AA475" s="36"/>
      <c r="AB475" s="44"/>
      <c r="AC475" s="43"/>
      <c r="AD475" s="42"/>
      <c r="AE475" s="44"/>
      <c r="AG475" s="148" t="str">
        <f>IF(I475="","",CONCATENATE("SainSmart [",IF(J475="",C475,J475),"] ",I475," ",H469))</f>
        <v/>
      </c>
      <c r="AH475" s="93"/>
      <c r="AI475" s="75" t="str">
        <f t="shared" si="358"/>
        <v/>
      </c>
      <c r="AJ475" s="75" t="str">
        <f t="shared" si="359"/>
        <v/>
      </c>
      <c r="AK475" s="75" t="str">
        <f t="shared" si="360"/>
        <v/>
      </c>
      <c r="AL475" s="75" t="str">
        <f t="shared" si="361"/>
        <v/>
      </c>
      <c r="AM475" s="75" t="str">
        <f t="shared" si="362"/>
        <v/>
      </c>
      <c r="AN475" s="75" t="str">
        <f t="shared" si="363"/>
        <v/>
      </c>
      <c r="AO475" s="75" t="str">
        <f t="shared" si="364"/>
        <v/>
      </c>
      <c r="AP475" s="75" t="str">
        <f t="shared" si="365"/>
        <v/>
      </c>
      <c r="AQ475" s="75" t="str">
        <f t="shared" si="366"/>
        <v/>
      </c>
      <c r="AR475" s="76" t="str">
        <f t="shared" si="367"/>
        <v/>
      </c>
    </row>
    <row r="476" spans="2:44" s="65" customFormat="1">
      <c r="B476" s="25"/>
      <c r="C476" s="26"/>
      <c r="D476" s="26"/>
      <c r="E476" s="26"/>
      <c r="F476" s="26"/>
      <c r="G476" s="26"/>
      <c r="H476" s="27"/>
      <c r="I476" s="80"/>
      <c r="J476" s="77"/>
      <c r="K476" s="45"/>
      <c r="L476" s="36"/>
      <c r="M476" s="37"/>
      <c r="N476" s="49"/>
      <c r="O476" s="36"/>
      <c r="P476" s="36"/>
      <c r="Q476" s="36"/>
      <c r="R476" s="36"/>
      <c r="S476" s="36"/>
      <c r="T476" s="36"/>
      <c r="U476" s="42"/>
      <c r="V476" s="42"/>
      <c r="W476" s="36"/>
      <c r="X476" s="36"/>
      <c r="Y476" s="36"/>
      <c r="Z476" s="36"/>
      <c r="AA476" s="36"/>
      <c r="AB476" s="44"/>
      <c r="AC476" s="43"/>
      <c r="AD476" s="42"/>
      <c r="AE476" s="44"/>
      <c r="AG476" s="148" t="str">
        <f>IF(I476="","",CONCATENATE("SainSmart [",IF(J476="",C476,J476),"] ",I476," ",H469))</f>
        <v/>
      </c>
      <c r="AH476" s="93"/>
      <c r="AI476" s="75" t="str">
        <f t="shared" si="358"/>
        <v/>
      </c>
      <c r="AJ476" s="75" t="str">
        <f t="shared" si="359"/>
        <v/>
      </c>
      <c r="AK476" s="75" t="str">
        <f t="shared" si="360"/>
        <v/>
      </c>
      <c r="AL476" s="75" t="str">
        <f t="shared" si="361"/>
        <v/>
      </c>
      <c r="AM476" s="75" t="str">
        <f t="shared" si="362"/>
        <v/>
      </c>
      <c r="AN476" s="75" t="str">
        <f t="shared" si="363"/>
        <v/>
      </c>
      <c r="AO476" s="75" t="str">
        <f t="shared" si="364"/>
        <v/>
      </c>
      <c r="AP476" s="75" t="str">
        <f t="shared" si="365"/>
        <v/>
      </c>
      <c r="AQ476" s="75" t="str">
        <f t="shared" si="366"/>
        <v/>
      </c>
      <c r="AR476" s="76" t="str">
        <f t="shared" si="367"/>
        <v/>
      </c>
    </row>
    <row r="477" spans="2:44" s="65" customFormat="1">
      <c r="B477" s="25"/>
      <c r="C477" s="26"/>
      <c r="D477" s="26"/>
      <c r="E477" s="26"/>
      <c r="F477" s="26"/>
      <c r="G477" s="26"/>
      <c r="H477" s="27"/>
      <c r="I477" s="80"/>
      <c r="J477" s="77"/>
      <c r="K477" s="45"/>
      <c r="L477" s="36"/>
      <c r="M477" s="37"/>
      <c r="N477" s="49"/>
      <c r="O477" s="36"/>
      <c r="P477" s="36"/>
      <c r="Q477" s="36"/>
      <c r="R477" s="36"/>
      <c r="S477" s="36"/>
      <c r="T477" s="36"/>
      <c r="U477" s="42"/>
      <c r="V477" s="42"/>
      <c r="W477" s="36"/>
      <c r="X477" s="36"/>
      <c r="Y477" s="36"/>
      <c r="Z477" s="36"/>
      <c r="AA477" s="36"/>
      <c r="AB477" s="44"/>
      <c r="AC477" s="43"/>
      <c r="AD477" s="42"/>
      <c r="AE477" s="44"/>
      <c r="AG477" s="148" t="str">
        <f>IF(I477="","",CONCATENATE("SainSmart [",IF(J477="",C477,J477),"] ",I477," ",H469))</f>
        <v/>
      </c>
      <c r="AH477" s="93"/>
      <c r="AI477" s="75" t="str">
        <f t="shared" si="358"/>
        <v/>
      </c>
      <c r="AJ477" s="75" t="str">
        <f t="shared" si="359"/>
        <v/>
      </c>
      <c r="AK477" s="75" t="str">
        <f t="shared" si="360"/>
        <v/>
      </c>
      <c r="AL477" s="75" t="str">
        <f t="shared" si="361"/>
        <v/>
      </c>
      <c r="AM477" s="75" t="str">
        <f t="shared" si="362"/>
        <v/>
      </c>
      <c r="AN477" s="75" t="str">
        <f t="shared" si="363"/>
        <v/>
      </c>
      <c r="AO477" s="75" t="str">
        <f t="shared" si="364"/>
        <v/>
      </c>
      <c r="AP477" s="75" t="str">
        <f t="shared" si="365"/>
        <v/>
      </c>
      <c r="AQ477" s="75" t="str">
        <f t="shared" si="366"/>
        <v/>
      </c>
      <c r="AR477" s="76" t="str">
        <f t="shared" si="367"/>
        <v/>
      </c>
    </row>
    <row r="478" spans="2:44" s="65" customFormat="1">
      <c r="B478" s="28"/>
      <c r="C478" s="29"/>
      <c r="D478" s="29"/>
      <c r="E478" s="29"/>
      <c r="F478" s="29"/>
      <c r="G478" s="29"/>
      <c r="H478" s="30"/>
      <c r="I478" s="80"/>
      <c r="J478" s="77"/>
      <c r="K478" s="45"/>
      <c r="L478" s="36"/>
      <c r="M478" s="37"/>
      <c r="N478" s="49"/>
      <c r="O478" s="36"/>
      <c r="P478" s="36"/>
      <c r="Q478" s="36"/>
      <c r="R478" s="36"/>
      <c r="S478" s="36"/>
      <c r="T478" s="36"/>
      <c r="U478" s="42"/>
      <c r="V478" s="42"/>
      <c r="W478" s="36"/>
      <c r="X478" s="36"/>
      <c r="Y478" s="36"/>
      <c r="Z478" s="36"/>
      <c r="AA478" s="36"/>
      <c r="AB478" s="44"/>
      <c r="AC478" s="43"/>
      <c r="AD478" s="42"/>
      <c r="AE478" s="44"/>
      <c r="AG478" s="148" t="str">
        <f>IF(I478="","",CONCATENATE("SainSmart [",IF(J478="",C478,J478),"] ",I478," ",H469))</f>
        <v/>
      </c>
      <c r="AH478" s="93"/>
      <c r="AI478" s="75" t="str">
        <f t="shared" si="358"/>
        <v/>
      </c>
      <c r="AJ478" s="75" t="str">
        <f t="shared" si="359"/>
        <v/>
      </c>
      <c r="AK478" s="75" t="str">
        <f t="shared" si="360"/>
        <v/>
      </c>
      <c r="AL478" s="75" t="str">
        <f t="shared" si="361"/>
        <v/>
      </c>
      <c r="AM478" s="75" t="str">
        <f t="shared" si="362"/>
        <v/>
      </c>
      <c r="AN478" s="75" t="str">
        <f t="shared" si="363"/>
        <v/>
      </c>
      <c r="AO478" s="75" t="str">
        <f t="shared" si="364"/>
        <v/>
      </c>
      <c r="AP478" s="75" t="str">
        <f t="shared" si="365"/>
        <v/>
      </c>
      <c r="AQ478" s="75" t="str">
        <f t="shared" si="366"/>
        <v/>
      </c>
      <c r="AR478" s="76" t="str">
        <f t="shared" si="367"/>
        <v/>
      </c>
    </row>
    <row r="479" spans="2:44" ht="15.75" thickBot="1"/>
    <row r="480" spans="2:44" s="65" customFormat="1" ht="19.5" customHeight="1" thickBot="1">
      <c r="B480" s="3"/>
      <c r="I480" s="78"/>
      <c r="K480" s="123" t="s">
        <v>79</v>
      </c>
      <c r="L480" s="124"/>
      <c r="M480" s="124"/>
      <c r="N480" s="124"/>
      <c r="O480" s="124"/>
      <c r="P480" s="124"/>
      <c r="Q480" s="124"/>
      <c r="R480" s="124"/>
      <c r="S480" s="124"/>
      <c r="T480" s="124"/>
      <c r="U480" s="124"/>
      <c r="V480" s="124"/>
      <c r="W480" s="124"/>
      <c r="X480" s="124"/>
      <c r="Y480" s="124"/>
      <c r="Z480" s="124"/>
      <c r="AA480" s="124"/>
      <c r="AB480" s="124"/>
      <c r="AC480" s="124"/>
      <c r="AD480" s="124"/>
      <c r="AE480" s="125"/>
      <c r="AF480" s="110" t="s">
        <v>104</v>
      </c>
      <c r="AG480" s="111"/>
      <c r="AH480" s="111"/>
      <c r="AI480" s="111"/>
      <c r="AJ480" s="111"/>
      <c r="AK480" s="111"/>
      <c r="AL480" s="111"/>
      <c r="AM480" s="111"/>
      <c r="AN480" s="111"/>
      <c r="AO480" s="111"/>
      <c r="AP480" s="111"/>
      <c r="AQ480" s="111"/>
      <c r="AR480" s="112"/>
    </row>
    <row r="481" spans="2:44" s="65" customFormat="1" ht="60" customHeight="1" thickBot="1">
      <c r="B481" s="22" t="s">
        <v>33</v>
      </c>
      <c r="C481" s="23" t="s">
        <v>80</v>
      </c>
      <c r="D481" s="23" t="s">
        <v>115</v>
      </c>
      <c r="E481" s="23" t="s">
        <v>109</v>
      </c>
      <c r="F481" s="23" t="s">
        <v>108</v>
      </c>
      <c r="G481" s="23" t="s">
        <v>107</v>
      </c>
      <c r="H481" s="85" t="s">
        <v>37</v>
      </c>
      <c r="I481" s="79" t="s">
        <v>68</v>
      </c>
      <c r="J481" s="24" t="s">
        <v>238</v>
      </c>
      <c r="K481" s="4" t="s">
        <v>78</v>
      </c>
      <c r="L481" s="5" t="s">
        <v>53</v>
      </c>
      <c r="M481" s="5" t="s">
        <v>63</v>
      </c>
      <c r="N481" s="48" t="s">
        <v>35</v>
      </c>
      <c r="O481" s="5" t="s">
        <v>34</v>
      </c>
      <c r="P481" s="5" t="s">
        <v>39</v>
      </c>
      <c r="Q481" s="5" t="s">
        <v>54</v>
      </c>
      <c r="R481" s="5" t="s">
        <v>55</v>
      </c>
      <c r="S481" s="5" t="s">
        <v>56</v>
      </c>
      <c r="T481" s="5" t="s">
        <v>57</v>
      </c>
      <c r="U481" s="5" t="s">
        <v>58</v>
      </c>
      <c r="V481" s="51" t="s">
        <v>159</v>
      </c>
      <c r="W481" s="5" t="s">
        <v>59</v>
      </c>
      <c r="X481" s="5" t="s">
        <v>41</v>
      </c>
      <c r="Y481" s="5" t="s">
        <v>309</v>
      </c>
      <c r="Z481" s="5" t="s">
        <v>60</v>
      </c>
      <c r="AA481" s="5" t="s">
        <v>61</v>
      </c>
      <c r="AB481" s="55" t="s">
        <v>62</v>
      </c>
      <c r="AC481" s="4" t="s">
        <v>206</v>
      </c>
      <c r="AD481" s="5" t="s">
        <v>207</v>
      </c>
      <c r="AE481" s="6" t="s">
        <v>208</v>
      </c>
      <c r="AF481" s="66" t="s">
        <v>343</v>
      </c>
      <c r="AG481" s="81" t="s">
        <v>205</v>
      </c>
      <c r="AH481" s="91" t="s">
        <v>5</v>
      </c>
      <c r="AI481" s="8" t="s">
        <v>64</v>
      </c>
      <c r="AJ481" s="9" t="s">
        <v>6</v>
      </c>
      <c r="AK481" s="9" t="s">
        <v>65</v>
      </c>
      <c r="AL481" s="9" t="s">
        <v>66</v>
      </c>
      <c r="AM481" s="9" t="s">
        <v>83</v>
      </c>
      <c r="AN481" s="9" t="s">
        <v>84</v>
      </c>
      <c r="AO481" s="9" t="s">
        <v>89</v>
      </c>
      <c r="AP481" s="9" t="s">
        <v>91</v>
      </c>
      <c r="AQ481" s="9" t="s">
        <v>90</v>
      </c>
      <c r="AR481" s="10" t="s">
        <v>92</v>
      </c>
    </row>
    <row r="482" spans="2:44" s="65" customFormat="1" ht="15.75" customHeight="1" thickBot="1">
      <c r="B482" s="119" t="s">
        <v>284</v>
      </c>
      <c r="C482" s="19" t="s">
        <v>285</v>
      </c>
      <c r="D482" s="20">
        <v>7</v>
      </c>
      <c r="E482" s="62" t="s">
        <v>114</v>
      </c>
      <c r="F482" s="121" t="s">
        <v>195</v>
      </c>
      <c r="G482" s="20" t="s">
        <v>286</v>
      </c>
      <c r="H482" s="67" t="s">
        <v>250</v>
      </c>
      <c r="I482" s="80" t="s">
        <v>306</v>
      </c>
      <c r="J482" s="77" t="str">
        <f>C482</f>
        <v>SN07A</v>
      </c>
      <c r="K482" s="68" t="s">
        <v>28</v>
      </c>
      <c r="L482" s="69" t="s">
        <v>29</v>
      </c>
      <c r="M482" s="70">
        <v>3</v>
      </c>
      <c r="N482" s="71" t="s">
        <v>117</v>
      </c>
      <c r="O482" s="69">
        <v>1</v>
      </c>
      <c r="P482" s="69">
        <v>4</v>
      </c>
      <c r="Q482" s="69">
        <v>50</v>
      </c>
      <c r="R482" s="69">
        <v>32</v>
      </c>
      <c r="S482" s="69">
        <f>T482+2</f>
        <v>5</v>
      </c>
      <c r="T482" s="69">
        <v>3</v>
      </c>
      <c r="U482" s="72"/>
      <c r="V482" s="72"/>
      <c r="W482" s="69"/>
      <c r="X482" s="69"/>
      <c r="Y482" s="69"/>
      <c r="Z482" s="69"/>
      <c r="AA482" s="69"/>
      <c r="AB482" s="73"/>
      <c r="AC482" s="74">
        <v>8</v>
      </c>
      <c r="AD482" s="72">
        <f t="shared" ref="AD482:AD487" si="368">P482</f>
        <v>4</v>
      </c>
      <c r="AE482" s="73">
        <f t="shared" ref="AE482:AE487" si="369">O482</f>
        <v>1</v>
      </c>
      <c r="AF482" s="117" t="s">
        <v>366</v>
      </c>
      <c r="AG482" s="149" t="str">
        <f>IF(I482="","",CONCATENATE("SainSmart [",IF(J482="",C482,J482),"] ",I482," ",H482))</f>
        <v>SainSmart [SN07A] Spiral Square End for Soft Metals Nano Blue Coat</v>
      </c>
      <c r="AH482" s="92" t="s">
        <v>44</v>
      </c>
      <c r="AI482" s="75">
        <f t="shared" ref="AI482:AI491" si="370">IF(AH482="","",IF(VLOOKUP($AH482,VCarveParms,2,FALSE)="","",IF(AH482="Tapered Ball Nose",P482,$O482)))</f>
        <v>1</v>
      </c>
      <c r="AJ482" s="75">
        <f t="shared" ref="AJ482:AJ491" si="371">IF(AH482="","",IF(VLOOKUP($AH482,VCarveParms,3,FALSE)="","",$M482))</f>
        <v>3</v>
      </c>
      <c r="AK482" s="75" t="str">
        <f t="shared" ref="AK482:AK491" si="372">IF(AH482="","",IF(VLOOKUP($AH482,VCarveParms,4,FALSE)="","",U482))</f>
        <v/>
      </c>
      <c r="AL482" s="75" t="str">
        <f t="shared" ref="AL482:AL491" si="373">IF(AH482="","",IF(VLOOKUP($AH482,VCarveParms,5,FALSE)="","",IF($AH482="Drill",$Y482,$V482*2)))</f>
        <v/>
      </c>
      <c r="AM482" s="75" t="str">
        <f t="shared" ref="AM482:AM491" si="374">IF(AH482="","",IF(VLOOKUP($AH482,VCarveParms,6,FALSE)="","",$V482))</f>
        <v/>
      </c>
      <c r="AN482" s="75" t="str">
        <f t="shared" ref="AN482:AN491" si="375">IF(AH482="","",IF(VLOOKUP($AH482,VCarveParms,7,FALSE)="","",$X482))</f>
        <v/>
      </c>
      <c r="AO482" s="75" t="str">
        <f t="shared" ref="AO482:AO491" si="376">IF(AH482="","",IF(VLOOKUP($AH482,VCarveParms,8,FALSE)="","","???"))</f>
        <v/>
      </c>
      <c r="AP482" s="75" t="str">
        <f t="shared" ref="AP482:AP491" si="377">IF(AH482="","",IF(VLOOKUP($AH482,VCarveParms,9,FALSE)="","","???"))</f>
        <v/>
      </c>
      <c r="AQ482" s="75" t="str">
        <f t="shared" ref="AQ482:AQ491" si="378">IF(AH482="","",IF(VLOOKUP($AH482,VCarveParms,10,FALSE)="","","???"))</f>
        <v/>
      </c>
      <c r="AR482" s="76" t="str">
        <f t="shared" ref="AR482:AR491" si="379">IF(AH482="","",IF(VLOOKUP($AH482,VCarveParms,11,FALSE)="","","???"))</f>
        <v/>
      </c>
    </row>
    <row r="483" spans="2:44" s="65" customFormat="1" ht="15.75" customHeight="1" thickBot="1">
      <c r="B483" s="120"/>
      <c r="C483" s="21" t="s">
        <v>116</v>
      </c>
      <c r="D483" s="17"/>
      <c r="E483" s="17"/>
      <c r="F483" s="122"/>
      <c r="G483" s="17"/>
      <c r="H483" s="86"/>
      <c r="I483" s="80" t="s">
        <v>306</v>
      </c>
      <c r="J483" s="77" t="str">
        <f>C482</f>
        <v>SN07A</v>
      </c>
      <c r="K483" s="68" t="s">
        <v>28</v>
      </c>
      <c r="L483" s="69" t="s">
        <v>29</v>
      </c>
      <c r="M483" s="70">
        <v>3</v>
      </c>
      <c r="N483" s="71" t="s">
        <v>117</v>
      </c>
      <c r="O483" s="36">
        <v>1.5</v>
      </c>
      <c r="P483" s="69">
        <v>4</v>
      </c>
      <c r="Q483" s="69">
        <v>50</v>
      </c>
      <c r="R483" s="69">
        <v>32</v>
      </c>
      <c r="S483" s="69">
        <f t="shared" ref="S483:S488" si="380">T483+2</f>
        <v>7</v>
      </c>
      <c r="T483" s="36">
        <v>5</v>
      </c>
      <c r="U483" s="42"/>
      <c r="V483" s="42"/>
      <c r="W483" s="36"/>
      <c r="X483" s="36"/>
      <c r="Y483" s="36"/>
      <c r="Z483" s="36"/>
      <c r="AA483" s="36"/>
      <c r="AB483" s="44"/>
      <c r="AC483" s="74">
        <v>8</v>
      </c>
      <c r="AD483" s="72">
        <f t="shared" si="368"/>
        <v>4</v>
      </c>
      <c r="AE483" s="73">
        <f t="shared" si="369"/>
        <v>1.5</v>
      </c>
      <c r="AF483" s="118"/>
      <c r="AG483" s="150" t="str">
        <f>IF(I483="","",CONCATENATE("SainSmart [",IF(J483="",C483,J483),"] ",I483," ",H482))</f>
        <v>SainSmart [SN07A] Spiral Square End for Soft Metals Nano Blue Coat</v>
      </c>
      <c r="AH483" s="92" t="s">
        <v>44</v>
      </c>
      <c r="AI483" s="75">
        <f t="shared" si="370"/>
        <v>1.5</v>
      </c>
      <c r="AJ483" s="75">
        <f t="shared" si="371"/>
        <v>3</v>
      </c>
      <c r="AK483" s="75" t="str">
        <f t="shared" si="372"/>
        <v/>
      </c>
      <c r="AL483" s="75" t="str">
        <f t="shared" si="373"/>
        <v/>
      </c>
      <c r="AM483" s="75" t="str">
        <f t="shared" si="374"/>
        <v/>
      </c>
      <c r="AN483" s="75" t="str">
        <f t="shared" si="375"/>
        <v/>
      </c>
      <c r="AO483" s="75" t="str">
        <f t="shared" si="376"/>
        <v/>
      </c>
      <c r="AP483" s="75" t="str">
        <f t="shared" si="377"/>
        <v/>
      </c>
      <c r="AQ483" s="75" t="str">
        <f t="shared" si="378"/>
        <v/>
      </c>
      <c r="AR483" s="76" t="str">
        <f t="shared" si="379"/>
        <v/>
      </c>
    </row>
    <row r="484" spans="2:44" s="65" customFormat="1">
      <c r="B484" s="25"/>
      <c r="C484" s="26"/>
      <c r="D484" s="26"/>
      <c r="E484" s="26"/>
      <c r="F484" s="26"/>
      <c r="G484" s="26"/>
      <c r="H484" s="27"/>
      <c r="I484" s="80" t="s">
        <v>306</v>
      </c>
      <c r="J484" s="77" t="str">
        <f>C482</f>
        <v>SN07A</v>
      </c>
      <c r="K484" s="68" t="s">
        <v>28</v>
      </c>
      <c r="L484" s="69" t="s">
        <v>29</v>
      </c>
      <c r="M484" s="70">
        <v>3</v>
      </c>
      <c r="N484" s="71" t="s">
        <v>117</v>
      </c>
      <c r="O484" s="36">
        <v>2</v>
      </c>
      <c r="P484" s="69">
        <v>4</v>
      </c>
      <c r="Q484" s="69">
        <v>50</v>
      </c>
      <c r="R484" s="69">
        <v>32</v>
      </c>
      <c r="S484" s="69">
        <f t="shared" si="380"/>
        <v>9</v>
      </c>
      <c r="T484" s="36">
        <v>7</v>
      </c>
      <c r="U484" s="42"/>
      <c r="V484" s="54"/>
      <c r="W484" s="36"/>
      <c r="X484" s="36"/>
      <c r="Y484" s="36"/>
      <c r="Z484" s="36"/>
      <c r="AA484" s="36"/>
      <c r="AB484" s="44"/>
      <c r="AC484" s="74">
        <v>6</v>
      </c>
      <c r="AD484" s="72">
        <f t="shared" si="368"/>
        <v>4</v>
      </c>
      <c r="AE484" s="73">
        <f t="shared" si="369"/>
        <v>2</v>
      </c>
      <c r="AG484" s="148" t="str">
        <f>IF(I484="","",CONCATENATE("SainSmart [",IF(J484="",C484,J484),"] ",I484," ",H482))</f>
        <v>SainSmart [SN07A] Spiral Square End for Soft Metals Nano Blue Coat</v>
      </c>
      <c r="AH484" s="92" t="s">
        <v>44</v>
      </c>
      <c r="AI484" s="75">
        <f t="shared" si="370"/>
        <v>2</v>
      </c>
      <c r="AJ484" s="75">
        <f t="shared" si="371"/>
        <v>3</v>
      </c>
      <c r="AK484" s="75" t="str">
        <f t="shared" si="372"/>
        <v/>
      </c>
      <c r="AL484" s="75" t="str">
        <f t="shared" si="373"/>
        <v/>
      </c>
      <c r="AM484" s="75" t="str">
        <f t="shared" si="374"/>
        <v/>
      </c>
      <c r="AN484" s="75" t="str">
        <f t="shared" si="375"/>
        <v/>
      </c>
      <c r="AO484" s="75" t="str">
        <f t="shared" si="376"/>
        <v/>
      </c>
      <c r="AP484" s="75" t="str">
        <f t="shared" si="377"/>
        <v/>
      </c>
      <c r="AQ484" s="75" t="str">
        <f t="shared" si="378"/>
        <v/>
      </c>
      <c r="AR484" s="76" t="str">
        <f t="shared" si="379"/>
        <v/>
      </c>
    </row>
    <row r="485" spans="2:44" s="65" customFormat="1">
      <c r="B485" s="25"/>
      <c r="C485" s="26"/>
      <c r="D485" s="26"/>
      <c r="E485" s="26"/>
      <c r="F485" s="26"/>
      <c r="G485" s="26"/>
      <c r="H485" s="27"/>
      <c r="I485" s="80" t="s">
        <v>306</v>
      </c>
      <c r="J485" s="77" t="str">
        <f>C482</f>
        <v>SN07A</v>
      </c>
      <c r="K485" s="68" t="s">
        <v>28</v>
      </c>
      <c r="L485" s="69" t="s">
        <v>29</v>
      </c>
      <c r="M485" s="70">
        <v>3</v>
      </c>
      <c r="N485" s="71" t="s">
        <v>117</v>
      </c>
      <c r="O485" s="36">
        <v>2.5</v>
      </c>
      <c r="P485" s="69">
        <v>4</v>
      </c>
      <c r="Q485" s="69">
        <v>50</v>
      </c>
      <c r="R485" s="69">
        <v>32</v>
      </c>
      <c r="S485" s="69">
        <f t="shared" si="380"/>
        <v>10</v>
      </c>
      <c r="T485" s="36">
        <v>8</v>
      </c>
      <c r="U485" s="42"/>
      <c r="V485" s="42"/>
      <c r="W485" s="36"/>
      <c r="X485" s="36"/>
      <c r="Y485" s="36"/>
      <c r="Z485" s="36"/>
      <c r="AA485" s="36"/>
      <c r="AB485" s="44"/>
      <c r="AC485" s="74">
        <v>4</v>
      </c>
      <c r="AD485" s="72">
        <f t="shared" si="368"/>
        <v>4</v>
      </c>
      <c r="AE485" s="73">
        <f t="shared" si="369"/>
        <v>2.5</v>
      </c>
      <c r="AG485" s="148" t="str">
        <f>IF(I485="","",CONCATENATE("SainSmart [",IF(J485="",C485,J485),"] ",I485," ",H482))</f>
        <v>SainSmart [SN07A] Spiral Square End for Soft Metals Nano Blue Coat</v>
      </c>
      <c r="AH485" s="92" t="s">
        <v>44</v>
      </c>
      <c r="AI485" s="75">
        <f t="shared" si="370"/>
        <v>2.5</v>
      </c>
      <c r="AJ485" s="75">
        <f t="shared" si="371"/>
        <v>3</v>
      </c>
      <c r="AK485" s="75" t="str">
        <f t="shared" si="372"/>
        <v/>
      </c>
      <c r="AL485" s="75" t="str">
        <f t="shared" si="373"/>
        <v/>
      </c>
      <c r="AM485" s="75" t="str">
        <f t="shared" si="374"/>
        <v/>
      </c>
      <c r="AN485" s="75" t="str">
        <f t="shared" si="375"/>
        <v/>
      </c>
      <c r="AO485" s="75" t="str">
        <f t="shared" si="376"/>
        <v/>
      </c>
      <c r="AP485" s="75" t="str">
        <f t="shared" si="377"/>
        <v/>
      </c>
      <c r="AQ485" s="75" t="str">
        <f t="shared" si="378"/>
        <v/>
      </c>
      <c r="AR485" s="76" t="str">
        <f t="shared" si="379"/>
        <v/>
      </c>
    </row>
    <row r="486" spans="2:44" s="65" customFormat="1">
      <c r="B486" s="25"/>
      <c r="C486" s="26"/>
      <c r="D486" s="26"/>
      <c r="E486" s="26"/>
      <c r="F486" s="26"/>
      <c r="G486" s="26"/>
      <c r="H486" s="27"/>
      <c r="I486" s="80" t="s">
        <v>306</v>
      </c>
      <c r="J486" s="77" t="str">
        <f>C482</f>
        <v>SN07A</v>
      </c>
      <c r="K486" s="68" t="s">
        <v>28</v>
      </c>
      <c r="L486" s="69" t="s">
        <v>29</v>
      </c>
      <c r="M486" s="70">
        <v>3</v>
      </c>
      <c r="N486" s="71" t="s">
        <v>117</v>
      </c>
      <c r="O486" s="36">
        <v>3</v>
      </c>
      <c r="P486" s="69">
        <v>4</v>
      </c>
      <c r="Q486" s="69">
        <v>50</v>
      </c>
      <c r="R486" s="69">
        <v>32</v>
      </c>
      <c r="S486" s="69">
        <f t="shared" si="380"/>
        <v>13</v>
      </c>
      <c r="T486" s="36">
        <v>11</v>
      </c>
      <c r="U486" s="42"/>
      <c r="V486" s="42"/>
      <c r="W486" s="36"/>
      <c r="X486" s="36"/>
      <c r="Y486" s="36"/>
      <c r="Z486" s="36"/>
      <c r="AA486" s="36"/>
      <c r="AB486" s="44"/>
      <c r="AC486" s="74">
        <v>2</v>
      </c>
      <c r="AD486" s="72">
        <f t="shared" si="368"/>
        <v>4</v>
      </c>
      <c r="AE486" s="73">
        <f t="shared" si="369"/>
        <v>3</v>
      </c>
      <c r="AG486" s="148" t="str">
        <f>IF(I486="","",CONCATENATE("SainSmart [",IF(J486="",C486,J486),"] ",I486," ",H482))</f>
        <v>SainSmart [SN07A] Spiral Square End for Soft Metals Nano Blue Coat</v>
      </c>
      <c r="AH486" s="92" t="s">
        <v>44</v>
      </c>
      <c r="AI486" s="75">
        <f t="shared" si="370"/>
        <v>3</v>
      </c>
      <c r="AJ486" s="75">
        <f t="shared" si="371"/>
        <v>3</v>
      </c>
      <c r="AK486" s="75" t="str">
        <f t="shared" si="372"/>
        <v/>
      </c>
      <c r="AL486" s="75" t="str">
        <f t="shared" si="373"/>
        <v/>
      </c>
      <c r="AM486" s="75" t="str">
        <f t="shared" si="374"/>
        <v/>
      </c>
      <c r="AN486" s="75" t="str">
        <f t="shared" si="375"/>
        <v/>
      </c>
      <c r="AO486" s="75" t="str">
        <f t="shared" si="376"/>
        <v/>
      </c>
      <c r="AP486" s="75" t="str">
        <f t="shared" si="377"/>
        <v/>
      </c>
      <c r="AQ486" s="75" t="str">
        <f t="shared" si="378"/>
        <v/>
      </c>
      <c r="AR486" s="76" t="str">
        <f t="shared" si="379"/>
        <v/>
      </c>
    </row>
    <row r="487" spans="2:44" s="65" customFormat="1">
      <c r="B487" s="25"/>
      <c r="C487" s="26"/>
      <c r="D487" s="26"/>
      <c r="E487" s="26"/>
      <c r="F487" s="26"/>
      <c r="G487" s="26"/>
      <c r="H487" s="27"/>
      <c r="I487" s="80" t="s">
        <v>306</v>
      </c>
      <c r="J487" s="77" t="str">
        <f>C482</f>
        <v>SN07A</v>
      </c>
      <c r="K487" s="68" t="s">
        <v>28</v>
      </c>
      <c r="L487" s="69" t="s">
        <v>29</v>
      </c>
      <c r="M487" s="70">
        <v>3</v>
      </c>
      <c r="N487" s="71" t="s">
        <v>117</v>
      </c>
      <c r="O487" s="36">
        <v>3.5</v>
      </c>
      <c r="P487" s="69">
        <v>4</v>
      </c>
      <c r="Q487" s="69">
        <v>50</v>
      </c>
      <c r="R487" s="69">
        <v>32</v>
      </c>
      <c r="S487" s="69">
        <f t="shared" si="380"/>
        <v>14</v>
      </c>
      <c r="T487" s="36">
        <v>12</v>
      </c>
      <c r="U487" s="42"/>
      <c r="V487" s="42"/>
      <c r="W487" s="36"/>
      <c r="X487" s="36"/>
      <c r="Y487" s="36"/>
      <c r="Z487" s="36"/>
      <c r="AA487" s="36"/>
      <c r="AB487" s="44"/>
      <c r="AC487" s="74">
        <v>1</v>
      </c>
      <c r="AD487" s="72">
        <f t="shared" si="368"/>
        <v>4</v>
      </c>
      <c r="AE487" s="73">
        <f t="shared" si="369"/>
        <v>3.5</v>
      </c>
      <c r="AG487" s="148" t="str">
        <f>IF(I487="","",CONCATENATE("SainSmart [",IF(J487="",C487,J487),"] ",I487," ",H482))</f>
        <v>SainSmart [SN07A] Spiral Square End for Soft Metals Nano Blue Coat</v>
      </c>
      <c r="AH487" s="92" t="s">
        <v>44</v>
      </c>
      <c r="AI487" s="75">
        <f t="shared" si="370"/>
        <v>3.5</v>
      </c>
      <c r="AJ487" s="75">
        <f t="shared" si="371"/>
        <v>3</v>
      </c>
      <c r="AK487" s="75" t="str">
        <f t="shared" si="372"/>
        <v/>
      </c>
      <c r="AL487" s="75" t="str">
        <f t="shared" si="373"/>
        <v/>
      </c>
      <c r="AM487" s="75" t="str">
        <f t="shared" si="374"/>
        <v/>
      </c>
      <c r="AN487" s="75" t="str">
        <f t="shared" si="375"/>
        <v/>
      </c>
      <c r="AO487" s="75" t="str">
        <f t="shared" si="376"/>
        <v/>
      </c>
      <c r="AP487" s="75" t="str">
        <f t="shared" si="377"/>
        <v/>
      </c>
      <c r="AQ487" s="75" t="str">
        <f t="shared" si="378"/>
        <v/>
      </c>
      <c r="AR487" s="76" t="str">
        <f t="shared" si="379"/>
        <v/>
      </c>
    </row>
    <row r="488" spans="2:44" s="65" customFormat="1">
      <c r="B488" s="25"/>
      <c r="C488" s="26"/>
      <c r="D488" s="26"/>
      <c r="E488" s="26"/>
      <c r="F488" s="26"/>
      <c r="G488" s="26"/>
      <c r="H488" s="27"/>
      <c r="I488" s="80" t="s">
        <v>306</v>
      </c>
      <c r="J488" s="77" t="str">
        <f>C482</f>
        <v>SN07A</v>
      </c>
      <c r="K488" s="68" t="s">
        <v>28</v>
      </c>
      <c r="L488" s="69" t="s">
        <v>29</v>
      </c>
      <c r="M488" s="70">
        <v>3</v>
      </c>
      <c r="N488" s="71" t="s">
        <v>117</v>
      </c>
      <c r="O488" s="36">
        <v>4</v>
      </c>
      <c r="P488" s="69">
        <v>4</v>
      </c>
      <c r="Q488" s="69">
        <v>50</v>
      </c>
      <c r="R488" s="69">
        <v>32</v>
      </c>
      <c r="S488" s="69">
        <f t="shared" si="380"/>
        <v>15</v>
      </c>
      <c r="T488" s="36">
        <v>13</v>
      </c>
      <c r="U488" s="42"/>
      <c r="V488" s="42"/>
      <c r="W488" s="36"/>
      <c r="X488" s="36"/>
      <c r="Y488" s="36"/>
      <c r="Z488" s="36"/>
      <c r="AA488" s="36"/>
      <c r="AB488" s="44"/>
      <c r="AC488" s="43"/>
      <c r="AD488" s="42"/>
      <c r="AE488" s="44"/>
      <c r="AG488" s="148" t="str">
        <f>IF(I488="","",CONCATENATE("SainSmart [",IF(J488="",C488,J488),"] ",I488," ",H482))</f>
        <v>SainSmart [SN07A] Spiral Square End for Soft Metals Nano Blue Coat</v>
      </c>
      <c r="AH488" s="92" t="s">
        <v>44</v>
      </c>
      <c r="AI488" s="75">
        <f t="shared" si="370"/>
        <v>4</v>
      </c>
      <c r="AJ488" s="75">
        <f t="shared" si="371"/>
        <v>3</v>
      </c>
      <c r="AK488" s="75" t="str">
        <f t="shared" si="372"/>
        <v/>
      </c>
      <c r="AL488" s="75" t="str">
        <f t="shared" si="373"/>
        <v/>
      </c>
      <c r="AM488" s="75" t="str">
        <f t="shared" si="374"/>
        <v/>
      </c>
      <c r="AN488" s="75" t="str">
        <f t="shared" si="375"/>
        <v/>
      </c>
      <c r="AO488" s="75" t="str">
        <f t="shared" si="376"/>
        <v/>
      </c>
      <c r="AP488" s="75" t="str">
        <f t="shared" si="377"/>
        <v/>
      </c>
      <c r="AQ488" s="75" t="str">
        <f t="shared" si="378"/>
        <v/>
      </c>
      <c r="AR488" s="76" t="str">
        <f t="shared" si="379"/>
        <v/>
      </c>
    </row>
    <row r="489" spans="2:44" s="65" customFormat="1">
      <c r="B489" s="25"/>
      <c r="C489" s="26"/>
      <c r="D489" s="26"/>
      <c r="E489" s="26"/>
      <c r="F489" s="26"/>
      <c r="G489" s="26"/>
      <c r="H489" s="27"/>
      <c r="I489" s="80"/>
      <c r="J489" s="77"/>
      <c r="K489" s="45"/>
      <c r="L489" s="36"/>
      <c r="M489" s="37"/>
      <c r="N489" s="49"/>
      <c r="O489" s="36"/>
      <c r="P489" s="36"/>
      <c r="Q489" s="36"/>
      <c r="R489" s="36"/>
      <c r="S489" s="36"/>
      <c r="T489" s="36"/>
      <c r="U489" s="42"/>
      <c r="V489" s="42"/>
      <c r="W489" s="36"/>
      <c r="X489" s="36"/>
      <c r="Y489" s="36"/>
      <c r="Z489" s="36"/>
      <c r="AA489" s="36"/>
      <c r="AB489" s="44"/>
      <c r="AC489" s="43"/>
      <c r="AD489" s="42"/>
      <c r="AE489" s="44"/>
      <c r="AG489" s="148" t="str">
        <f>IF(I489="","",CONCATENATE("SainSmart [",IF(J489="",C489,J489),"] ",I489," ",H482))</f>
        <v/>
      </c>
      <c r="AH489" s="93"/>
      <c r="AI489" s="75" t="str">
        <f t="shared" si="370"/>
        <v/>
      </c>
      <c r="AJ489" s="75" t="str">
        <f t="shared" si="371"/>
        <v/>
      </c>
      <c r="AK489" s="75" t="str">
        <f t="shared" si="372"/>
        <v/>
      </c>
      <c r="AL489" s="75" t="str">
        <f t="shared" si="373"/>
        <v/>
      </c>
      <c r="AM489" s="75" t="str">
        <f t="shared" si="374"/>
        <v/>
      </c>
      <c r="AN489" s="75" t="str">
        <f t="shared" si="375"/>
        <v/>
      </c>
      <c r="AO489" s="75" t="str">
        <f t="shared" si="376"/>
        <v/>
      </c>
      <c r="AP489" s="75" t="str">
        <f t="shared" si="377"/>
        <v/>
      </c>
      <c r="AQ489" s="75" t="str">
        <f t="shared" si="378"/>
        <v/>
      </c>
      <c r="AR489" s="76" t="str">
        <f t="shared" si="379"/>
        <v/>
      </c>
    </row>
    <row r="490" spans="2:44" s="65" customFormat="1">
      <c r="B490" s="25"/>
      <c r="C490" s="26"/>
      <c r="D490" s="26"/>
      <c r="E490" s="26"/>
      <c r="F490" s="26"/>
      <c r="G490" s="26"/>
      <c r="H490" s="27"/>
      <c r="I490" s="80"/>
      <c r="J490" s="77"/>
      <c r="K490" s="45"/>
      <c r="L490" s="36"/>
      <c r="M490" s="37"/>
      <c r="N490" s="49"/>
      <c r="O490" s="36"/>
      <c r="P490" s="36"/>
      <c r="Q490" s="36"/>
      <c r="R490" s="36"/>
      <c r="S490" s="36"/>
      <c r="T490" s="36"/>
      <c r="U490" s="42"/>
      <c r="V490" s="42"/>
      <c r="W490" s="36"/>
      <c r="X490" s="36"/>
      <c r="Y490" s="36"/>
      <c r="Z490" s="36"/>
      <c r="AA490" s="36"/>
      <c r="AB490" s="44"/>
      <c r="AC490" s="43"/>
      <c r="AD490" s="42"/>
      <c r="AE490" s="44"/>
      <c r="AG490" s="148" t="str">
        <f>IF(I490="","",CONCATENATE("SainSmart [",IF(J490="",C490,J490),"] ",I490," ",H482))</f>
        <v/>
      </c>
      <c r="AH490" s="93"/>
      <c r="AI490" s="75" t="str">
        <f t="shared" si="370"/>
        <v/>
      </c>
      <c r="AJ490" s="75" t="str">
        <f t="shared" si="371"/>
        <v/>
      </c>
      <c r="AK490" s="75" t="str">
        <f t="shared" si="372"/>
        <v/>
      </c>
      <c r="AL490" s="75" t="str">
        <f t="shared" si="373"/>
        <v/>
      </c>
      <c r="AM490" s="75" t="str">
        <f t="shared" si="374"/>
        <v/>
      </c>
      <c r="AN490" s="75" t="str">
        <f t="shared" si="375"/>
        <v/>
      </c>
      <c r="AO490" s="75" t="str">
        <f t="shared" si="376"/>
        <v/>
      </c>
      <c r="AP490" s="75" t="str">
        <f t="shared" si="377"/>
        <v/>
      </c>
      <c r="AQ490" s="75" t="str">
        <f t="shared" si="378"/>
        <v/>
      </c>
      <c r="AR490" s="76" t="str">
        <f t="shared" si="379"/>
        <v/>
      </c>
    </row>
    <row r="491" spans="2:44" s="65" customFormat="1">
      <c r="B491" s="28"/>
      <c r="C491" s="29"/>
      <c r="D491" s="29"/>
      <c r="E491" s="29"/>
      <c r="F491" s="29"/>
      <c r="G491" s="29"/>
      <c r="H491" s="30"/>
      <c r="I491" s="80"/>
      <c r="J491" s="77"/>
      <c r="K491" s="45"/>
      <c r="L491" s="36"/>
      <c r="M491" s="37"/>
      <c r="N491" s="49"/>
      <c r="O491" s="36"/>
      <c r="P491" s="36"/>
      <c r="Q491" s="36"/>
      <c r="R491" s="36"/>
      <c r="S491" s="36"/>
      <c r="T491" s="36"/>
      <c r="U491" s="42"/>
      <c r="V491" s="42"/>
      <c r="W491" s="36"/>
      <c r="X491" s="36"/>
      <c r="Y491" s="36"/>
      <c r="Z491" s="36"/>
      <c r="AA491" s="36"/>
      <c r="AB491" s="44"/>
      <c r="AC491" s="43"/>
      <c r="AD491" s="42"/>
      <c r="AE491" s="44"/>
      <c r="AG491" s="148" t="str">
        <f>IF(I491="","",CONCATENATE("SainSmart [",IF(J491="",C491,J491),"] ",I491," ",H482))</f>
        <v/>
      </c>
      <c r="AH491" s="93"/>
      <c r="AI491" s="75" t="str">
        <f t="shared" si="370"/>
        <v/>
      </c>
      <c r="AJ491" s="75" t="str">
        <f t="shared" si="371"/>
        <v/>
      </c>
      <c r="AK491" s="75" t="str">
        <f t="shared" si="372"/>
        <v/>
      </c>
      <c r="AL491" s="75" t="str">
        <f t="shared" si="373"/>
        <v/>
      </c>
      <c r="AM491" s="75" t="str">
        <f t="shared" si="374"/>
        <v/>
      </c>
      <c r="AN491" s="75" t="str">
        <f t="shared" si="375"/>
        <v/>
      </c>
      <c r="AO491" s="75" t="str">
        <f t="shared" si="376"/>
        <v/>
      </c>
      <c r="AP491" s="75" t="str">
        <f t="shared" si="377"/>
        <v/>
      </c>
      <c r="AQ491" s="75" t="str">
        <f t="shared" si="378"/>
        <v/>
      </c>
      <c r="AR491" s="76" t="str">
        <f t="shared" si="379"/>
        <v/>
      </c>
    </row>
    <row r="492" spans="2:44" ht="15.75" thickBot="1"/>
    <row r="493" spans="2:44" s="65" customFormat="1" ht="19.5" customHeight="1" thickBot="1">
      <c r="B493" s="3"/>
      <c r="I493" s="78"/>
      <c r="K493" s="123" t="s">
        <v>79</v>
      </c>
      <c r="L493" s="124"/>
      <c r="M493" s="124"/>
      <c r="N493" s="124"/>
      <c r="O493" s="124"/>
      <c r="P493" s="124"/>
      <c r="Q493" s="124"/>
      <c r="R493" s="124"/>
      <c r="S493" s="124"/>
      <c r="T493" s="124"/>
      <c r="U493" s="124"/>
      <c r="V493" s="124"/>
      <c r="W493" s="124"/>
      <c r="X493" s="124"/>
      <c r="Y493" s="124"/>
      <c r="Z493" s="124"/>
      <c r="AA493" s="124"/>
      <c r="AB493" s="124"/>
      <c r="AC493" s="124"/>
      <c r="AD493" s="124"/>
      <c r="AE493" s="125"/>
      <c r="AF493" s="110" t="s">
        <v>104</v>
      </c>
      <c r="AG493" s="111"/>
      <c r="AH493" s="111"/>
      <c r="AI493" s="111"/>
      <c r="AJ493" s="111"/>
      <c r="AK493" s="111"/>
      <c r="AL493" s="111"/>
      <c r="AM493" s="111"/>
      <c r="AN493" s="111"/>
      <c r="AO493" s="111"/>
      <c r="AP493" s="111"/>
      <c r="AQ493" s="111"/>
      <c r="AR493" s="112"/>
    </row>
    <row r="494" spans="2:44" s="65" customFormat="1" ht="60" customHeight="1" thickBot="1">
      <c r="B494" s="22" t="s">
        <v>33</v>
      </c>
      <c r="C494" s="23" t="s">
        <v>80</v>
      </c>
      <c r="D494" s="23" t="s">
        <v>115</v>
      </c>
      <c r="E494" s="23" t="s">
        <v>109</v>
      </c>
      <c r="F494" s="23" t="s">
        <v>108</v>
      </c>
      <c r="G494" s="23" t="s">
        <v>107</v>
      </c>
      <c r="H494" s="85" t="s">
        <v>37</v>
      </c>
      <c r="I494" s="79" t="s">
        <v>68</v>
      </c>
      <c r="J494" s="24" t="s">
        <v>238</v>
      </c>
      <c r="K494" s="4" t="s">
        <v>78</v>
      </c>
      <c r="L494" s="5" t="s">
        <v>53</v>
      </c>
      <c r="M494" s="5" t="s">
        <v>63</v>
      </c>
      <c r="N494" s="48" t="s">
        <v>35</v>
      </c>
      <c r="O494" s="5" t="s">
        <v>34</v>
      </c>
      <c r="P494" s="5" t="s">
        <v>39</v>
      </c>
      <c r="Q494" s="5" t="s">
        <v>54</v>
      </c>
      <c r="R494" s="5" t="s">
        <v>55</v>
      </c>
      <c r="S494" s="5" t="s">
        <v>56</v>
      </c>
      <c r="T494" s="5" t="s">
        <v>57</v>
      </c>
      <c r="U494" s="5" t="s">
        <v>58</v>
      </c>
      <c r="V494" s="51" t="s">
        <v>159</v>
      </c>
      <c r="W494" s="5" t="s">
        <v>59</v>
      </c>
      <c r="X494" s="5" t="s">
        <v>41</v>
      </c>
      <c r="Y494" s="5" t="s">
        <v>309</v>
      </c>
      <c r="Z494" s="5" t="s">
        <v>60</v>
      </c>
      <c r="AA494" s="5" t="s">
        <v>61</v>
      </c>
      <c r="AB494" s="55" t="s">
        <v>62</v>
      </c>
      <c r="AC494" s="4" t="s">
        <v>206</v>
      </c>
      <c r="AD494" s="5" t="s">
        <v>207</v>
      </c>
      <c r="AE494" s="6" t="s">
        <v>208</v>
      </c>
      <c r="AF494" s="66" t="s">
        <v>343</v>
      </c>
      <c r="AG494" s="81" t="s">
        <v>205</v>
      </c>
      <c r="AH494" s="91" t="s">
        <v>5</v>
      </c>
      <c r="AI494" s="8" t="s">
        <v>64</v>
      </c>
      <c r="AJ494" s="9" t="s">
        <v>6</v>
      </c>
      <c r="AK494" s="9" t="s">
        <v>65</v>
      </c>
      <c r="AL494" s="9" t="s">
        <v>66</v>
      </c>
      <c r="AM494" s="9" t="s">
        <v>83</v>
      </c>
      <c r="AN494" s="9" t="s">
        <v>84</v>
      </c>
      <c r="AO494" s="9" t="s">
        <v>89</v>
      </c>
      <c r="AP494" s="9" t="s">
        <v>91</v>
      </c>
      <c r="AQ494" s="9" t="s">
        <v>90</v>
      </c>
      <c r="AR494" s="10" t="s">
        <v>92</v>
      </c>
    </row>
    <row r="495" spans="2:44" s="65" customFormat="1" ht="15.75" customHeight="1" thickBot="1">
      <c r="B495" s="119" t="s">
        <v>287</v>
      </c>
      <c r="C495" s="19" t="s">
        <v>288</v>
      </c>
      <c r="D495" s="20">
        <v>4</v>
      </c>
      <c r="E495" s="62" t="s">
        <v>114</v>
      </c>
      <c r="F495" s="121" t="s">
        <v>195</v>
      </c>
      <c r="G495" s="20" t="s">
        <v>289</v>
      </c>
      <c r="H495" s="67" t="s">
        <v>250</v>
      </c>
      <c r="I495" s="80" t="s">
        <v>307</v>
      </c>
      <c r="J495" s="77" t="str">
        <f>C495</f>
        <v>TB04B</v>
      </c>
      <c r="K495" s="68" t="s">
        <v>162</v>
      </c>
      <c r="L495" s="69" t="s">
        <v>29</v>
      </c>
      <c r="M495" s="70">
        <v>2</v>
      </c>
      <c r="N495" s="71" t="s">
        <v>117</v>
      </c>
      <c r="O495" s="69">
        <v>0.25</v>
      </c>
      <c r="P495" s="69">
        <v>6.35</v>
      </c>
      <c r="Q495" s="69">
        <v>50</v>
      </c>
      <c r="R495" s="69">
        <v>32</v>
      </c>
      <c r="S495" s="69">
        <f>T495+2</f>
        <v>22</v>
      </c>
      <c r="T495" s="69">
        <v>20</v>
      </c>
      <c r="U495" s="72">
        <f>O495/2</f>
        <v>0.125</v>
      </c>
      <c r="V495" s="72">
        <v>8</v>
      </c>
      <c r="W495" s="69"/>
      <c r="X495" s="69"/>
      <c r="Y495" s="69"/>
      <c r="Z495" s="69"/>
      <c r="AA495" s="69"/>
      <c r="AB495" s="73"/>
      <c r="AC495" s="74"/>
      <c r="AD495" s="72"/>
      <c r="AE495" s="73"/>
      <c r="AF495" s="117" t="s">
        <v>367</v>
      </c>
      <c r="AG495" s="149" t="str">
        <f>IF(I495="","",CONCATENATE("SainSmart [",IF(J495="",C495,J495),"] ",I495," ",H495))</f>
        <v>SainSmart [TB04B] Spiral Tapered ball nose Nano Blue Coat</v>
      </c>
      <c r="AH495" s="92" t="s">
        <v>85</v>
      </c>
      <c r="AI495" s="75">
        <f t="shared" ref="AI495:AI504" si="381">IF(AH495="","",IF(VLOOKUP($AH495,VCarveParms,2,FALSE)="","",IF(AH495="Tapered Ball Nose",P495,$O495)))</f>
        <v>6.35</v>
      </c>
      <c r="AJ495" s="75">
        <f t="shared" ref="AJ495:AJ504" si="382">IF(AH495="","",IF(VLOOKUP($AH495,VCarveParms,3,FALSE)="","",$M495))</f>
        <v>2</v>
      </c>
      <c r="AK495" s="75">
        <f t="shared" ref="AK495:AK504" si="383">IF(AH495="","",IF(VLOOKUP($AH495,VCarveParms,4,FALSE)="","",U495))</f>
        <v>0.125</v>
      </c>
      <c r="AL495" s="75" t="str">
        <f t="shared" ref="AL495:AL504" si="384">IF(AH495="","",IF(VLOOKUP($AH495,VCarveParms,5,FALSE)="","",IF($AH495="Drill",$Y495,$V495*2)))</f>
        <v/>
      </c>
      <c r="AM495" s="75">
        <f t="shared" ref="AM495:AM504" si="385">IF(AH495="","",IF(VLOOKUP($AH495,VCarveParms,6,FALSE)="","",$V495))</f>
        <v>8</v>
      </c>
      <c r="AN495" s="75" t="str">
        <f t="shared" ref="AN495:AN504" si="386">IF(AH495="","",IF(VLOOKUP($AH495,VCarveParms,7,FALSE)="","",$X495))</f>
        <v/>
      </c>
      <c r="AO495" s="75" t="str">
        <f t="shared" ref="AO495:AO504" si="387">IF(AH495="","",IF(VLOOKUP($AH495,VCarveParms,8,FALSE)="","","???"))</f>
        <v/>
      </c>
      <c r="AP495" s="75" t="str">
        <f t="shared" ref="AP495:AP504" si="388">IF(AH495="","",IF(VLOOKUP($AH495,VCarveParms,9,FALSE)="","","???"))</f>
        <v/>
      </c>
      <c r="AQ495" s="75" t="str">
        <f t="shared" ref="AQ495:AQ504" si="389">IF(AH495="","",IF(VLOOKUP($AH495,VCarveParms,10,FALSE)="","","???"))</f>
        <v/>
      </c>
      <c r="AR495" s="76" t="str">
        <f t="shared" ref="AR495:AR504" si="390">IF(AH495="","",IF(VLOOKUP($AH495,VCarveParms,11,FALSE)="","","???"))</f>
        <v/>
      </c>
    </row>
    <row r="496" spans="2:44" s="65" customFormat="1" ht="15.75" customHeight="1" thickBot="1">
      <c r="B496" s="120"/>
      <c r="C496" s="21" t="s">
        <v>116</v>
      </c>
      <c r="D496" s="17"/>
      <c r="E496" s="17"/>
      <c r="F496" s="122"/>
      <c r="G496" s="17"/>
      <c r="H496" s="86"/>
      <c r="I496" s="80" t="s">
        <v>307</v>
      </c>
      <c r="J496" s="77" t="str">
        <f>C495</f>
        <v>TB04B</v>
      </c>
      <c r="K496" s="68" t="s">
        <v>162</v>
      </c>
      <c r="L496" s="69" t="s">
        <v>29</v>
      </c>
      <c r="M496" s="70">
        <v>2</v>
      </c>
      <c r="N496" s="71" t="s">
        <v>117</v>
      </c>
      <c r="O496" s="36">
        <v>0.5</v>
      </c>
      <c r="P496" s="69">
        <v>6.35</v>
      </c>
      <c r="Q496" s="69">
        <v>50</v>
      </c>
      <c r="R496" s="69">
        <v>32</v>
      </c>
      <c r="S496" s="69">
        <f t="shared" ref="S496:S498" si="391">T496+2</f>
        <v>22</v>
      </c>
      <c r="T496" s="69">
        <v>20</v>
      </c>
      <c r="U496" s="72">
        <f t="shared" ref="U496:U498" si="392">O496/2</f>
        <v>0.25</v>
      </c>
      <c r="V496" s="42">
        <v>7.5</v>
      </c>
      <c r="W496" s="36"/>
      <c r="X496" s="36"/>
      <c r="Y496" s="36"/>
      <c r="Z496" s="36"/>
      <c r="AA496" s="36"/>
      <c r="AB496" s="44"/>
      <c r="AC496" s="43"/>
      <c r="AD496" s="42"/>
      <c r="AE496" s="44"/>
      <c r="AF496" s="118"/>
      <c r="AG496" s="150" t="str">
        <f>IF(I496="","",CONCATENATE("SainSmart [",IF(J496="",C496,J496),"] ",I496," ",H495))</f>
        <v>SainSmart [TB04B] Spiral Tapered ball nose Nano Blue Coat</v>
      </c>
      <c r="AH496" s="92" t="s">
        <v>85</v>
      </c>
      <c r="AI496" s="75">
        <f t="shared" si="381"/>
        <v>6.35</v>
      </c>
      <c r="AJ496" s="75">
        <f t="shared" si="382"/>
        <v>2</v>
      </c>
      <c r="AK496" s="75">
        <f t="shared" si="383"/>
        <v>0.25</v>
      </c>
      <c r="AL496" s="75" t="str">
        <f t="shared" si="384"/>
        <v/>
      </c>
      <c r="AM496" s="75">
        <f t="shared" si="385"/>
        <v>7.5</v>
      </c>
      <c r="AN496" s="75" t="str">
        <f t="shared" si="386"/>
        <v/>
      </c>
      <c r="AO496" s="75" t="str">
        <f t="shared" si="387"/>
        <v/>
      </c>
      <c r="AP496" s="75" t="str">
        <f t="shared" si="388"/>
        <v/>
      </c>
      <c r="AQ496" s="75" t="str">
        <f t="shared" si="389"/>
        <v/>
      </c>
      <c r="AR496" s="76" t="str">
        <f t="shared" si="390"/>
        <v/>
      </c>
    </row>
    <row r="497" spans="2:44" s="65" customFormat="1">
      <c r="B497" s="25"/>
      <c r="C497" s="26"/>
      <c r="D497" s="26"/>
      <c r="E497" s="26"/>
      <c r="F497" s="26"/>
      <c r="G497" s="26"/>
      <c r="H497" s="27"/>
      <c r="I497" s="80" t="s">
        <v>307</v>
      </c>
      <c r="J497" s="77" t="str">
        <f>C495</f>
        <v>TB04B</v>
      </c>
      <c r="K497" s="68" t="s">
        <v>162</v>
      </c>
      <c r="L497" s="69" t="s">
        <v>29</v>
      </c>
      <c r="M497" s="70">
        <v>2</v>
      </c>
      <c r="N497" s="71" t="s">
        <v>117</v>
      </c>
      <c r="O497" s="36">
        <v>0.75</v>
      </c>
      <c r="P497" s="69">
        <v>6.35</v>
      </c>
      <c r="Q497" s="69">
        <v>50</v>
      </c>
      <c r="R497" s="69">
        <v>32</v>
      </c>
      <c r="S497" s="69">
        <f t="shared" si="391"/>
        <v>22</v>
      </c>
      <c r="T497" s="69">
        <v>20</v>
      </c>
      <c r="U497" s="72">
        <f t="shared" si="392"/>
        <v>0.375</v>
      </c>
      <c r="V497" s="54">
        <v>7.2</v>
      </c>
      <c r="W497" s="36"/>
      <c r="X497" s="36"/>
      <c r="Y497" s="36"/>
      <c r="Z497" s="36"/>
      <c r="AA497" s="36"/>
      <c r="AB497" s="44"/>
      <c r="AC497" s="43"/>
      <c r="AD497" s="42"/>
      <c r="AE497" s="44"/>
      <c r="AG497" s="148" t="str">
        <f>IF(I497="","",CONCATENATE("SainSmart [",IF(J497="",C497,J497),"] ",I497," ",H495))</f>
        <v>SainSmart [TB04B] Spiral Tapered ball nose Nano Blue Coat</v>
      </c>
      <c r="AH497" s="92" t="s">
        <v>85</v>
      </c>
      <c r="AI497" s="75">
        <f t="shared" si="381"/>
        <v>6.35</v>
      </c>
      <c r="AJ497" s="75">
        <f t="shared" si="382"/>
        <v>2</v>
      </c>
      <c r="AK497" s="75">
        <f t="shared" si="383"/>
        <v>0.375</v>
      </c>
      <c r="AL497" s="75" t="str">
        <f t="shared" si="384"/>
        <v/>
      </c>
      <c r="AM497" s="75">
        <f t="shared" si="385"/>
        <v>7.2</v>
      </c>
      <c r="AN497" s="75" t="str">
        <f t="shared" si="386"/>
        <v/>
      </c>
      <c r="AO497" s="75" t="str">
        <f t="shared" si="387"/>
        <v/>
      </c>
      <c r="AP497" s="75" t="str">
        <f t="shared" si="388"/>
        <v/>
      </c>
      <c r="AQ497" s="75" t="str">
        <f t="shared" si="389"/>
        <v/>
      </c>
      <c r="AR497" s="76" t="str">
        <f t="shared" si="390"/>
        <v/>
      </c>
    </row>
    <row r="498" spans="2:44" s="65" customFormat="1">
      <c r="B498" s="25"/>
      <c r="C498" s="26"/>
      <c r="D498" s="26"/>
      <c r="E498" s="26"/>
      <c r="F498" s="26"/>
      <c r="G498" s="26"/>
      <c r="H498" s="27"/>
      <c r="I498" s="80" t="s">
        <v>307</v>
      </c>
      <c r="J498" s="77" t="str">
        <f>C495</f>
        <v>TB04B</v>
      </c>
      <c r="K498" s="68" t="s">
        <v>162</v>
      </c>
      <c r="L498" s="69" t="s">
        <v>29</v>
      </c>
      <c r="M498" s="70">
        <v>2</v>
      </c>
      <c r="N498" s="71" t="s">
        <v>117</v>
      </c>
      <c r="O498" s="36">
        <v>1</v>
      </c>
      <c r="P498" s="69">
        <v>6.35</v>
      </c>
      <c r="Q498" s="69">
        <v>50</v>
      </c>
      <c r="R498" s="69">
        <v>32</v>
      </c>
      <c r="S498" s="69">
        <f t="shared" si="391"/>
        <v>22</v>
      </c>
      <c r="T498" s="69">
        <v>20</v>
      </c>
      <c r="U498" s="72">
        <f t="shared" si="392"/>
        <v>0.5</v>
      </c>
      <c r="V498" s="42">
        <v>7</v>
      </c>
      <c r="W498" s="36"/>
      <c r="X498" s="36"/>
      <c r="Y498" s="36"/>
      <c r="Z498" s="36"/>
      <c r="AA498" s="36"/>
      <c r="AB498" s="44"/>
      <c r="AC498" s="43"/>
      <c r="AD498" s="42"/>
      <c r="AE498" s="44"/>
      <c r="AG498" s="148" t="str">
        <f>IF(I498="","",CONCATENATE("SainSmart [",IF(J498="",C498,J498),"] ",I498," ",H495))</f>
        <v>SainSmart [TB04B] Spiral Tapered ball nose Nano Blue Coat</v>
      </c>
      <c r="AH498" s="92" t="s">
        <v>85</v>
      </c>
      <c r="AI498" s="75">
        <f t="shared" si="381"/>
        <v>6.35</v>
      </c>
      <c r="AJ498" s="75">
        <f t="shared" si="382"/>
        <v>2</v>
      </c>
      <c r="AK498" s="75">
        <f t="shared" si="383"/>
        <v>0.5</v>
      </c>
      <c r="AL498" s="75" t="str">
        <f t="shared" si="384"/>
        <v/>
      </c>
      <c r="AM498" s="75">
        <f t="shared" si="385"/>
        <v>7</v>
      </c>
      <c r="AN498" s="75" t="str">
        <f t="shared" si="386"/>
        <v/>
      </c>
      <c r="AO498" s="75" t="str">
        <f t="shared" si="387"/>
        <v/>
      </c>
      <c r="AP498" s="75" t="str">
        <f t="shared" si="388"/>
        <v/>
      </c>
      <c r="AQ498" s="75" t="str">
        <f t="shared" si="389"/>
        <v/>
      </c>
      <c r="AR498" s="76" t="str">
        <f t="shared" si="390"/>
        <v/>
      </c>
    </row>
    <row r="499" spans="2:44" s="65" customFormat="1">
      <c r="B499" s="25"/>
      <c r="C499" s="26"/>
      <c r="D499" s="26"/>
      <c r="E499" s="26"/>
      <c r="F499" s="26"/>
      <c r="G499" s="26"/>
      <c r="H499" s="27"/>
      <c r="I499" s="80"/>
      <c r="J499" s="77"/>
      <c r="K499" s="45"/>
      <c r="L499" s="36"/>
      <c r="M499" s="37"/>
      <c r="N499" s="49"/>
      <c r="O499" s="36"/>
      <c r="P499" s="36"/>
      <c r="Q499" s="36"/>
      <c r="R499" s="36"/>
      <c r="S499" s="36"/>
      <c r="T499" s="36"/>
      <c r="U499" s="42"/>
      <c r="V499" s="42"/>
      <c r="W499" s="36"/>
      <c r="X499" s="36"/>
      <c r="Y499" s="36"/>
      <c r="Z499" s="36"/>
      <c r="AA499" s="36"/>
      <c r="AB499" s="44"/>
      <c r="AC499" s="43"/>
      <c r="AD499" s="42"/>
      <c r="AE499" s="44"/>
      <c r="AG499" s="148" t="str">
        <f>IF(I499="","",CONCATENATE("SainSmart [",IF(J499="",C499,J499),"] ",I499," ",H495))</f>
        <v/>
      </c>
      <c r="AH499" s="93"/>
      <c r="AI499" s="75" t="str">
        <f t="shared" si="381"/>
        <v/>
      </c>
      <c r="AJ499" s="75" t="str">
        <f t="shared" si="382"/>
        <v/>
      </c>
      <c r="AK499" s="75" t="str">
        <f t="shared" si="383"/>
        <v/>
      </c>
      <c r="AL499" s="75" t="str">
        <f t="shared" si="384"/>
        <v/>
      </c>
      <c r="AM499" s="75" t="str">
        <f t="shared" si="385"/>
        <v/>
      </c>
      <c r="AN499" s="75" t="str">
        <f t="shared" si="386"/>
        <v/>
      </c>
      <c r="AO499" s="75" t="str">
        <f t="shared" si="387"/>
        <v/>
      </c>
      <c r="AP499" s="75" t="str">
        <f t="shared" si="388"/>
        <v/>
      </c>
      <c r="AQ499" s="75" t="str">
        <f t="shared" si="389"/>
        <v/>
      </c>
      <c r="AR499" s="76" t="str">
        <f t="shared" si="390"/>
        <v/>
      </c>
    </row>
    <row r="500" spans="2:44" s="65" customFormat="1">
      <c r="B500" s="25"/>
      <c r="C500" s="26"/>
      <c r="D500" s="26"/>
      <c r="E500" s="26"/>
      <c r="F500" s="26"/>
      <c r="G500" s="26"/>
      <c r="H500" s="27"/>
      <c r="I500" s="80"/>
      <c r="J500" s="77"/>
      <c r="K500" s="45"/>
      <c r="L500" s="36"/>
      <c r="M500" s="37"/>
      <c r="N500" s="49"/>
      <c r="O500" s="36"/>
      <c r="P500" s="36"/>
      <c r="Q500" s="36"/>
      <c r="R500" s="36"/>
      <c r="S500" s="36"/>
      <c r="T500" s="36"/>
      <c r="U500" s="42"/>
      <c r="V500" s="42"/>
      <c r="W500" s="36"/>
      <c r="X500" s="36"/>
      <c r="Y500" s="36"/>
      <c r="Z500" s="36"/>
      <c r="AA500" s="36"/>
      <c r="AB500" s="44"/>
      <c r="AC500" s="43"/>
      <c r="AD500" s="42"/>
      <c r="AE500" s="44"/>
      <c r="AG500" s="148" t="str">
        <f>IF(I500="","",CONCATENATE("SainSmart [",IF(J500="",C500,J500),"] ",I500," ",H495))</f>
        <v/>
      </c>
      <c r="AH500" s="93"/>
      <c r="AI500" s="75" t="str">
        <f t="shared" si="381"/>
        <v/>
      </c>
      <c r="AJ500" s="75" t="str">
        <f t="shared" si="382"/>
        <v/>
      </c>
      <c r="AK500" s="75" t="str">
        <f t="shared" si="383"/>
        <v/>
      </c>
      <c r="AL500" s="75" t="str">
        <f t="shared" si="384"/>
        <v/>
      </c>
      <c r="AM500" s="75" t="str">
        <f t="shared" si="385"/>
        <v/>
      </c>
      <c r="AN500" s="75" t="str">
        <f t="shared" si="386"/>
        <v/>
      </c>
      <c r="AO500" s="75" t="str">
        <f t="shared" si="387"/>
        <v/>
      </c>
      <c r="AP500" s="75" t="str">
        <f t="shared" si="388"/>
        <v/>
      </c>
      <c r="AQ500" s="75" t="str">
        <f t="shared" si="389"/>
        <v/>
      </c>
      <c r="AR500" s="76" t="str">
        <f t="shared" si="390"/>
        <v/>
      </c>
    </row>
    <row r="501" spans="2:44" s="65" customFormat="1">
      <c r="B501" s="25"/>
      <c r="C501" s="26"/>
      <c r="D501" s="26"/>
      <c r="E501" s="26"/>
      <c r="F501" s="26"/>
      <c r="G501" s="26"/>
      <c r="H501" s="27"/>
      <c r="I501" s="80"/>
      <c r="J501" s="77"/>
      <c r="K501" s="45"/>
      <c r="L501" s="36"/>
      <c r="M501" s="37"/>
      <c r="N501" s="49"/>
      <c r="O501" s="36"/>
      <c r="P501" s="36"/>
      <c r="Q501" s="36"/>
      <c r="R501" s="36"/>
      <c r="S501" s="36"/>
      <c r="T501" s="36"/>
      <c r="U501" s="42"/>
      <c r="V501" s="42"/>
      <c r="W501" s="36"/>
      <c r="X501" s="36"/>
      <c r="Y501" s="36"/>
      <c r="Z501" s="36"/>
      <c r="AA501" s="36"/>
      <c r="AB501" s="44"/>
      <c r="AC501" s="43"/>
      <c r="AD501" s="42"/>
      <c r="AE501" s="44"/>
      <c r="AG501" s="148" t="str">
        <f>IF(I501="","",CONCATENATE("SainSmart [",IF(J501="",C501,J501),"] ",I501," ",H495))</f>
        <v/>
      </c>
      <c r="AH501" s="93"/>
      <c r="AI501" s="75" t="str">
        <f t="shared" si="381"/>
        <v/>
      </c>
      <c r="AJ501" s="75" t="str">
        <f t="shared" si="382"/>
        <v/>
      </c>
      <c r="AK501" s="75" t="str">
        <f t="shared" si="383"/>
        <v/>
      </c>
      <c r="AL501" s="75" t="str">
        <f t="shared" si="384"/>
        <v/>
      </c>
      <c r="AM501" s="75" t="str">
        <f t="shared" si="385"/>
        <v/>
      </c>
      <c r="AN501" s="75" t="str">
        <f t="shared" si="386"/>
        <v/>
      </c>
      <c r="AO501" s="75" t="str">
        <f t="shared" si="387"/>
        <v/>
      </c>
      <c r="AP501" s="75" t="str">
        <f t="shared" si="388"/>
        <v/>
      </c>
      <c r="AQ501" s="75" t="str">
        <f t="shared" si="389"/>
        <v/>
      </c>
      <c r="AR501" s="76" t="str">
        <f t="shared" si="390"/>
        <v/>
      </c>
    </row>
    <row r="502" spans="2:44" s="65" customFormat="1">
      <c r="B502" s="25"/>
      <c r="C502" s="26"/>
      <c r="D502" s="26"/>
      <c r="E502" s="26"/>
      <c r="F502" s="26"/>
      <c r="G502" s="26"/>
      <c r="H502" s="27"/>
      <c r="I502" s="80"/>
      <c r="J502" s="77"/>
      <c r="K502" s="45"/>
      <c r="L502" s="36"/>
      <c r="M502" s="37"/>
      <c r="N502" s="49"/>
      <c r="O502" s="36"/>
      <c r="P502" s="36"/>
      <c r="Q502" s="36"/>
      <c r="R502" s="36"/>
      <c r="S502" s="36"/>
      <c r="T502" s="36"/>
      <c r="U502" s="42"/>
      <c r="V502" s="42"/>
      <c r="W502" s="36"/>
      <c r="X502" s="36"/>
      <c r="Y502" s="36"/>
      <c r="Z502" s="36"/>
      <c r="AA502" s="36"/>
      <c r="AB502" s="44"/>
      <c r="AC502" s="43"/>
      <c r="AD502" s="42"/>
      <c r="AE502" s="44"/>
      <c r="AG502" s="148" t="str">
        <f>IF(I502="","",CONCATENATE("SainSmart [",IF(J502="",C502,J502),"] ",I502," ",H495))</f>
        <v/>
      </c>
      <c r="AH502" s="93"/>
      <c r="AI502" s="75" t="str">
        <f t="shared" si="381"/>
        <v/>
      </c>
      <c r="AJ502" s="75" t="str">
        <f t="shared" si="382"/>
        <v/>
      </c>
      <c r="AK502" s="75" t="str">
        <f t="shared" si="383"/>
        <v/>
      </c>
      <c r="AL502" s="75" t="str">
        <f t="shared" si="384"/>
        <v/>
      </c>
      <c r="AM502" s="75" t="str">
        <f t="shared" si="385"/>
        <v/>
      </c>
      <c r="AN502" s="75" t="str">
        <f t="shared" si="386"/>
        <v/>
      </c>
      <c r="AO502" s="75" t="str">
        <f t="shared" si="387"/>
        <v/>
      </c>
      <c r="AP502" s="75" t="str">
        <f t="shared" si="388"/>
        <v/>
      </c>
      <c r="AQ502" s="75" t="str">
        <f t="shared" si="389"/>
        <v/>
      </c>
      <c r="AR502" s="76" t="str">
        <f t="shared" si="390"/>
        <v/>
      </c>
    </row>
    <row r="503" spans="2:44" s="65" customFormat="1">
      <c r="B503" s="25"/>
      <c r="C503" s="26"/>
      <c r="D503" s="26"/>
      <c r="E503" s="26"/>
      <c r="F503" s="26"/>
      <c r="G503" s="26"/>
      <c r="H503" s="27"/>
      <c r="I503" s="80"/>
      <c r="J503" s="77"/>
      <c r="K503" s="45"/>
      <c r="L503" s="36"/>
      <c r="M503" s="37"/>
      <c r="N503" s="49"/>
      <c r="O503" s="36"/>
      <c r="P503" s="36"/>
      <c r="Q503" s="36"/>
      <c r="R503" s="36"/>
      <c r="S503" s="36"/>
      <c r="T503" s="36"/>
      <c r="U503" s="42"/>
      <c r="V503" s="42"/>
      <c r="W503" s="36"/>
      <c r="X503" s="36"/>
      <c r="Y503" s="36"/>
      <c r="Z503" s="36"/>
      <c r="AA503" s="36"/>
      <c r="AB503" s="44"/>
      <c r="AC503" s="43"/>
      <c r="AD503" s="42"/>
      <c r="AE503" s="44"/>
      <c r="AG503" s="148" t="str">
        <f>IF(I503="","",CONCATENATE("SainSmart [",IF(J503="",C503,J503),"] ",I503," ",H495))</f>
        <v/>
      </c>
      <c r="AH503" s="93"/>
      <c r="AI503" s="75" t="str">
        <f t="shared" si="381"/>
        <v/>
      </c>
      <c r="AJ503" s="75" t="str">
        <f t="shared" si="382"/>
        <v/>
      </c>
      <c r="AK503" s="75" t="str">
        <f t="shared" si="383"/>
        <v/>
      </c>
      <c r="AL503" s="75" t="str">
        <f t="shared" si="384"/>
        <v/>
      </c>
      <c r="AM503" s="75" t="str">
        <f t="shared" si="385"/>
        <v/>
      </c>
      <c r="AN503" s="75" t="str">
        <f t="shared" si="386"/>
        <v/>
      </c>
      <c r="AO503" s="75" t="str">
        <f t="shared" si="387"/>
        <v/>
      </c>
      <c r="AP503" s="75" t="str">
        <f t="shared" si="388"/>
        <v/>
      </c>
      <c r="AQ503" s="75" t="str">
        <f t="shared" si="389"/>
        <v/>
      </c>
      <c r="AR503" s="76" t="str">
        <f t="shared" si="390"/>
        <v/>
      </c>
    </row>
    <row r="504" spans="2:44" s="65" customFormat="1">
      <c r="B504" s="28"/>
      <c r="C504" s="29"/>
      <c r="D504" s="29"/>
      <c r="E504" s="29"/>
      <c r="F504" s="29"/>
      <c r="G504" s="29"/>
      <c r="H504" s="30"/>
      <c r="I504" s="80"/>
      <c r="J504" s="77"/>
      <c r="K504" s="45"/>
      <c r="L504" s="36"/>
      <c r="M504" s="37"/>
      <c r="N504" s="49"/>
      <c r="O504" s="36"/>
      <c r="P504" s="36"/>
      <c r="Q504" s="36"/>
      <c r="R504" s="36"/>
      <c r="S504" s="36"/>
      <c r="T504" s="36"/>
      <c r="U504" s="42"/>
      <c r="V504" s="42"/>
      <c r="W504" s="36"/>
      <c r="X504" s="36"/>
      <c r="Y504" s="36"/>
      <c r="Z504" s="36"/>
      <c r="AA504" s="36"/>
      <c r="AB504" s="44"/>
      <c r="AC504" s="43"/>
      <c r="AD504" s="42"/>
      <c r="AE504" s="44"/>
      <c r="AG504" s="148" t="str">
        <f>IF(I504="","",CONCATENATE("SainSmart [",IF(J504="",C504,J504),"] ",I504," ",H495))</f>
        <v/>
      </c>
      <c r="AH504" s="93"/>
      <c r="AI504" s="75" t="str">
        <f t="shared" si="381"/>
        <v/>
      </c>
      <c r="AJ504" s="75" t="str">
        <f t="shared" si="382"/>
        <v/>
      </c>
      <c r="AK504" s="75" t="str">
        <f t="shared" si="383"/>
        <v/>
      </c>
      <c r="AL504" s="75" t="str">
        <f t="shared" si="384"/>
        <v/>
      </c>
      <c r="AM504" s="75" t="str">
        <f t="shared" si="385"/>
        <v/>
      </c>
      <c r="AN504" s="75" t="str">
        <f t="shared" si="386"/>
        <v/>
      </c>
      <c r="AO504" s="75" t="str">
        <f t="shared" si="387"/>
        <v/>
      </c>
      <c r="AP504" s="75" t="str">
        <f t="shared" si="388"/>
        <v/>
      </c>
      <c r="AQ504" s="75" t="str">
        <f t="shared" si="389"/>
        <v/>
      </c>
      <c r="AR504" s="76" t="str">
        <f t="shared" si="390"/>
        <v/>
      </c>
    </row>
    <row r="505" spans="2:44" ht="15.75" thickBot="1"/>
    <row r="506" spans="2:44" s="65" customFormat="1" ht="19.5" customHeight="1" thickBot="1">
      <c r="B506" s="3" t="s">
        <v>398</v>
      </c>
      <c r="I506" s="78"/>
      <c r="K506" s="123" t="s">
        <v>79</v>
      </c>
      <c r="L506" s="124"/>
      <c r="M506" s="124"/>
      <c r="N506" s="124"/>
      <c r="O506" s="124"/>
      <c r="P506" s="124"/>
      <c r="Q506" s="124"/>
      <c r="R506" s="124"/>
      <c r="S506" s="124"/>
      <c r="T506" s="124"/>
      <c r="U506" s="124"/>
      <c r="V506" s="124"/>
      <c r="W506" s="124"/>
      <c r="X506" s="124"/>
      <c r="Y506" s="124"/>
      <c r="Z506" s="124"/>
      <c r="AA506" s="124"/>
      <c r="AB506" s="124"/>
      <c r="AC506" s="124"/>
      <c r="AD506" s="124"/>
      <c r="AE506" s="125"/>
      <c r="AF506" s="110" t="s">
        <v>104</v>
      </c>
      <c r="AG506" s="111"/>
      <c r="AH506" s="111"/>
      <c r="AI506" s="111"/>
      <c r="AJ506" s="111"/>
      <c r="AK506" s="111"/>
      <c r="AL506" s="111"/>
      <c r="AM506" s="111"/>
      <c r="AN506" s="111"/>
      <c r="AO506" s="111"/>
      <c r="AP506" s="111"/>
      <c r="AQ506" s="111"/>
      <c r="AR506" s="112"/>
    </row>
    <row r="507" spans="2:44" s="65" customFormat="1" ht="60" customHeight="1" thickBot="1">
      <c r="B507" s="22" t="s">
        <v>33</v>
      </c>
      <c r="C507" s="23" t="s">
        <v>80</v>
      </c>
      <c r="D507" s="23" t="s">
        <v>115</v>
      </c>
      <c r="E507" s="23" t="s">
        <v>109</v>
      </c>
      <c r="F507" s="23" t="s">
        <v>108</v>
      </c>
      <c r="G507" s="23" t="s">
        <v>107</v>
      </c>
      <c r="H507" s="85" t="s">
        <v>37</v>
      </c>
      <c r="I507" s="79" t="s">
        <v>68</v>
      </c>
      <c r="J507" s="24" t="s">
        <v>238</v>
      </c>
      <c r="K507" s="4" t="s">
        <v>78</v>
      </c>
      <c r="L507" s="5" t="s">
        <v>53</v>
      </c>
      <c r="M507" s="5" t="s">
        <v>63</v>
      </c>
      <c r="N507" s="48" t="s">
        <v>35</v>
      </c>
      <c r="O507" s="5" t="s">
        <v>34</v>
      </c>
      <c r="P507" s="5" t="s">
        <v>39</v>
      </c>
      <c r="Q507" s="5" t="s">
        <v>54</v>
      </c>
      <c r="R507" s="5" t="s">
        <v>55</v>
      </c>
      <c r="S507" s="5" t="s">
        <v>56</v>
      </c>
      <c r="T507" s="5" t="s">
        <v>57</v>
      </c>
      <c r="U507" s="5" t="s">
        <v>58</v>
      </c>
      <c r="V507" s="51" t="s">
        <v>159</v>
      </c>
      <c r="W507" s="5" t="s">
        <v>59</v>
      </c>
      <c r="X507" s="5" t="s">
        <v>41</v>
      </c>
      <c r="Y507" s="5" t="s">
        <v>309</v>
      </c>
      <c r="Z507" s="5" t="s">
        <v>60</v>
      </c>
      <c r="AA507" s="5" t="s">
        <v>61</v>
      </c>
      <c r="AB507" s="55" t="s">
        <v>62</v>
      </c>
      <c r="AC507" s="4" t="s">
        <v>206</v>
      </c>
      <c r="AD507" s="5" t="s">
        <v>207</v>
      </c>
      <c r="AE507" s="6" t="s">
        <v>208</v>
      </c>
      <c r="AF507" s="66" t="s">
        <v>343</v>
      </c>
      <c r="AG507" s="81" t="s">
        <v>205</v>
      </c>
      <c r="AH507" s="91" t="s">
        <v>5</v>
      </c>
      <c r="AI507" s="8" t="s">
        <v>64</v>
      </c>
      <c r="AJ507" s="9" t="s">
        <v>6</v>
      </c>
      <c r="AK507" s="9" t="s">
        <v>65</v>
      </c>
      <c r="AL507" s="9" t="s">
        <v>66</v>
      </c>
      <c r="AM507" s="9" t="s">
        <v>83</v>
      </c>
      <c r="AN507" s="9" t="s">
        <v>84</v>
      </c>
      <c r="AO507" s="9" t="s">
        <v>89</v>
      </c>
      <c r="AP507" s="9" t="s">
        <v>91</v>
      </c>
      <c r="AQ507" s="9" t="s">
        <v>90</v>
      </c>
      <c r="AR507" s="10" t="s">
        <v>92</v>
      </c>
    </row>
    <row r="508" spans="2:44" s="65" customFormat="1" ht="15.75" customHeight="1" thickBot="1">
      <c r="B508" s="144" t="s">
        <v>395</v>
      </c>
      <c r="C508" s="19" t="s">
        <v>397</v>
      </c>
      <c r="D508" s="20">
        <v>1</v>
      </c>
      <c r="E508" s="62"/>
      <c r="F508" s="121"/>
      <c r="G508" s="20" t="s">
        <v>396</v>
      </c>
      <c r="H508" s="67"/>
      <c r="I508" s="80" t="s">
        <v>404</v>
      </c>
      <c r="J508" s="77" t="str">
        <f>G508</f>
        <v>101-63-FL55</v>
      </c>
      <c r="K508" s="68"/>
      <c r="L508" s="69"/>
      <c r="M508" s="70"/>
      <c r="N508" s="71"/>
      <c r="O508" s="69"/>
      <c r="P508" s="69"/>
      <c r="Q508" s="69"/>
      <c r="R508" s="69"/>
      <c r="S508" s="69"/>
      <c r="T508" s="69"/>
      <c r="U508" s="72"/>
      <c r="V508" s="72"/>
      <c r="W508" s="69"/>
      <c r="X508" s="69"/>
      <c r="Y508" s="69"/>
      <c r="Z508" s="69"/>
      <c r="AA508" s="69"/>
      <c r="AB508" s="73"/>
      <c r="AC508" s="74"/>
      <c r="AD508" s="72"/>
      <c r="AE508" s="73"/>
      <c r="AF508" s="117"/>
      <c r="AG508" s="149" t="str">
        <f>IF(I508="","",CONCATENATE("SainSmart [",IF(J508="",C508,J508),"] ",I508," ",H508))</f>
        <v xml:space="preserve">SainSmart [101-63-FL55] Fixed Focus Laser 5.5W 445nm </v>
      </c>
      <c r="AH508" s="92"/>
      <c r="AI508" s="75" t="str">
        <f t="shared" ref="AI508:AI517" si="393">IF(AH508="","",IF(VLOOKUP($AH508,VCarveParms,2,FALSE)="","",IF(AH508="Tapered Ball Nose",P508,$O508)))</f>
        <v/>
      </c>
      <c r="AJ508" s="75" t="str">
        <f t="shared" ref="AJ508:AJ517" si="394">IF(AH508="","",IF(VLOOKUP($AH508,VCarveParms,3,FALSE)="","",$M508))</f>
        <v/>
      </c>
      <c r="AK508" s="75" t="str">
        <f t="shared" ref="AK508:AK517" si="395">IF(AH508="","",IF(VLOOKUP($AH508,VCarveParms,4,FALSE)="","",U508))</f>
        <v/>
      </c>
      <c r="AL508" s="75" t="str">
        <f t="shared" ref="AL508:AL517" si="396">IF(AH508="","",IF(VLOOKUP($AH508,VCarveParms,5,FALSE)="","",IF($AH508="Drill",$Y508,$V508*2)))</f>
        <v/>
      </c>
      <c r="AM508" s="75" t="str">
        <f t="shared" ref="AM508:AM517" si="397">IF(AH508="","",IF(VLOOKUP($AH508,VCarveParms,6,FALSE)="","",$V508))</f>
        <v/>
      </c>
      <c r="AN508" s="75" t="str">
        <f t="shared" ref="AN508:AN517" si="398">IF(AH508="","",IF(VLOOKUP($AH508,VCarveParms,7,FALSE)="","",$X508))</f>
        <v/>
      </c>
      <c r="AO508" s="75" t="str">
        <f t="shared" ref="AO508:AO517" si="399">IF(AH508="","",IF(VLOOKUP($AH508,VCarveParms,8,FALSE)="","","???"))</f>
        <v/>
      </c>
      <c r="AP508" s="75" t="str">
        <f t="shared" ref="AP508:AP517" si="400">IF(AH508="","",IF(VLOOKUP($AH508,VCarveParms,9,FALSE)="","","???"))</f>
        <v/>
      </c>
      <c r="AQ508" s="75" t="str">
        <f t="shared" ref="AQ508:AQ517" si="401">IF(AH508="","",IF(VLOOKUP($AH508,VCarveParms,10,FALSE)="","","???"))</f>
        <v/>
      </c>
      <c r="AR508" s="76" t="str">
        <f t="shared" ref="AR508:AR517" si="402">IF(AH508="","",IF(VLOOKUP($AH508,VCarveParms,11,FALSE)="","","???"))</f>
        <v/>
      </c>
    </row>
    <row r="509" spans="2:44" s="65" customFormat="1" ht="15.75" customHeight="1" thickBot="1">
      <c r="B509" s="145"/>
      <c r="C509" s="21" t="s">
        <v>116</v>
      </c>
      <c r="D509" s="17"/>
      <c r="E509" s="17"/>
      <c r="F509" s="122"/>
      <c r="G509" s="17"/>
      <c r="H509" s="86"/>
      <c r="I509" s="80" t="s">
        <v>405</v>
      </c>
      <c r="J509" s="77" t="s">
        <v>406</v>
      </c>
      <c r="K509" s="45"/>
      <c r="L509" s="36"/>
      <c r="M509" s="37"/>
      <c r="N509" s="49"/>
      <c r="O509" s="36"/>
      <c r="P509" s="36"/>
      <c r="Q509" s="36"/>
      <c r="R509" s="36"/>
      <c r="S509" s="36"/>
      <c r="T509" s="36"/>
      <c r="U509" s="42"/>
      <c r="V509" s="42"/>
      <c r="W509" s="36"/>
      <c r="X509" s="36"/>
      <c r="Y509" s="36"/>
      <c r="Z509" s="36"/>
      <c r="AA509" s="36"/>
      <c r="AB509" s="44"/>
      <c r="AC509" s="43"/>
      <c r="AD509" s="42"/>
      <c r="AE509" s="44"/>
      <c r="AF509" s="118"/>
      <c r="AG509" s="150" t="str">
        <f>IF(I509="","",CONCATENATE("SainSmart [",IF(J509="",C509,J509),"] ",I509," ",H508))</f>
        <v xml:space="preserve">SainSmart [Discontinued] Variable Focus Laser 5.5W </v>
      </c>
      <c r="AH509" s="93"/>
      <c r="AI509" s="75" t="str">
        <f t="shared" si="393"/>
        <v/>
      </c>
      <c r="AJ509" s="75" t="str">
        <f t="shared" si="394"/>
        <v/>
      </c>
      <c r="AK509" s="75" t="str">
        <f t="shared" si="395"/>
        <v/>
      </c>
      <c r="AL509" s="75" t="str">
        <f t="shared" si="396"/>
        <v/>
      </c>
      <c r="AM509" s="75" t="str">
        <f t="shared" si="397"/>
        <v/>
      </c>
      <c r="AN509" s="75" t="str">
        <f t="shared" si="398"/>
        <v/>
      </c>
      <c r="AO509" s="75" t="str">
        <f t="shared" si="399"/>
        <v/>
      </c>
      <c r="AP509" s="75" t="str">
        <f t="shared" si="400"/>
        <v/>
      </c>
      <c r="AQ509" s="75" t="str">
        <f t="shared" si="401"/>
        <v/>
      </c>
      <c r="AR509" s="76" t="str">
        <f t="shared" si="402"/>
        <v/>
      </c>
    </row>
    <row r="510" spans="2:44" s="65" customFormat="1">
      <c r="B510" s="25"/>
      <c r="C510" s="26"/>
      <c r="D510" s="26"/>
      <c r="E510" s="26"/>
      <c r="F510" s="26"/>
      <c r="G510" s="26"/>
      <c r="H510" s="27"/>
      <c r="I510" s="80" t="s">
        <v>407</v>
      </c>
      <c r="J510" s="77" t="s">
        <v>406</v>
      </c>
      <c r="K510" s="45"/>
      <c r="L510" s="36"/>
      <c r="M510" s="37"/>
      <c r="N510" s="49"/>
      <c r="O510" s="36"/>
      <c r="P510" s="36"/>
      <c r="Q510" s="36"/>
      <c r="R510" s="36"/>
      <c r="S510" s="36"/>
      <c r="T510" s="36"/>
      <c r="U510" s="42"/>
      <c r="V510" s="54"/>
      <c r="W510" s="36"/>
      <c r="X510" s="36"/>
      <c r="Y510" s="36"/>
      <c r="Z510" s="36"/>
      <c r="AA510" s="36"/>
      <c r="AB510" s="44"/>
      <c r="AC510" s="43"/>
      <c r="AD510" s="42"/>
      <c r="AE510" s="44"/>
      <c r="AG510" s="148" t="str">
        <f>IF(I510="","",CONCATENATE("SainSmart [",IF(J510="",C510,J510),"] ",I510," ",H508))</f>
        <v xml:space="preserve">SainSmart [Discontinued] Variable Focus Laser 2.5W </v>
      </c>
      <c r="AH510" s="93"/>
      <c r="AI510" s="75" t="str">
        <f t="shared" si="393"/>
        <v/>
      </c>
      <c r="AJ510" s="75" t="str">
        <f t="shared" si="394"/>
        <v/>
      </c>
      <c r="AK510" s="75" t="str">
        <f t="shared" si="395"/>
        <v/>
      </c>
      <c r="AL510" s="75" t="str">
        <f t="shared" si="396"/>
        <v/>
      </c>
      <c r="AM510" s="75" t="str">
        <f t="shared" si="397"/>
        <v/>
      </c>
      <c r="AN510" s="75" t="str">
        <f t="shared" si="398"/>
        <v/>
      </c>
      <c r="AO510" s="75" t="str">
        <f t="shared" si="399"/>
        <v/>
      </c>
      <c r="AP510" s="75" t="str">
        <f t="shared" si="400"/>
        <v/>
      </c>
      <c r="AQ510" s="75" t="str">
        <f t="shared" si="401"/>
        <v/>
      </c>
      <c r="AR510" s="76" t="str">
        <f t="shared" si="402"/>
        <v/>
      </c>
    </row>
    <row r="511" spans="2:44" s="65" customFormat="1">
      <c r="B511" s="25"/>
      <c r="C511" s="26"/>
      <c r="D511" s="26"/>
      <c r="E511" s="26"/>
      <c r="F511" s="26"/>
      <c r="G511" s="26"/>
      <c r="H511" s="27"/>
      <c r="I511" s="80"/>
      <c r="J511" s="77"/>
      <c r="K511" s="45"/>
      <c r="L511" s="36"/>
      <c r="M511" s="37"/>
      <c r="N511" s="49"/>
      <c r="O511" s="36"/>
      <c r="P511" s="36"/>
      <c r="Q511" s="36"/>
      <c r="R511" s="36"/>
      <c r="S511" s="36"/>
      <c r="T511" s="36"/>
      <c r="U511" s="42"/>
      <c r="V511" s="42"/>
      <c r="W511" s="36"/>
      <c r="X511" s="36"/>
      <c r="Y511" s="36"/>
      <c r="Z511" s="36"/>
      <c r="AA511" s="36"/>
      <c r="AB511" s="44"/>
      <c r="AC511" s="43"/>
      <c r="AD511" s="42"/>
      <c r="AE511" s="44"/>
      <c r="AG511" s="148" t="str">
        <f>IF(I511="","",CONCATENATE("SainSmart [",IF(J511="",C511,J511),"] ",I511," ",H508))</f>
        <v/>
      </c>
      <c r="AH511" s="93"/>
      <c r="AI511" s="75" t="str">
        <f t="shared" si="393"/>
        <v/>
      </c>
      <c r="AJ511" s="75" t="str">
        <f t="shared" si="394"/>
        <v/>
      </c>
      <c r="AK511" s="75" t="str">
        <f t="shared" si="395"/>
        <v/>
      </c>
      <c r="AL511" s="75" t="str">
        <f t="shared" si="396"/>
        <v/>
      </c>
      <c r="AM511" s="75" t="str">
        <f t="shared" si="397"/>
        <v/>
      </c>
      <c r="AN511" s="75" t="str">
        <f t="shared" si="398"/>
        <v/>
      </c>
      <c r="AO511" s="75" t="str">
        <f t="shared" si="399"/>
        <v/>
      </c>
      <c r="AP511" s="75" t="str">
        <f t="shared" si="400"/>
        <v/>
      </c>
      <c r="AQ511" s="75" t="str">
        <f t="shared" si="401"/>
        <v/>
      </c>
      <c r="AR511" s="76" t="str">
        <f t="shared" si="402"/>
        <v/>
      </c>
    </row>
    <row r="512" spans="2:44" s="65" customFormat="1">
      <c r="B512" s="25"/>
      <c r="C512" s="26"/>
      <c r="D512" s="26"/>
      <c r="E512" s="26"/>
      <c r="F512" s="26"/>
      <c r="G512" s="26"/>
      <c r="H512" s="27"/>
      <c r="I512" s="80"/>
      <c r="J512" s="77"/>
      <c r="K512" s="45"/>
      <c r="L512" s="36"/>
      <c r="M512" s="37"/>
      <c r="N512" s="49"/>
      <c r="O512" s="36"/>
      <c r="P512" s="36"/>
      <c r="Q512" s="36"/>
      <c r="R512" s="36"/>
      <c r="S512" s="36"/>
      <c r="T512" s="36"/>
      <c r="U512" s="42"/>
      <c r="V512" s="42"/>
      <c r="W512" s="36"/>
      <c r="X512" s="36"/>
      <c r="Y512" s="36"/>
      <c r="Z512" s="36"/>
      <c r="AA512" s="36"/>
      <c r="AB512" s="44"/>
      <c r="AC512" s="43"/>
      <c r="AD512" s="42"/>
      <c r="AE512" s="44"/>
      <c r="AG512" s="148" t="str">
        <f>IF(I512="","",CONCATENATE("SainSmart [",IF(J512="",C512,J512),"] ",I512," ",H508))</f>
        <v/>
      </c>
      <c r="AH512" s="93"/>
      <c r="AI512" s="75" t="str">
        <f t="shared" si="393"/>
        <v/>
      </c>
      <c r="AJ512" s="75" t="str">
        <f t="shared" si="394"/>
        <v/>
      </c>
      <c r="AK512" s="75" t="str">
        <f t="shared" si="395"/>
        <v/>
      </c>
      <c r="AL512" s="75" t="str">
        <f t="shared" si="396"/>
        <v/>
      </c>
      <c r="AM512" s="75" t="str">
        <f t="shared" si="397"/>
        <v/>
      </c>
      <c r="AN512" s="75" t="str">
        <f t="shared" si="398"/>
        <v/>
      </c>
      <c r="AO512" s="75" t="str">
        <f t="shared" si="399"/>
        <v/>
      </c>
      <c r="AP512" s="75" t="str">
        <f t="shared" si="400"/>
        <v/>
      </c>
      <c r="AQ512" s="75" t="str">
        <f t="shared" si="401"/>
        <v/>
      </c>
      <c r="AR512" s="76" t="str">
        <f t="shared" si="402"/>
        <v/>
      </c>
    </row>
    <row r="513" spans="2:44" s="65" customFormat="1">
      <c r="B513" s="25"/>
      <c r="C513" s="26"/>
      <c r="D513" s="26"/>
      <c r="E513" s="26"/>
      <c r="F513" s="26"/>
      <c r="G513" s="26"/>
      <c r="H513" s="27"/>
      <c r="I513" s="80"/>
      <c r="J513" s="77"/>
      <c r="K513" s="45"/>
      <c r="L513" s="36"/>
      <c r="M513" s="37"/>
      <c r="N513" s="49"/>
      <c r="O513" s="36"/>
      <c r="P513" s="36"/>
      <c r="Q513" s="36"/>
      <c r="R513" s="36"/>
      <c r="S513" s="36"/>
      <c r="T513" s="36"/>
      <c r="U513" s="42"/>
      <c r="V513" s="42"/>
      <c r="W513" s="36"/>
      <c r="X513" s="36"/>
      <c r="Y513" s="36"/>
      <c r="Z513" s="36"/>
      <c r="AA513" s="36"/>
      <c r="AB513" s="44"/>
      <c r="AC513" s="43"/>
      <c r="AD513" s="42"/>
      <c r="AE513" s="44"/>
      <c r="AG513" s="148" t="str">
        <f>IF(I513="","",CONCATENATE("SainSmart [",IF(J513="",C513,J513),"] ",I513," ",H508))</f>
        <v/>
      </c>
      <c r="AH513" s="93"/>
      <c r="AI513" s="75" t="str">
        <f t="shared" si="393"/>
        <v/>
      </c>
      <c r="AJ513" s="75" t="str">
        <f t="shared" si="394"/>
        <v/>
      </c>
      <c r="AK513" s="75" t="str">
        <f t="shared" si="395"/>
        <v/>
      </c>
      <c r="AL513" s="75" t="str">
        <f t="shared" si="396"/>
        <v/>
      </c>
      <c r="AM513" s="75" t="str">
        <f t="shared" si="397"/>
        <v/>
      </c>
      <c r="AN513" s="75" t="str">
        <f t="shared" si="398"/>
        <v/>
      </c>
      <c r="AO513" s="75" t="str">
        <f t="shared" si="399"/>
        <v/>
      </c>
      <c r="AP513" s="75" t="str">
        <f t="shared" si="400"/>
        <v/>
      </c>
      <c r="AQ513" s="75" t="str">
        <f t="shared" si="401"/>
        <v/>
      </c>
      <c r="AR513" s="76" t="str">
        <f t="shared" si="402"/>
        <v/>
      </c>
    </row>
    <row r="514" spans="2:44" s="65" customFormat="1">
      <c r="B514" s="25"/>
      <c r="C514" s="26"/>
      <c r="D514" s="26"/>
      <c r="E514" s="26"/>
      <c r="F514" s="26"/>
      <c r="G514" s="26"/>
      <c r="H514" s="27"/>
      <c r="I514" s="80"/>
      <c r="J514" s="77"/>
      <c r="K514" s="45"/>
      <c r="L514" s="36"/>
      <c r="M514" s="37"/>
      <c r="N514" s="49"/>
      <c r="O514" s="36"/>
      <c r="P514" s="36"/>
      <c r="Q514" s="36"/>
      <c r="R514" s="36"/>
      <c r="S514" s="36"/>
      <c r="T514" s="36"/>
      <c r="U514" s="42"/>
      <c r="V514" s="42"/>
      <c r="W514" s="36"/>
      <c r="X514" s="36"/>
      <c r="Y514" s="36"/>
      <c r="Z514" s="36"/>
      <c r="AA514" s="36"/>
      <c r="AB514" s="44"/>
      <c r="AC514" s="43"/>
      <c r="AD514" s="42"/>
      <c r="AE514" s="44"/>
      <c r="AG514" s="148" t="str">
        <f>IF(I514="","",CONCATENATE("SainSmart [",IF(J514="",C514,J514),"] ",I514," ",H508))</f>
        <v/>
      </c>
      <c r="AH514" s="93"/>
      <c r="AI514" s="75" t="str">
        <f t="shared" si="393"/>
        <v/>
      </c>
      <c r="AJ514" s="75" t="str">
        <f t="shared" si="394"/>
        <v/>
      </c>
      <c r="AK514" s="75" t="str">
        <f t="shared" si="395"/>
        <v/>
      </c>
      <c r="AL514" s="75" t="str">
        <f t="shared" si="396"/>
        <v/>
      </c>
      <c r="AM514" s="75" t="str">
        <f t="shared" si="397"/>
        <v/>
      </c>
      <c r="AN514" s="75" t="str">
        <f t="shared" si="398"/>
        <v/>
      </c>
      <c r="AO514" s="75" t="str">
        <f t="shared" si="399"/>
        <v/>
      </c>
      <c r="AP514" s="75" t="str">
        <f t="shared" si="400"/>
        <v/>
      </c>
      <c r="AQ514" s="75" t="str">
        <f t="shared" si="401"/>
        <v/>
      </c>
      <c r="AR514" s="76" t="str">
        <f t="shared" si="402"/>
        <v/>
      </c>
    </row>
    <row r="515" spans="2:44" s="65" customFormat="1">
      <c r="B515" s="25"/>
      <c r="C515" s="26"/>
      <c r="D515" s="26"/>
      <c r="E515" s="26"/>
      <c r="F515" s="26"/>
      <c r="G515" s="26"/>
      <c r="H515" s="27"/>
      <c r="I515" s="80"/>
      <c r="J515" s="77"/>
      <c r="K515" s="45"/>
      <c r="L515" s="36"/>
      <c r="M515" s="37"/>
      <c r="N515" s="49"/>
      <c r="O515" s="36"/>
      <c r="P515" s="36"/>
      <c r="Q515" s="36"/>
      <c r="R515" s="36"/>
      <c r="S515" s="36"/>
      <c r="T515" s="36"/>
      <c r="U515" s="42"/>
      <c r="V515" s="42"/>
      <c r="W515" s="36"/>
      <c r="X515" s="36"/>
      <c r="Y515" s="36"/>
      <c r="Z515" s="36"/>
      <c r="AA515" s="36"/>
      <c r="AB515" s="44"/>
      <c r="AC515" s="43"/>
      <c r="AD515" s="42"/>
      <c r="AE515" s="44"/>
      <c r="AG515" s="148" t="str">
        <f>IF(I515="","",CONCATENATE("SainSmart [",IF(J515="",C515,J515),"] ",I515," ",H508))</f>
        <v/>
      </c>
      <c r="AH515" s="93"/>
      <c r="AI515" s="75" t="str">
        <f t="shared" si="393"/>
        <v/>
      </c>
      <c r="AJ515" s="75" t="str">
        <f t="shared" si="394"/>
        <v/>
      </c>
      <c r="AK515" s="75" t="str">
        <f t="shared" si="395"/>
        <v/>
      </c>
      <c r="AL515" s="75" t="str">
        <f t="shared" si="396"/>
        <v/>
      </c>
      <c r="AM515" s="75" t="str">
        <f t="shared" si="397"/>
        <v/>
      </c>
      <c r="AN515" s="75" t="str">
        <f t="shared" si="398"/>
        <v/>
      </c>
      <c r="AO515" s="75" t="str">
        <f t="shared" si="399"/>
        <v/>
      </c>
      <c r="AP515" s="75" t="str">
        <f t="shared" si="400"/>
        <v/>
      </c>
      <c r="AQ515" s="75" t="str">
        <f t="shared" si="401"/>
        <v/>
      </c>
      <c r="AR515" s="76" t="str">
        <f t="shared" si="402"/>
        <v/>
      </c>
    </row>
    <row r="516" spans="2:44" s="65" customFormat="1">
      <c r="B516" s="25"/>
      <c r="C516" s="26"/>
      <c r="D516" s="26"/>
      <c r="E516" s="26"/>
      <c r="F516" s="26"/>
      <c r="G516" s="26"/>
      <c r="H516" s="27"/>
      <c r="I516" s="80"/>
      <c r="J516" s="77"/>
      <c r="K516" s="45"/>
      <c r="L516" s="36"/>
      <c r="M516" s="37"/>
      <c r="N516" s="49"/>
      <c r="O516" s="36"/>
      <c r="P516" s="36"/>
      <c r="Q516" s="36"/>
      <c r="R516" s="36"/>
      <c r="S516" s="36"/>
      <c r="T516" s="36"/>
      <c r="U516" s="42"/>
      <c r="V516" s="42"/>
      <c r="W516" s="36"/>
      <c r="X516" s="36"/>
      <c r="Y516" s="36"/>
      <c r="Z516" s="36"/>
      <c r="AA516" s="36"/>
      <c r="AB516" s="44"/>
      <c r="AC516" s="43"/>
      <c r="AD516" s="42"/>
      <c r="AE516" s="44"/>
      <c r="AG516" s="148" t="str">
        <f>IF(I516="","",CONCATENATE("SainSmart [",IF(J516="",C516,J516),"] ",I516," ",H508))</f>
        <v/>
      </c>
      <c r="AH516" s="93"/>
      <c r="AI516" s="75" t="str">
        <f t="shared" si="393"/>
        <v/>
      </c>
      <c r="AJ516" s="75" t="str">
        <f t="shared" si="394"/>
        <v/>
      </c>
      <c r="AK516" s="75" t="str">
        <f t="shared" si="395"/>
        <v/>
      </c>
      <c r="AL516" s="75" t="str">
        <f t="shared" si="396"/>
        <v/>
      </c>
      <c r="AM516" s="75" t="str">
        <f t="shared" si="397"/>
        <v/>
      </c>
      <c r="AN516" s="75" t="str">
        <f t="shared" si="398"/>
        <v/>
      </c>
      <c r="AO516" s="75" t="str">
        <f t="shared" si="399"/>
        <v/>
      </c>
      <c r="AP516" s="75" t="str">
        <f t="shared" si="400"/>
        <v/>
      </c>
      <c r="AQ516" s="75" t="str">
        <f t="shared" si="401"/>
        <v/>
      </c>
      <c r="AR516" s="76" t="str">
        <f t="shared" si="402"/>
        <v/>
      </c>
    </row>
    <row r="517" spans="2:44" s="65" customFormat="1">
      <c r="B517" s="28"/>
      <c r="C517" s="29"/>
      <c r="D517" s="29"/>
      <c r="E517" s="29"/>
      <c r="F517" s="29"/>
      <c r="G517" s="29"/>
      <c r="H517" s="30"/>
      <c r="I517" s="80"/>
      <c r="J517" s="77"/>
      <c r="K517" s="45"/>
      <c r="L517" s="36"/>
      <c r="M517" s="37"/>
      <c r="N517" s="49"/>
      <c r="O517" s="36"/>
      <c r="P517" s="36"/>
      <c r="Q517" s="36"/>
      <c r="R517" s="36"/>
      <c r="S517" s="36"/>
      <c r="T517" s="36"/>
      <c r="U517" s="42"/>
      <c r="V517" s="42"/>
      <c r="W517" s="36"/>
      <c r="X517" s="36"/>
      <c r="Y517" s="36"/>
      <c r="Z517" s="36"/>
      <c r="AA517" s="36"/>
      <c r="AB517" s="44"/>
      <c r="AC517" s="43"/>
      <c r="AD517" s="42"/>
      <c r="AE517" s="44"/>
      <c r="AG517" s="148" t="str">
        <f>IF(I517="","",CONCATENATE("SainSmart [",IF(J517="",C517,J517),"] ",I517," ",H508))</f>
        <v/>
      </c>
      <c r="AH517" s="93"/>
      <c r="AI517" s="75" t="str">
        <f t="shared" si="393"/>
        <v/>
      </c>
      <c r="AJ517" s="75" t="str">
        <f t="shared" si="394"/>
        <v/>
      </c>
      <c r="AK517" s="75" t="str">
        <f t="shared" si="395"/>
        <v/>
      </c>
      <c r="AL517" s="75" t="str">
        <f t="shared" si="396"/>
        <v/>
      </c>
      <c r="AM517" s="75" t="str">
        <f t="shared" si="397"/>
        <v/>
      </c>
      <c r="AN517" s="75" t="str">
        <f t="shared" si="398"/>
        <v/>
      </c>
      <c r="AO517" s="75" t="str">
        <f t="shared" si="399"/>
        <v/>
      </c>
      <c r="AP517" s="75" t="str">
        <f t="shared" si="400"/>
        <v/>
      </c>
      <c r="AQ517" s="75" t="str">
        <f t="shared" si="401"/>
        <v/>
      </c>
      <c r="AR517" s="76" t="str">
        <f t="shared" si="402"/>
        <v/>
      </c>
    </row>
    <row r="519" spans="2:44" s="65" customFormat="1">
      <c r="I519" s="78"/>
      <c r="K519" s="46"/>
      <c r="L519" s="83"/>
      <c r="M519" s="83"/>
      <c r="N519" s="46"/>
      <c r="O519" s="83"/>
      <c r="P519" s="83"/>
      <c r="Q519" s="83"/>
      <c r="R519" s="83"/>
      <c r="S519" s="83"/>
      <c r="T519" s="83"/>
      <c r="U519" s="83"/>
      <c r="V519" s="50"/>
      <c r="W519" s="83"/>
      <c r="X519" s="83"/>
      <c r="Y519" s="83"/>
      <c r="Z519" s="83"/>
      <c r="AA519" s="83"/>
      <c r="AB519" s="50"/>
      <c r="AC519" s="83"/>
      <c r="AD519" s="83"/>
      <c r="AE519" s="83"/>
      <c r="AF519" s="95"/>
      <c r="AG519" s="83"/>
      <c r="AH519" s="46"/>
      <c r="AI519" s="83"/>
      <c r="AJ519" s="83"/>
      <c r="AK519" s="83"/>
      <c r="AL519" s="50"/>
      <c r="AM519" s="83"/>
      <c r="AN519" s="83"/>
      <c r="AO519" s="83"/>
      <c r="AP519" s="83"/>
      <c r="AQ519" s="83"/>
      <c r="AR519" s="83"/>
    </row>
    <row r="520" spans="2:44" s="65" customFormat="1">
      <c r="I520" s="78"/>
      <c r="K520" s="46"/>
      <c r="L520" s="83"/>
      <c r="M520" s="83"/>
      <c r="N520" s="46"/>
      <c r="O520" s="83"/>
      <c r="P520" s="83"/>
      <c r="Q520" s="83"/>
      <c r="R520" s="83"/>
      <c r="S520" s="83"/>
      <c r="T520" s="83"/>
      <c r="U520" s="83"/>
      <c r="V520" s="50"/>
      <c r="W520" s="83"/>
      <c r="X520" s="83"/>
      <c r="Y520" s="83"/>
      <c r="Z520" s="83"/>
      <c r="AA520" s="83"/>
      <c r="AB520" s="50"/>
      <c r="AC520" s="83"/>
      <c r="AD520" s="83"/>
      <c r="AE520" s="83"/>
      <c r="AF520" s="95"/>
      <c r="AG520" s="83"/>
      <c r="AH520" s="46"/>
      <c r="AI520" s="83"/>
      <c r="AJ520" s="83"/>
      <c r="AK520" s="83"/>
      <c r="AL520" s="50"/>
      <c r="AM520" s="83"/>
      <c r="AN520" s="83"/>
      <c r="AO520" s="83"/>
      <c r="AP520" s="83"/>
      <c r="AQ520" s="83"/>
      <c r="AR520" s="83"/>
    </row>
    <row r="521" spans="2:44" s="65" customFormat="1">
      <c r="I521" s="78"/>
      <c r="K521" s="46"/>
      <c r="L521" s="83"/>
      <c r="M521" s="83"/>
      <c r="N521" s="46"/>
      <c r="O521" s="83"/>
      <c r="P521" s="83"/>
      <c r="Q521" s="83"/>
      <c r="R521" s="83"/>
      <c r="S521" s="83"/>
      <c r="T521" s="83"/>
      <c r="U521" s="83"/>
      <c r="V521" s="50"/>
      <c r="W521" s="83"/>
      <c r="X521" s="83"/>
      <c r="Y521" s="83"/>
      <c r="Z521" s="83"/>
      <c r="AA521" s="83"/>
      <c r="AB521" s="50"/>
      <c r="AC521" s="83"/>
      <c r="AD521" s="83"/>
      <c r="AE521" s="83"/>
      <c r="AF521" s="95"/>
      <c r="AG521" s="83"/>
      <c r="AH521" s="46"/>
      <c r="AI521" s="83"/>
      <c r="AJ521" s="83"/>
      <c r="AK521" s="83"/>
      <c r="AL521" s="50"/>
      <c r="AM521" s="83"/>
      <c r="AN521" s="83"/>
      <c r="AO521" s="83"/>
      <c r="AP521" s="83"/>
      <c r="AQ521" s="83"/>
      <c r="AR521" s="83"/>
    </row>
    <row r="522" spans="2:44" s="65" customFormat="1">
      <c r="I522" s="78"/>
      <c r="K522" s="46"/>
      <c r="L522" s="83"/>
      <c r="M522" s="83"/>
      <c r="N522" s="46"/>
      <c r="O522" s="83"/>
      <c r="P522" s="83"/>
      <c r="Q522" s="83"/>
      <c r="R522" s="83"/>
      <c r="S522" s="83"/>
      <c r="T522" s="83"/>
      <c r="U522" s="83"/>
      <c r="V522" s="50"/>
      <c r="W522" s="83"/>
      <c r="X522" s="83"/>
      <c r="Y522" s="83"/>
      <c r="Z522" s="83"/>
      <c r="AA522" s="83"/>
      <c r="AB522" s="50"/>
      <c r="AC522" s="83"/>
      <c r="AD522" s="83"/>
      <c r="AE522" s="83"/>
      <c r="AF522" s="95"/>
      <c r="AG522" s="83"/>
      <c r="AH522" s="46"/>
      <c r="AI522" s="83"/>
      <c r="AJ522" s="83"/>
      <c r="AK522" s="83"/>
      <c r="AL522" s="50"/>
      <c r="AM522" s="83"/>
      <c r="AN522" s="83"/>
      <c r="AO522" s="83"/>
      <c r="AP522" s="83"/>
      <c r="AQ522" s="83"/>
      <c r="AR522" s="83"/>
    </row>
    <row r="523" spans="2:44" s="65" customFormat="1">
      <c r="I523" s="78"/>
      <c r="K523" s="46"/>
      <c r="L523" s="83"/>
      <c r="M523" s="83"/>
      <c r="N523" s="46"/>
      <c r="O523" s="83"/>
      <c r="P523" s="83"/>
      <c r="Q523" s="83"/>
      <c r="R523" s="83"/>
      <c r="S523" s="83"/>
      <c r="T523" s="83"/>
      <c r="U523" s="83"/>
      <c r="V523" s="50"/>
      <c r="W523" s="83"/>
      <c r="X523" s="83"/>
      <c r="Y523" s="83"/>
      <c r="Z523" s="83"/>
      <c r="AA523" s="83"/>
      <c r="AB523" s="50"/>
      <c r="AC523" s="83"/>
      <c r="AD523" s="83"/>
      <c r="AE523" s="83"/>
      <c r="AF523" s="95"/>
      <c r="AG523" s="83"/>
      <c r="AH523" s="46"/>
      <c r="AI523" s="83"/>
      <c r="AJ523" s="83"/>
      <c r="AK523" s="83"/>
      <c r="AL523" s="50"/>
      <c r="AM523" s="83"/>
      <c r="AN523" s="83"/>
      <c r="AO523" s="83"/>
      <c r="AP523" s="83"/>
      <c r="AQ523" s="83"/>
      <c r="AR523" s="83"/>
    </row>
    <row r="524" spans="2:44" s="65" customFormat="1">
      <c r="I524" s="78"/>
      <c r="K524" s="46"/>
      <c r="L524" s="83"/>
      <c r="M524" s="83"/>
      <c r="N524" s="46"/>
      <c r="O524" s="83"/>
      <c r="P524" s="83"/>
      <c r="Q524" s="83"/>
      <c r="R524" s="83"/>
      <c r="S524" s="83"/>
      <c r="T524" s="83"/>
      <c r="U524" s="83"/>
      <c r="V524" s="50"/>
      <c r="W524" s="83"/>
      <c r="X524" s="83"/>
      <c r="Y524" s="83"/>
      <c r="Z524" s="83"/>
      <c r="AA524" s="83"/>
      <c r="AB524" s="50"/>
      <c r="AC524" s="83"/>
      <c r="AD524" s="83"/>
      <c r="AE524" s="83"/>
      <c r="AF524" s="95"/>
      <c r="AG524" s="83"/>
      <c r="AH524" s="46"/>
      <c r="AI524" s="83"/>
      <c r="AJ524" s="83"/>
      <c r="AK524" s="83"/>
      <c r="AL524" s="50"/>
      <c r="AM524" s="83"/>
      <c r="AN524" s="83"/>
      <c r="AO524" s="83"/>
      <c r="AP524" s="83"/>
      <c r="AQ524" s="83"/>
      <c r="AR524" s="83"/>
    </row>
    <row r="525" spans="2:44" s="65" customFormat="1">
      <c r="I525" s="78"/>
      <c r="K525" s="46"/>
      <c r="L525" s="83"/>
      <c r="M525" s="83"/>
      <c r="N525" s="46"/>
      <c r="O525" s="83"/>
      <c r="P525" s="83"/>
      <c r="Q525" s="83"/>
      <c r="R525" s="83"/>
      <c r="S525" s="83"/>
      <c r="T525" s="83"/>
      <c r="U525" s="83"/>
      <c r="V525" s="50"/>
      <c r="W525" s="83"/>
      <c r="X525" s="83"/>
      <c r="Y525" s="83"/>
      <c r="Z525" s="83"/>
      <c r="AA525" s="83"/>
      <c r="AB525" s="50"/>
      <c r="AC525" s="83"/>
      <c r="AD525" s="83"/>
      <c r="AE525" s="83"/>
      <c r="AF525" s="95"/>
      <c r="AG525" s="83"/>
      <c r="AH525" s="46"/>
      <c r="AI525" s="83"/>
      <c r="AJ525" s="83"/>
      <c r="AK525" s="83"/>
      <c r="AL525" s="50"/>
      <c r="AM525" s="83"/>
      <c r="AN525" s="83"/>
      <c r="AO525" s="83"/>
      <c r="AP525" s="83"/>
      <c r="AQ525" s="83"/>
      <c r="AR525" s="83"/>
    </row>
    <row r="526" spans="2:44" s="65" customFormat="1">
      <c r="I526" s="78"/>
      <c r="K526" s="46"/>
      <c r="L526" s="83"/>
      <c r="M526" s="83"/>
      <c r="N526" s="46"/>
      <c r="O526" s="83"/>
      <c r="P526" s="83"/>
      <c r="Q526" s="83"/>
      <c r="R526" s="83"/>
      <c r="S526" s="83"/>
      <c r="T526" s="83"/>
      <c r="U526" s="83"/>
      <c r="V526" s="50"/>
      <c r="W526" s="83"/>
      <c r="X526" s="83"/>
      <c r="Y526" s="83"/>
      <c r="Z526" s="83"/>
      <c r="AA526" s="83"/>
      <c r="AB526" s="50"/>
      <c r="AC526" s="83"/>
      <c r="AD526" s="83"/>
      <c r="AE526" s="83"/>
      <c r="AF526" s="95"/>
      <c r="AG526" s="83"/>
      <c r="AH526" s="46"/>
      <c r="AI526" s="83"/>
      <c r="AJ526" s="83"/>
      <c r="AK526" s="83"/>
      <c r="AL526" s="50"/>
      <c r="AM526" s="83"/>
      <c r="AN526" s="83"/>
      <c r="AO526" s="83"/>
      <c r="AP526" s="83"/>
      <c r="AQ526" s="83"/>
      <c r="AR526" s="83"/>
    </row>
    <row r="527" spans="2:44" s="65" customFormat="1">
      <c r="I527" s="78"/>
      <c r="K527" s="46"/>
      <c r="L527" s="83"/>
      <c r="M527" s="83"/>
      <c r="N527" s="46"/>
      <c r="O527" s="83"/>
      <c r="P527" s="83"/>
      <c r="Q527" s="83"/>
      <c r="R527" s="83"/>
      <c r="S527" s="83"/>
      <c r="T527" s="83"/>
      <c r="U527" s="83"/>
      <c r="V527" s="50"/>
      <c r="W527" s="83"/>
      <c r="X527" s="83"/>
      <c r="Y527" s="83"/>
      <c r="Z527" s="83"/>
      <c r="AA527" s="83"/>
      <c r="AB527" s="50"/>
      <c r="AC527" s="83"/>
      <c r="AD527" s="83"/>
      <c r="AE527" s="83"/>
      <c r="AF527" s="95"/>
      <c r="AG527" s="83"/>
      <c r="AH527" s="46"/>
      <c r="AI527" s="83"/>
      <c r="AJ527" s="83"/>
      <c r="AK527" s="83"/>
      <c r="AL527" s="50"/>
      <c r="AM527" s="83"/>
      <c r="AN527" s="83"/>
      <c r="AO527" s="83"/>
      <c r="AP527" s="83"/>
      <c r="AQ527" s="83"/>
      <c r="AR527" s="83"/>
    </row>
    <row r="528" spans="2:44" s="65" customFormat="1">
      <c r="I528" s="78"/>
      <c r="K528" s="46"/>
      <c r="L528" s="83"/>
      <c r="M528" s="83"/>
      <c r="N528" s="46"/>
      <c r="O528" s="83"/>
      <c r="P528" s="83"/>
      <c r="Q528" s="83"/>
      <c r="R528" s="83"/>
      <c r="S528" s="83"/>
      <c r="T528" s="83"/>
      <c r="U528" s="83"/>
      <c r="V528" s="50"/>
      <c r="W528" s="83"/>
      <c r="X528" s="83"/>
      <c r="Y528" s="83"/>
      <c r="Z528" s="83"/>
      <c r="AA528" s="83"/>
      <c r="AB528" s="50"/>
      <c r="AC528" s="83"/>
      <c r="AD528" s="83"/>
      <c r="AE528" s="83"/>
      <c r="AF528" s="95"/>
      <c r="AG528" s="83"/>
      <c r="AH528" s="46"/>
      <c r="AI528" s="83"/>
      <c r="AJ528" s="83"/>
      <c r="AK528" s="83"/>
      <c r="AL528" s="50"/>
      <c r="AM528" s="83"/>
      <c r="AN528" s="83"/>
      <c r="AO528" s="83"/>
      <c r="AP528" s="83"/>
      <c r="AQ528" s="83"/>
      <c r="AR528" s="83"/>
    </row>
    <row r="529" spans="9:44" s="65" customFormat="1">
      <c r="I529" s="78"/>
      <c r="K529" s="46"/>
      <c r="L529" s="83"/>
      <c r="M529" s="83"/>
      <c r="N529" s="46"/>
      <c r="O529" s="83"/>
      <c r="P529" s="83"/>
      <c r="Q529" s="83"/>
      <c r="R529" s="83"/>
      <c r="S529" s="83"/>
      <c r="T529" s="83"/>
      <c r="U529" s="83"/>
      <c r="V529" s="50"/>
      <c r="W529" s="83"/>
      <c r="X529" s="83"/>
      <c r="Y529" s="83"/>
      <c r="Z529" s="83"/>
      <c r="AA529" s="83"/>
      <c r="AB529" s="50"/>
      <c r="AC529" s="83"/>
      <c r="AD529" s="83"/>
      <c r="AE529" s="83"/>
      <c r="AF529" s="95"/>
      <c r="AG529" s="83"/>
      <c r="AH529" s="46"/>
      <c r="AI529" s="83"/>
      <c r="AJ529" s="83"/>
      <c r="AK529" s="83"/>
      <c r="AL529" s="50"/>
      <c r="AM529" s="83"/>
      <c r="AN529" s="83"/>
      <c r="AO529" s="83"/>
      <c r="AP529" s="83"/>
      <c r="AQ529" s="83"/>
      <c r="AR529" s="83"/>
    </row>
    <row r="530" spans="9:44" s="65" customFormat="1">
      <c r="I530" s="78"/>
      <c r="K530" s="46"/>
      <c r="L530" s="83"/>
      <c r="M530" s="83"/>
      <c r="N530" s="46"/>
      <c r="O530" s="83"/>
      <c r="P530" s="83"/>
      <c r="Q530" s="83"/>
      <c r="R530" s="83"/>
      <c r="S530" s="83"/>
      <c r="T530" s="83"/>
      <c r="U530" s="83"/>
      <c r="V530" s="50"/>
      <c r="W530" s="83"/>
      <c r="X530" s="83"/>
      <c r="Y530" s="83"/>
      <c r="Z530" s="83"/>
      <c r="AA530" s="83"/>
      <c r="AB530" s="50"/>
      <c r="AC530" s="83"/>
      <c r="AD530" s="83"/>
      <c r="AE530" s="83"/>
      <c r="AF530" s="95"/>
      <c r="AG530" s="83"/>
      <c r="AH530" s="46"/>
      <c r="AI530" s="83"/>
      <c r="AJ530" s="83"/>
      <c r="AK530" s="83"/>
      <c r="AL530" s="50"/>
      <c r="AM530" s="83"/>
      <c r="AN530" s="83"/>
      <c r="AO530" s="83"/>
      <c r="AP530" s="83"/>
      <c r="AQ530" s="83"/>
      <c r="AR530" s="83"/>
    </row>
  </sheetData>
  <mergeCells count="193">
    <mergeCell ref="K480:AE480"/>
    <mergeCell ref="K493:AE493"/>
    <mergeCell ref="K506:AE506"/>
    <mergeCell ref="B14:I15"/>
    <mergeCell ref="B16:I16"/>
    <mergeCell ref="B17:I18"/>
    <mergeCell ref="B508:B509"/>
    <mergeCell ref="F508:F509"/>
    <mergeCell ref="B482:B483"/>
    <mergeCell ref="F482:F483"/>
    <mergeCell ref="B112:B113"/>
    <mergeCell ref="F112:F113"/>
    <mergeCell ref="F177:F178"/>
    <mergeCell ref="K123:AE123"/>
    <mergeCell ref="K136:AE136"/>
    <mergeCell ref="K149:AE149"/>
    <mergeCell ref="K162:AE162"/>
    <mergeCell ref="K175:AE175"/>
    <mergeCell ref="K188:AE188"/>
    <mergeCell ref="K201:AE201"/>
    <mergeCell ref="K214:AE214"/>
    <mergeCell ref="K227:AE227"/>
    <mergeCell ref="K240:AE240"/>
    <mergeCell ref="K253:AE253"/>
    <mergeCell ref="K266:AE266"/>
    <mergeCell ref="K279:AE279"/>
    <mergeCell ref="B255:B256"/>
    <mergeCell ref="F229:F230"/>
    <mergeCell ref="F242:F243"/>
    <mergeCell ref="F255:F256"/>
    <mergeCell ref="AC4:AE17"/>
    <mergeCell ref="B495:B496"/>
    <mergeCell ref="F495:F496"/>
    <mergeCell ref="B99:B100"/>
    <mergeCell ref="F99:F100"/>
    <mergeCell ref="K19:AE19"/>
    <mergeCell ref="K32:AE32"/>
    <mergeCell ref="K45:AE45"/>
    <mergeCell ref="K58:AE58"/>
    <mergeCell ref="K71:AE71"/>
    <mergeCell ref="K84:AE84"/>
    <mergeCell ref="K97:AE97"/>
    <mergeCell ref="K110:AE110"/>
    <mergeCell ref="K292:AE292"/>
    <mergeCell ref="K315:AE315"/>
    <mergeCell ref="K328:AE328"/>
    <mergeCell ref="K341:AE341"/>
    <mergeCell ref="K355:AE355"/>
    <mergeCell ref="B125:B126"/>
    <mergeCell ref="F190:F191"/>
    <mergeCell ref="F203:F204"/>
    <mergeCell ref="F216:F217"/>
    <mergeCell ref="B151:B152"/>
    <mergeCell ref="B138:B139"/>
    <mergeCell ref="F125:F126"/>
    <mergeCell ref="F138:F139"/>
    <mergeCell ref="F151:F152"/>
    <mergeCell ref="AF34:AF35"/>
    <mergeCell ref="AF47:AF48"/>
    <mergeCell ref="AF60:AF61"/>
    <mergeCell ref="AF73:AF74"/>
    <mergeCell ref="B343:B344"/>
    <mergeCell ref="B317:B318"/>
    <mergeCell ref="B294:B295"/>
    <mergeCell ref="B330:B331"/>
    <mergeCell ref="F164:F165"/>
    <mergeCell ref="B216:B217"/>
    <mergeCell ref="B190:B191"/>
    <mergeCell ref="B281:B282"/>
    <mergeCell ref="B242:B243"/>
    <mergeCell ref="B229:B230"/>
    <mergeCell ref="B203:B204"/>
    <mergeCell ref="B177:B178"/>
    <mergeCell ref="B164:B165"/>
    <mergeCell ref="B268:B269"/>
    <mergeCell ref="F294:F295"/>
    <mergeCell ref="F268:F269"/>
    <mergeCell ref="B4:F4"/>
    <mergeCell ref="AH2:AR2"/>
    <mergeCell ref="B86:B87"/>
    <mergeCell ref="B21:B22"/>
    <mergeCell ref="F60:F61"/>
    <mergeCell ref="F21:F22"/>
    <mergeCell ref="F34:F35"/>
    <mergeCell ref="F47:F48"/>
    <mergeCell ref="F73:F74"/>
    <mergeCell ref="F86:F87"/>
    <mergeCell ref="B34:B35"/>
    <mergeCell ref="B47:B48"/>
    <mergeCell ref="B60:B61"/>
    <mergeCell ref="B73:B74"/>
    <mergeCell ref="AF21:AF22"/>
    <mergeCell ref="F281:F282"/>
    <mergeCell ref="F317:F318"/>
    <mergeCell ref="F330:F331"/>
    <mergeCell ref="F343:F344"/>
    <mergeCell ref="AF317:AF318"/>
    <mergeCell ref="AF330:AF331"/>
    <mergeCell ref="AF343:AF344"/>
    <mergeCell ref="AF328:AR328"/>
    <mergeCell ref="AF341:AR341"/>
    <mergeCell ref="K2:AE2"/>
    <mergeCell ref="AH14:AR14"/>
    <mergeCell ref="AH15:AR15"/>
    <mergeCell ref="AH16:AR16"/>
    <mergeCell ref="AF203:AF204"/>
    <mergeCell ref="AF216:AF217"/>
    <mergeCell ref="AF229:AF230"/>
    <mergeCell ref="AF242:AF243"/>
    <mergeCell ref="AF255:AF256"/>
    <mergeCell ref="AF268:AF269"/>
    <mergeCell ref="AF281:AF282"/>
    <mergeCell ref="AF294:AF295"/>
    <mergeCell ref="AF279:AR279"/>
    <mergeCell ref="AF292:AR292"/>
    <mergeCell ref="AF315:AR315"/>
    <mergeCell ref="B371:B372"/>
    <mergeCell ref="F371:F372"/>
    <mergeCell ref="B357:B358"/>
    <mergeCell ref="F357:F358"/>
    <mergeCell ref="AF355:AR355"/>
    <mergeCell ref="K369:AE369"/>
    <mergeCell ref="B397:B398"/>
    <mergeCell ref="F397:F398"/>
    <mergeCell ref="B430:B431"/>
    <mergeCell ref="F430:F431"/>
    <mergeCell ref="B384:B385"/>
    <mergeCell ref="F384:F385"/>
    <mergeCell ref="K382:AE382"/>
    <mergeCell ref="K395:AE395"/>
    <mergeCell ref="K428:AE428"/>
    <mergeCell ref="K441:AE441"/>
    <mergeCell ref="B469:B470"/>
    <mergeCell ref="F469:F470"/>
    <mergeCell ref="B443:B444"/>
    <mergeCell ref="F443:F444"/>
    <mergeCell ref="B456:B457"/>
    <mergeCell ref="F456:F457"/>
    <mergeCell ref="AF469:AF470"/>
    <mergeCell ref="K454:AE454"/>
    <mergeCell ref="K467:AE467"/>
    <mergeCell ref="AF467:AR467"/>
    <mergeCell ref="AF480:AR480"/>
    <mergeCell ref="AF86:AF87"/>
    <mergeCell ref="AF99:AF100"/>
    <mergeCell ref="AF112:AF113"/>
    <mergeCell ref="AF125:AF126"/>
    <mergeCell ref="AF138:AF139"/>
    <mergeCell ref="AF151:AF152"/>
    <mergeCell ref="AF164:AF165"/>
    <mergeCell ref="AF177:AF178"/>
    <mergeCell ref="AF190:AF191"/>
    <mergeCell ref="AF430:AF431"/>
    <mergeCell ref="AF443:AF444"/>
    <mergeCell ref="AF456:AF457"/>
    <mergeCell ref="AF369:AR369"/>
    <mergeCell ref="AF382:AR382"/>
    <mergeCell ref="AF395:AR395"/>
    <mergeCell ref="AF428:AR428"/>
    <mergeCell ref="AF441:AR441"/>
    <mergeCell ref="AF454:AR454"/>
    <mergeCell ref="AF214:AR214"/>
    <mergeCell ref="AF227:AR227"/>
    <mergeCell ref="AF240:AR240"/>
    <mergeCell ref="AF253:AR253"/>
    <mergeCell ref="AF266:AR266"/>
    <mergeCell ref="AF357:AF358"/>
    <mergeCell ref="AF371:AF372"/>
    <mergeCell ref="AF384:AF385"/>
    <mergeCell ref="AF397:AF398"/>
    <mergeCell ref="AF493:AR493"/>
    <mergeCell ref="AF506:AR506"/>
    <mergeCell ref="AH17:AR17"/>
    <mergeCell ref="AG3:AG17"/>
    <mergeCell ref="E2:F2"/>
    <mergeCell ref="AF482:AF483"/>
    <mergeCell ref="AF495:AF496"/>
    <mergeCell ref="AF508:AF509"/>
    <mergeCell ref="AF19:AR19"/>
    <mergeCell ref="AF32:AR32"/>
    <mergeCell ref="AF45:AR45"/>
    <mergeCell ref="AF58:AR58"/>
    <mergeCell ref="AF71:AR71"/>
    <mergeCell ref="AF84:AR84"/>
    <mergeCell ref="AF97:AR97"/>
    <mergeCell ref="AF110:AR110"/>
    <mergeCell ref="AF123:AR123"/>
    <mergeCell ref="AF136:AR136"/>
    <mergeCell ref="AF149:AR149"/>
    <mergeCell ref="AF162:AR162"/>
    <mergeCell ref="AF175:AR175"/>
    <mergeCell ref="AF188:AR188"/>
    <mergeCell ref="AF201:AR201"/>
  </mergeCells>
  <dataValidations count="5">
    <dataValidation type="list" allowBlank="1" showInputMessage="1" showErrorMessage="1" sqref="AH456:AH465 AH203:AH212 AH281:AH290 AH343:AH352 AH190:AH199 AH164:AH173 AH216:AH225 AH242:AH251 AH255:AH264 AH268:AH277 AH229:AH238 AH177:AH186 AH125:AH134 AH112:AH121 AH99:AH108 AH73:AH82 AH34:AH43 AH21:AH30 AH47:AH56 AH86:AH95 AH138:AH147 AH151:AH160 AH294:AH313 AH317:AH326 AH330:AH339 AH60:AH69 AH495:AH504 AH384:AH393 AH443:AH452 AH357:AH366 AH371:AH380 AH469:AH478 AH482:AH491 AH508:AH517 AH430:AH439 AH397:AH426">
      <formula1>VCarve_Types</formula1>
    </dataValidation>
    <dataValidation type="list" allowBlank="1" showInputMessage="1" showErrorMessage="1" sqref="K482:K491 K430:K439 K508:K517 K469:K478 K371:K380 K456:K465 K357:K366 K397:K426 K443:K452 K384:K393 K495:K504 K343:K352 K330:K339 K317:K326 K294:K313 K112:K121 K86:K95 K60:K69 K34:K43 K21:K30 K47:K56 K138:K147 K99:K108 K125:K134 K151:K160 K177:K186 K242:K251 K255:K264 K268:K277 K281:K290 K229:K238 K164:K173 K190:K199 K203:K212 K216:K225 K73:K82">
      <formula1>F360_Types</formula1>
    </dataValidation>
    <dataValidation type="list" allowBlank="1" showInputMessage="1" showErrorMessage="1" sqref="N482:N491 N508:N517 N469:N478 N443:N452 N456:N465 N371:N380 N357:N366 N384:N393 N397:N426 N430:N439 N495:N504 N343:N352 N330:N339 N294:N313 N138:N147 N112:N121 N86:N95 N60:N69 N34:N43 N21:N30 N47:N56 N99:N108 N125:N134 N151:N160 N177:N186 N242:N251 N268:N277 N281:N290 N229:N238 N164:N173 N255:N264 N190:N199 N203:N212 N216:N225 N317:N326 N73:N82 F330 F294 F242 F216 F190 F203 F229 F281 F268 F177 F151 F125 F99 F73 F47 F21 F34 F60 F86 F112 F138 F164 F317 F343 F255 F443 F456 F469 F371 F357 F384 F397 F482 F495 F508 F430">
      <formula1>Bit_Materials</formula1>
    </dataValidation>
    <dataValidation type="list" allowBlank="1" showInputMessage="1" showErrorMessage="1" sqref="H508 H495 H482 H397 H384 H357 H371 H469 H456 H443 H430 H21 H60 H34 H47 H73 H86 H99 H112 H125 H138 H151 H164 H177 H190 H203 H216 H229 H242 H255 H268 H281 H294 H317 H330 H343">
      <formula1>Coatings</formula1>
    </dataValidation>
    <dataValidation type="list" allowBlank="1" showInputMessage="1" showErrorMessage="1" sqref="E430 E343 E294 E216 E190 E203 E229 E281 E268 E242 E177 E151 E125 E99 E73 E47 E21 E34 E60 E86 E112 E138 E164 E317 E330 E255 E443 E456 E469 E371 E357 E384 E397 E482 E495 E508">
      <formula1>Same_Varied</formula1>
    </dataValidation>
  </dataValidations>
  <pageMargins left="0.7" right="0.7" top="0.75" bottom="0.75" header="0.3" footer="0.3"/>
  <pageSetup paperSize="9" orientation="portrait" horizontalDpi="4294967293"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7</vt:i4>
      </vt:variant>
    </vt:vector>
  </HeadingPairs>
  <TitlesOfParts>
    <vt:vector size="8" baseType="lpstr">
      <vt:lpstr>Bit List</vt:lpstr>
      <vt:lpstr>Bit_Materials</vt:lpstr>
      <vt:lpstr>Coatings</vt:lpstr>
      <vt:lpstr>F360_Types</vt:lpstr>
      <vt:lpstr>Recommended</vt:lpstr>
      <vt:lpstr>Same_Varied</vt:lpstr>
      <vt:lpstr>VCarve_Types</vt:lpstr>
      <vt:lpstr>VCarveParms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Bland</dc:creator>
  <cp:lastModifiedBy>Graham Bland</cp:lastModifiedBy>
  <dcterms:created xsi:type="dcterms:W3CDTF">2020-03-18T15:15:22Z</dcterms:created>
  <dcterms:modified xsi:type="dcterms:W3CDTF">2020-11-28T07:12:50Z</dcterms:modified>
</cp:coreProperties>
</file>