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-15" windowWidth="25740" windowHeight="12390" activeTab="1"/>
  </bookViews>
  <sheets>
    <sheet name="V &amp; Ball Width vs Depth" sheetId="8" r:id="rId1"/>
    <sheet name="Simple Calcs" sheetId="10" r:id="rId2"/>
  </sheets>
  <definedNames>
    <definedName name="Bit_Materials">#REF!</definedName>
    <definedName name="Carveco_Types">#REF!</definedName>
    <definedName name="Coatings">#REF!</definedName>
    <definedName name="Easel_Types" localSheetId="1">#REF!</definedName>
    <definedName name="Easel_Types">#REF!</definedName>
    <definedName name="F360_Types">#REF!</definedName>
    <definedName name="IndividualMills" localSheetId="1">#REF!</definedName>
    <definedName name="IndividualMills">#REF!</definedName>
    <definedName name="Materials_List">#REF!</definedName>
    <definedName name="Recommended">#REF!</definedName>
    <definedName name="Same_Varied">#REF!</definedName>
    <definedName name="VCarve_Types">#REF!</definedName>
    <definedName name="VCarveParms">#REF!</definedName>
    <definedName name="x">#REF!</definedName>
  </definedNames>
  <calcPr calcId="125725"/>
</workbook>
</file>

<file path=xl/calcChain.xml><?xml version="1.0" encoding="utf-8"?>
<calcChain xmlns="http://schemas.openxmlformats.org/spreadsheetml/2006/main">
  <c r="C11" i="10"/>
  <c r="BG26" i="8"/>
  <c r="BF26"/>
  <c r="BE26"/>
  <c r="BD26"/>
  <c r="BC26"/>
  <c r="BB26"/>
  <c r="BA26"/>
  <c r="AZ26"/>
  <c r="AY26"/>
  <c r="AX26"/>
  <c r="AW26"/>
  <c r="AV26"/>
  <c r="AU26"/>
  <c r="AT26"/>
  <c r="AS26"/>
  <c r="AR26"/>
  <c r="BG25"/>
  <c r="BF25"/>
  <c r="BE25"/>
  <c r="BD25"/>
  <c r="BC25"/>
  <c r="BB25"/>
  <c r="BA25"/>
  <c r="AZ25"/>
  <c r="AY25"/>
  <c r="AX25"/>
  <c r="AW25"/>
  <c r="AV25"/>
  <c r="AU25"/>
  <c r="AT25"/>
  <c r="AS25"/>
  <c r="AR25"/>
  <c r="BG24"/>
  <c r="BF24"/>
  <c r="BE24"/>
  <c r="BD24"/>
  <c r="BC24"/>
  <c r="BB24"/>
  <c r="BA24"/>
  <c r="AZ24"/>
  <c r="AY24"/>
  <c r="AX24"/>
  <c r="AW24"/>
  <c r="AV24"/>
  <c r="AU24"/>
  <c r="AT24"/>
  <c r="AS24"/>
  <c r="AR24"/>
  <c r="BG23"/>
  <c r="BF23"/>
  <c r="BE23"/>
  <c r="BD23"/>
  <c r="BC23"/>
  <c r="BB23"/>
  <c r="BA23"/>
  <c r="AZ23"/>
  <c r="AY23"/>
  <c r="AX23"/>
  <c r="AW23"/>
  <c r="AV23"/>
  <c r="AU23"/>
  <c r="AT23"/>
  <c r="AS23"/>
  <c r="AR23"/>
  <c r="BG22"/>
  <c r="BF22"/>
  <c r="BE22"/>
  <c r="BD22"/>
  <c r="BC22"/>
  <c r="BB22"/>
  <c r="BA22"/>
  <c r="AZ22"/>
  <c r="AY22"/>
  <c r="AX22"/>
  <c r="AW22"/>
  <c r="AV22"/>
  <c r="AU22"/>
  <c r="AT22"/>
  <c r="AS22"/>
  <c r="AR22"/>
  <c r="BG21"/>
  <c r="BF21"/>
  <c r="BE21"/>
  <c r="BD21"/>
  <c r="BC21"/>
  <c r="BB21"/>
  <c r="BA21"/>
  <c r="AZ21"/>
  <c r="AY21"/>
  <c r="AX21"/>
  <c r="AW21"/>
  <c r="AV21"/>
  <c r="AU21"/>
  <c r="AT21"/>
  <c r="AS21"/>
  <c r="AR21"/>
  <c r="BG20"/>
  <c r="BF20"/>
  <c r="BE20"/>
  <c r="BD20"/>
  <c r="BC20"/>
  <c r="BB20"/>
  <c r="BA20"/>
  <c r="AZ20"/>
  <c r="AY20"/>
  <c r="AX20"/>
  <c r="AW20"/>
  <c r="AV20"/>
  <c r="AU20"/>
  <c r="AT20"/>
  <c r="AS20"/>
  <c r="AR20"/>
  <c r="BG19"/>
  <c r="BF19"/>
  <c r="BE19"/>
  <c r="BD19"/>
  <c r="BC19"/>
  <c r="BB19"/>
  <c r="BA19"/>
  <c r="AZ19"/>
  <c r="AY19"/>
  <c r="AX19"/>
  <c r="AW19"/>
  <c r="AV19"/>
  <c r="AU19"/>
  <c r="AT19"/>
  <c r="AS19"/>
  <c r="AR19"/>
  <c r="BG18"/>
  <c r="BF18"/>
  <c r="BE18"/>
  <c r="BD18"/>
  <c r="BC18"/>
  <c r="BB18"/>
  <c r="BA18"/>
  <c r="AZ18"/>
  <c r="AY18"/>
  <c r="AX18"/>
  <c r="AW18"/>
  <c r="AV18"/>
  <c r="AU18"/>
  <c r="AT18"/>
  <c r="AS18"/>
  <c r="AR18"/>
  <c r="BG17"/>
  <c r="BF17"/>
  <c r="BE17"/>
  <c r="BD17"/>
  <c r="BC17"/>
  <c r="BB17"/>
  <c r="BA17"/>
  <c r="AZ17"/>
  <c r="AY17"/>
  <c r="AX17"/>
  <c r="AW17"/>
  <c r="AV17"/>
  <c r="AU17"/>
  <c r="AT17"/>
  <c r="AS17"/>
  <c r="AR17"/>
  <c r="BG16"/>
  <c r="BF16"/>
  <c r="BE16"/>
  <c r="BD16"/>
  <c r="BC16"/>
  <c r="BB16"/>
  <c r="BA16"/>
  <c r="AZ16"/>
  <c r="AY16"/>
  <c r="AX16"/>
  <c r="AW16"/>
  <c r="AV16"/>
  <c r="AU16"/>
  <c r="AT16"/>
  <c r="AS16"/>
  <c r="AR16"/>
  <c r="BG15"/>
  <c r="BF15"/>
  <c r="BE15"/>
  <c r="BD15"/>
  <c r="BC15"/>
  <c r="BB15"/>
  <c r="BA15"/>
  <c r="AZ15"/>
  <c r="AY15"/>
  <c r="AX15"/>
  <c r="AW15"/>
  <c r="AV15"/>
  <c r="AU15"/>
  <c r="AT15"/>
  <c r="AS15"/>
  <c r="AR15"/>
  <c r="BG14"/>
  <c r="BF14"/>
  <c r="BE14"/>
  <c r="BD14"/>
  <c r="BC14"/>
  <c r="BB14"/>
  <c r="BA14"/>
  <c r="AZ14"/>
  <c r="AY14"/>
  <c r="AX14"/>
  <c r="AW14"/>
  <c r="AV14"/>
  <c r="AU14"/>
  <c r="AT14"/>
  <c r="AS14"/>
  <c r="AR14"/>
  <c r="BG13"/>
  <c r="BF13"/>
  <c r="BE13"/>
  <c r="BD13"/>
  <c r="BC13"/>
  <c r="BB13"/>
  <c r="BA13"/>
  <c r="AZ13"/>
  <c r="AY13"/>
  <c r="AX13"/>
  <c r="AW13"/>
  <c r="AV13"/>
  <c r="AU13"/>
  <c r="AT13"/>
  <c r="AS13"/>
  <c r="AR13"/>
  <c r="BG12"/>
  <c r="BF12"/>
  <c r="BE12"/>
  <c r="BD12"/>
  <c r="BC12"/>
  <c r="BB12"/>
  <c r="BA12"/>
  <c r="AZ12"/>
  <c r="AY12"/>
  <c r="AX12"/>
  <c r="AW12"/>
  <c r="AV12"/>
  <c r="AU12"/>
  <c r="AT12"/>
  <c r="AS12"/>
  <c r="AR12"/>
  <c r="BG11"/>
  <c r="BF11"/>
  <c r="BE11"/>
  <c r="BD11"/>
  <c r="BC11"/>
  <c r="BB11"/>
  <c r="BA11"/>
  <c r="AZ11"/>
  <c r="AY11"/>
  <c r="AX11"/>
  <c r="AW11"/>
  <c r="AV11"/>
  <c r="AU11"/>
  <c r="AT11"/>
  <c r="AS11"/>
  <c r="AR11"/>
  <c r="BG10"/>
  <c r="BF10"/>
  <c r="BE10"/>
  <c r="BD10"/>
  <c r="BC10"/>
  <c r="BB10"/>
  <c r="BA10"/>
  <c r="AZ10"/>
  <c r="AY10"/>
  <c r="AX10"/>
  <c r="AW10"/>
  <c r="AV10"/>
  <c r="AU10"/>
  <c r="AT10"/>
  <c r="AS10"/>
  <c r="AR10"/>
  <c r="BG9"/>
  <c r="BF9"/>
  <c r="BE9"/>
  <c r="BD9"/>
  <c r="BC9"/>
  <c r="BB9"/>
  <c r="BA9"/>
  <c r="AZ9"/>
  <c r="AY9"/>
  <c r="AX9"/>
  <c r="AW9"/>
  <c r="AV9"/>
  <c r="AU9"/>
  <c r="AT9"/>
  <c r="AS9"/>
  <c r="AR9"/>
  <c r="BG8"/>
  <c r="BF8"/>
  <c r="BE8"/>
  <c r="BD8"/>
  <c r="BC8"/>
  <c r="BB8"/>
  <c r="BA8"/>
  <c r="AZ8"/>
  <c r="AY8"/>
  <c r="AX8"/>
  <c r="AW8"/>
  <c r="AV8"/>
  <c r="AU8"/>
  <c r="AT8"/>
  <c r="AS8"/>
  <c r="AR8"/>
  <c r="BG7"/>
  <c r="BF7"/>
  <c r="BE7"/>
  <c r="BD7"/>
  <c r="BC7"/>
  <c r="BB7"/>
  <c r="BA7"/>
  <c r="AZ7"/>
  <c r="AY7"/>
  <c r="AX7"/>
  <c r="AW7"/>
  <c r="AV7"/>
  <c r="AU7"/>
  <c r="AT7"/>
  <c r="AR7"/>
  <c r="AS7"/>
  <c r="AO7"/>
  <c r="AO8"/>
  <c r="Y26"/>
  <c r="X26"/>
  <c r="W26"/>
  <c r="V26"/>
  <c r="U26"/>
  <c r="T26"/>
  <c r="S26"/>
  <c r="R26"/>
  <c r="Y25"/>
  <c r="X25"/>
  <c r="W25"/>
  <c r="V25"/>
  <c r="U25"/>
  <c r="T25"/>
  <c r="S25"/>
  <c r="R25"/>
  <c r="Y24"/>
  <c r="X24"/>
  <c r="W24"/>
  <c r="V24"/>
  <c r="U24"/>
  <c r="T24"/>
  <c r="S24"/>
  <c r="R24"/>
  <c r="Y23"/>
  <c r="X23"/>
  <c r="W23"/>
  <c r="V23"/>
  <c r="U23"/>
  <c r="T23"/>
  <c r="S23"/>
  <c r="R23"/>
  <c r="Y22"/>
  <c r="X22"/>
  <c r="W22"/>
  <c r="V22"/>
  <c r="U22"/>
  <c r="T22"/>
  <c r="S22"/>
  <c r="R22"/>
  <c r="Y21"/>
  <c r="X21"/>
  <c r="W21"/>
  <c r="V21"/>
  <c r="U21"/>
  <c r="T21"/>
  <c r="S21"/>
  <c r="R21"/>
  <c r="Y20"/>
  <c r="X20"/>
  <c r="W20"/>
  <c r="V20"/>
  <c r="U20"/>
  <c r="T20"/>
  <c r="S20"/>
  <c r="R20"/>
  <c r="Y19"/>
  <c r="X19"/>
  <c r="W19"/>
  <c r="V19"/>
  <c r="U19"/>
  <c r="T19"/>
  <c r="S19"/>
  <c r="R19"/>
  <c r="Y18"/>
  <c r="X18"/>
  <c r="W18"/>
  <c r="V18"/>
  <c r="U18"/>
  <c r="T18"/>
  <c r="S18"/>
  <c r="R18"/>
  <c r="Y17"/>
  <c r="X17"/>
  <c r="W17"/>
  <c r="V17"/>
  <c r="U17"/>
  <c r="T17"/>
  <c r="S17"/>
  <c r="R17"/>
  <c r="Y16"/>
  <c r="X16"/>
  <c r="W16"/>
  <c r="V16"/>
  <c r="U16"/>
  <c r="T16"/>
  <c r="S16"/>
  <c r="R16"/>
  <c r="Y15"/>
  <c r="X15"/>
  <c r="W15"/>
  <c r="V15"/>
  <c r="U15"/>
  <c r="T15"/>
  <c r="S15"/>
  <c r="R15"/>
  <c r="Y14"/>
  <c r="X14"/>
  <c r="W14"/>
  <c r="V14"/>
  <c r="U14"/>
  <c r="T14"/>
  <c r="S14"/>
  <c r="R14"/>
  <c r="Y13"/>
  <c r="X13"/>
  <c r="W13"/>
  <c r="V13"/>
  <c r="U13"/>
  <c r="T13"/>
  <c r="S13"/>
  <c r="R13"/>
  <c r="Y12"/>
  <c r="X12"/>
  <c r="W12"/>
  <c r="V12"/>
  <c r="U12"/>
  <c r="T12"/>
  <c r="S12"/>
  <c r="R12"/>
  <c r="Y11"/>
  <c r="X11"/>
  <c r="W11"/>
  <c r="V11"/>
  <c r="U11"/>
  <c r="T11"/>
  <c r="S11"/>
  <c r="R11"/>
  <c r="Y10"/>
  <c r="X10"/>
  <c r="W10"/>
  <c r="V10"/>
  <c r="U10"/>
  <c r="T10"/>
  <c r="S10"/>
  <c r="R10"/>
  <c r="Y9"/>
  <c r="X9"/>
  <c r="W9"/>
  <c r="V9"/>
  <c r="U9"/>
  <c r="T9"/>
  <c r="S9"/>
  <c r="R9"/>
  <c r="Y8"/>
  <c r="X8"/>
  <c r="W8"/>
  <c r="V8"/>
  <c r="U8"/>
  <c r="T8"/>
  <c r="S8"/>
  <c r="R8"/>
  <c r="Y7"/>
  <c r="X7"/>
  <c r="W7"/>
  <c r="V7"/>
  <c r="U7"/>
  <c r="T7"/>
  <c r="S7"/>
  <c r="R7"/>
  <c r="AI26"/>
  <c r="AH26"/>
  <c r="AG26"/>
  <c r="AF26"/>
  <c r="AE26"/>
  <c r="AD26"/>
  <c r="AC26"/>
  <c r="AB26"/>
  <c r="AI25"/>
  <c r="AH25"/>
  <c r="AG25"/>
  <c r="AF25"/>
  <c r="AE25"/>
  <c r="AD25"/>
  <c r="AC25"/>
  <c r="AB25"/>
  <c r="AI24"/>
  <c r="AH24"/>
  <c r="AG24"/>
  <c r="AF24"/>
  <c r="AE24"/>
  <c r="AD24"/>
  <c r="AC24"/>
  <c r="AB24"/>
  <c r="AI23"/>
  <c r="AH23"/>
  <c r="AG23"/>
  <c r="AF23"/>
  <c r="AE23"/>
  <c r="AD23"/>
  <c r="AC23"/>
  <c r="AB23"/>
  <c r="AI22"/>
  <c r="AH22"/>
  <c r="AG22"/>
  <c r="AF22"/>
  <c r="AE22"/>
  <c r="AD22"/>
  <c r="AC22"/>
  <c r="AB22"/>
  <c r="AI21"/>
  <c r="AH21"/>
  <c r="AG21"/>
  <c r="AF21"/>
  <c r="AE21"/>
  <c r="AD21"/>
  <c r="AC21"/>
  <c r="AB21"/>
  <c r="AI20"/>
  <c r="AH20"/>
  <c r="AG20"/>
  <c r="AF20"/>
  <c r="AE20"/>
  <c r="AD20"/>
  <c r="AC20"/>
  <c r="AB20"/>
  <c r="AI19"/>
  <c r="AH19"/>
  <c r="AG19"/>
  <c r="AF19"/>
  <c r="AE19"/>
  <c r="AD19"/>
  <c r="AC19"/>
  <c r="AB19"/>
  <c r="AI18"/>
  <c r="AH18"/>
  <c r="AG18"/>
  <c r="AF18"/>
  <c r="AE18"/>
  <c r="AD18"/>
  <c r="AC18"/>
  <c r="AB18"/>
  <c r="AI17"/>
  <c r="AH17"/>
  <c r="AG17"/>
  <c r="AF17"/>
  <c r="AE17"/>
  <c r="AD17"/>
  <c r="AC17"/>
  <c r="AB17"/>
  <c r="AI16"/>
  <c r="AH16"/>
  <c r="AG16"/>
  <c r="AF16"/>
  <c r="AE16"/>
  <c r="AD16"/>
  <c r="AC16"/>
  <c r="AB16"/>
  <c r="AI15"/>
  <c r="AH15"/>
  <c r="AG15"/>
  <c r="AF15"/>
  <c r="AE15"/>
  <c r="AD15"/>
  <c r="AC15"/>
  <c r="AB15"/>
  <c r="AI14"/>
  <c r="AH14"/>
  <c r="AG14"/>
  <c r="AF14"/>
  <c r="AE14"/>
  <c r="AD14"/>
  <c r="AC14"/>
  <c r="AB14"/>
  <c r="AI13"/>
  <c r="AH13"/>
  <c r="AG13"/>
  <c r="AF13"/>
  <c r="AE13"/>
  <c r="AD13"/>
  <c r="AC13"/>
  <c r="AB13"/>
  <c r="AI12"/>
  <c r="AH12"/>
  <c r="AG12"/>
  <c r="AF12"/>
  <c r="AE12"/>
  <c r="AD12"/>
  <c r="AC12"/>
  <c r="AB12"/>
  <c r="AI11"/>
  <c r="AH11"/>
  <c r="AG11"/>
  <c r="AF11"/>
  <c r="AE11"/>
  <c r="AD11"/>
  <c r="AC11"/>
  <c r="AB11"/>
  <c r="AI10"/>
  <c r="AH10"/>
  <c r="AG10"/>
  <c r="AF10"/>
  <c r="AE10"/>
  <c r="AD10"/>
  <c r="AC10"/>
  <c r="AB10"/>
  <c r="AI9"/>
  <c r="AH9"/>
  <c r="AG9"/>
  <c r="AF9"/>
  <c r="AE9"/>
  <c r="AD9"/>
  <c r="AC9"/>
  <c r="AB9"/>
  <c r="AI8"/>
  <c r="AH8"/>
  <c r="AG8"/>
  <c r="AF8"/>
  <c r="AE8"/>
  <c r="AD8"/>
  <c r="AC8"/>
  <c r="AB8"/>
  <c r="AI7"/>
  <c r="AH7"/>
  <c r="AG7"/>
  <c r="AF7"/>
  <c r="AE7"/>
  <c r="AD7"/>
  <c r="AC7"/>
  <c r="AB7"/>
  <c r="K7"/>
  <c r="E7"/>
  <c r="C13" i="10"/>
  <c r="C12"/>
  <c r="C9"/>
  <c r="C10" s="1"/>
  <c r="N7" i="8"/>
  <c r="H7"/>
  <c r="I8"/>
  <c r="O7"/>
  <c r="M7"/>
  <c r="L7"/>
  <c r="J7"/>
  <c r="I7"/>
  <c r="H8"/>
  <c r="I10"/>
  <c r="K8"/>
  <c r="E8"/>
  <c r="K10" l="1"/>
  <c r="N8"/>
  <c r="N9"/>
  <c r="O8"/>
  <c r="M10"/>
  <c r="L10"/>
  <c r="M8"/>
  <c r="H9"/>
  <c r="L8"/>
  <c r="K9"/>
  <c r="I9"/>
  <c r="N10"/>
  <c r="J10"/>
  <c r="J9"/>
  <c r="O9"/>
  <c r="H10"/>
  <c r="J8"/>
  <c r="L9"/>
  <c r="O10"/>
  <c r="M9"/>
  <c r="N11" l="1"/>
  <c r="I11"/>
  <c r="M11"/>
  <c r="O11"/>
  <c r="J11"/>
  <c r="L11"/>
  <c r="K11"/>
  <c r="H11"/>
  <c r="N12" l="1"/>
  <c r="K12"/>
  <c r="L12"/>
  <c r="I12"/>
  <c r="M12"/>
  <c r="J12"/>
  <c r="H12"/>
  <c r="O12"/>
  <c r="N13" l="1"/>
  <c r="M13"/>
  <c r="K13"/>
  <c r="O13"/>
  <c r="I13"/>
  <c r="J13"/>
  <c r="L13"/>
  <c r="H13"/>
  <c r="N14" l="1"/>
  <c r="L14"/>
  <c r="I14"/>
  <c r="J14"/>
  <c r="H14"/>
  <c r="K14"/>
  <c r="M14"/>
  <c r="O14"/>
  <c r="N15" l="1"/>
  <c r="I15"/>
  <c r="L15"/>
  <c r="M15"/>
  <c r="H15"/>
  <c r="J15"/>
  <c r="K15"/>
  <c r="O15"/>
  <c r="N16" l="1"/>
  <c r="K16"/>
  <c r="H16"/>
  <c r="L16"/>
  <c r="M16"/>
  <c r="J16"/>
  <c r="O16"/>
  <c r="I16"/>
  <c r="N17" l="1"/>
  <c r="M17"/>
  <c r="J17"/>
  <c r="O17"/>
  <c r="I17"/>
  <c r="K17"/>
  <c r="L17"/>
  <c r="H17"/>
  <c r="N18" l="1"/>
  <c r="J18"/>
  <c r="M18"/>
  <c r="I18"/>
  <c r="K18"/>
  <c r="L18"/>
  <c r="O18"/>
  <c r="H18"/>
  <c r="N19" l="1"/>
  <c r="I19"/>
  <c r="M19"/>
  <c r="J19"/>
  <c r="L19"/>
  <c r="K19"/>
  <c r="H19"/>
  <c r="O19"/>
  <c r="N20" l="1"/>
  <c r="K20"/>
  <c r="L20"/>
  <c r="M20"/>
  <c r="J20"/>
  <c r="H20"/>
  <c r="O20"/>
  <c r="I20"/>
  <c r="N21" l="1"/>
  <c r="M21"/>
  <c r="O21"/>
  <c r="I21"/>
  <c r="K21"/>
  <c r="L21"/>
  <c r="H21"/>
  <c r="J21"/>
  <c r="N22" l="1"/>
  <c r="J22"/>
  <c r="L22"/>
  <c r="I22"/>
  <c r="H22"/>
  <c r="K22"/>
  <c r="O22"/>
  <c r="M22"/>
  <c r="N23" l="1"/>
  <c r="I23"/>
  <c r="M23"/>
  <c r="H23"/>
  <c r="O23"/>
  <c r="J23"/>
  <c r="K23"/>
  <c r="L23"/>
  <c r="N24" l="1"/>
  <c r="K24"/>
  <c r="H24"/>
  <c r="I24"/>
  <c r="L24"/>
  <c r="M24"/>
  <c r="J24"/>
  <c r="O24"/>
  <c r="N25" l="1"/>
  <c r="M25"/>
  <c r="O25"/>
  <c r="I25"/>
  <c r="K25"/>
  <c r="H25"/>
  <c r="J25"/>
  <c r="L25"/>
  <c r="N26" l="1"/>
  <c r="J26"/>
  <c r="I26"/>
  <c r="K26"/>
  <c r="M26"/>
  <c r="O26"/>
  <c r="H26"/>
  <c r="L26"/>
</calcChain>
</file>

<file path=xl/sharedStrings.xml><?xml version="1.0" encoding="utf-8"?>
<sst xmlns="http://schemas.openxmlformats.org/spreadsheetml/2006/main" count="68" uniqueCount="49">
  <si>
    <t>Flutes</t>
  </si>
  <si>
    <t>mm</t>
  </si>
  <si>
    <t>Depth of cut</t>
  </si>
  <si>
    <t>Tip Dia</t>
  </si>
  <si>
    <t>= RPM * Bit Circumference</t>
  </si>
  <si>
    <t>SIMPLE BIT CALCULATIONS</t>
  </si>
  <si>
    <t>V Angle</t>
  </si>
  <si>
    <t>Tip Diameter</t>
  </si>
  <si>
    <t>Calculated Values</t>
  </si>
  <si>
    <t>Depth from Width</t>
  </si>
  <si>
    <t>Width from Depth</t>
  </si>
  <si>
    <t>= Feed Rate / Flutes</t>
  </si>
  <si>
    <t>V Depth of cut</t>
  </si>
  <si>
    <t>V Width of cut</t>
  </si>
  <si>
    <t>Width of cut</t>
  </si>
  <si>
    <t>Width mm</t>
  </si>
  <si>
    <t>Depth mm</t>
  </si>
  <si>
    <t>V Width vs Depth for Tip diameter:</t>
  </si>
  <si>
    <t>All units in degrees and mm</t>
  </si>
  <si>
    <t>V Width from Depth</t>
  </si>
  <si>
    <t>V Depth from Width</t>
  </si>
  <si>
    <t>Graham Bland Nov 2020</t>
  </si>
  <si>
    <t>Values</t>
  </si>
  <si>
    <t>V Width vs Depth Calculator</t>
  </si>
  <si>
    <t>Bit Dia (mm)</t>
  </si>
  <si>
    <t>Speed (RPM)</t>
  </si>
  <si>
    <t>Feed Rate (mm/min)</t>
  </si>
  <si>
    <t>Bit Circumference (mm)</t>
  </si>
  <si>
    <t>Surface Speed (mm/min)</t>
  </si>
  <si>
    <t>Chipload (mm)</t>
  </si>
  <si>
    <t>Feed per Cut (mm/min)</t>
  </si>
  <si>
    <t>Formulae</t>
  </si>
  <si>
    <t>= π * Bit Dia</t>
  </si>
  <si>
    <t>= Feed Rate / (Speed * Flutes)</t>
  </si>
  <si>
    <t>Ball Width vs Depth Calculator</t>
  </si>
  <si>
    <t>Width vs Depth for Ball Nose Bits</t>
  </si>
  <si>
    <t>Formulae:</t>
  </si>
  <si>
    <t>Depth =</t>
  </si>
  <si>
    <t>Width =</t>
  </si>
  <si>
    <t>(TAN(VAngle / 2) * 2 * Depth) + TipDia</t>
  </si>
  <si>
    <t>(Width - TipDia) / (TAN(VAngle / 2) * 2)</t>
  </si>
  <si>
    <r>
      <t>TipDia/2 - sqrt((TipDia/2)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(Width/2)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</si>
  <si>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sqrt( (Depth*TipDiameter) - Depth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</si>
  <si>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 xml:space="preserve">Depth = </t>
  </si>
  <si>
    <t xml:space="preserve">Width = </t>
  </si>
  <si>
    <t>Bit Width and Depth Calculator</t>
  </si>
  <si>
    <t>All units in mm</t>
  </si>
  <si>
    <t>Cutting Speed (mm/min)</t>
  </si>
  <si>
    <t>= Surface Speed * Flutes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</si>
</sst>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0.000"/>
    <numFmt numFmtId="166" formatCode="0.0"/>
    <numFmt numFmtId="167" formatCode="0\˚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 Black"/>
      <family val="2"/>
    </font>
    <font>
      <sz val="11"/>
      <color theme="1"/>
      <name val="Arial Black"/>
      <family val="2"/>
    </font>
    <font>
      <i/>
      <sz val="11"/>
      <color theme="1"/>
      <name val="Arial Black"/>
      <family val="2"/>
    </font>
    <font>
      <vertAlign val="superscript"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2" applyNumberFormat="0" applyFill="0" applyAlignment="0" applyProtection="0"/>
    <xf numFmtId="0" fontId="8" fillId="0" borderId="13" applyNumberFormat="0" applyFill="0" applyAlignment="0" applyProtection="0"/>
    <xf numFmtId="0" fontId="9" fillId="0" borderId="1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15" applyNumberFormat="0" applyAlignment="0" applyProtection="0"/>
    <xf numFmtId="0" fontId="14" fillId="8" borderId="16" applyNumberFormat="0" applyAlignment="0" applyProtection="0"/>
    <xf numFmtId="0" fontId="15" fillId="8" borderId="15" applyNumberFormat="0" applyAlignment="0" applyProtection="0"/>
    <xf numFmtId="0" fontId="16" fillId="0" borderId="17" applyNumberFormat="0" applyFill="0" applyAlignment="0" applyProtection="0"/>
    <xf numFmtId="0" fontId="17" fillId="9" borderId="18" applyNumberFormat="0" applyAlignment="0" applyProtection="0"/>
    <xf numFmtId="0" fontId="18" fillId="0" borderId="0" applyNumberFormat="0" applyFill="0" applyBorder="0" applyAlignment="0" applyProtection="0"/>
    <xf numFmtId="0" fontId="5" fillId="10" borderId="1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0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0" fillId="34" borderId="0" applyNumberFormat="0" applyBorder="0" applyAlignment="0" applyProtection="0"/>
  </cellStyleXfs>
  <cellXfs count="105">
    <xf numFmtId="0" fontId="0" fillId="0" borderId="0" xfId="0"/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21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vertical="center"/>
    </xf>
    <xf numFmtId="2" fontId="0" fillId="36" borderId="2" xfId="0" applyNumberFormat="1" applyFill="1" applyBorder="1" applyAlignment="1">
      <alignment horizontal="center" vertical="center"/>
    </xf>
    <xf numFmtId="2" fontId="0" fillId="36" borderId="8" xfId="0" applyNumberFormat="1" applyFill="1" applyBorder="1" applyAlignment="1">
      <alignment horizontal="center" vertical="center"/>
    </xf>
    <xf numFmtId="2" fontId="0" fillId="36" borderId="29" xfId="0" applyNumberFormat="1" applyFill="1" applyBorder="1" applyAlignment="1">
      <alignment horizontal="center" vertical="center"/>
    </xf>
    <xf numFmtId="2" fontId="0" fillId="36" borderId="30" xfId="0" applyNumberFormat="1" applyFill="1" applyBorder="1" applyAlignment="1">
      <alignment horizontal="center" vertical="center"/>
    </xf>
    <xf numFmtId="2" fontId="0" fillId="36" borderId="22" xfId="0" applyNumberFormat="1" applyFill="1" applyBorder="1" applyAlignment="1">
      <alignment horizontal="center" vertical="center"/>
    </xf>
    <xf numFmtId="2" fontId="0" fillId="36" borderId="23" xfId="0" applyNumberFormat="1" applyFill="1" applyBorder="1" applyAlignment="1">
      <alignment horizontal="center" vertical="center"/>
    </xf>
    <xf numFmtId="0" fontId="1" fillId="35" borderId="4" xfId="0" applyFont="1" applyFill="1" applyBorder="1" applyAlignment="1">
      <alignment horizontal="center" vertical="center"/>
    </xf>
    <xf numFmtId="0" fontId="22" fillId="2" borderId="36" xfId="0" applyFont="1" applyFill="1" applyBorder="1"/>
    <xf numFmtId="0" fontId="1" fillId="38" borderId="31" xfId="0" applyFont="1" applyFill="1" applyBorder="1" applyAlignment="1">
      <alignment horizontal="center"/>
    </xf>
    <xf numFmtId="167" fontId="0" fillId="38" borderId="32" xfId="0" applyNumberFormat="1" applyFill="1" applyBorder="1" applyAlignment="1">
      <alignment horizontal="center"/>
    </xf>
    <xf numFmtId="167" fontId="0" fillId="38" borderId="24" xfId="0" applyNumberFormat="1" applyFill="1" applyBorder="1" applyAlignment="1">
      <alignment horizontal="center"/>
    </xf>
    <xf numFmtId="167" fontId="0" fillId="38" borderId="33" xfId="0" applyNumberFormat="1" applyFill="1" applyBorder="1" applyAlignment="1">
      <alignment horizontal="center"/>
    </xf>
    <xf numFmtId="166" fontId="23" fillId="2" borderId="35" xfId="0" applyNumberFormat="1" applyFont="1" applyFill="1" applyBorder="1" applyAlignment="1">
      <alignment horizontal="center"/>
    </xf>
    <xf numFmtId="166" fontId="23" fillId="2" borderId="35" xfId="0" applyNumberFormat="1" applyFont="1" applyFill="1" applyBorder="1" applyAlignment="1" applyProtection="1">
      <alignment horizontal="center"/>
      <protection locked="0"/>
    </xf>
    <xf numFmtId="167" fontId="0" fillId="38" borderId="32" xfId="0" applyNumberFormat="1" applyFill="1" applyBorder="1" applyAlignment="1" applyProtection="1">
      <alignment horizontal="center"/>
      <protection locked="0"/>
    </xf>
    <xf numFmtId="167" fontId="0" fillId="38" borderId="24" xfId="0" applyNumberFormat="1" applyFill="1" applyBorder="1" applyAlignment="1" applyProtection="1">
      <alignment horizontal="center"/>
      <protection locked="0"/>
    </xf>
    <xf numFmtId="167" fontId="0" fillId="38" borderId="33" xfId="0" applyNumberFormat="1" applyFill="1" applyBorder="1" applyAlignment="1" applyProtection="1">
      <alignment horizontal="center"/>
      <protection locked="0"/>
    </xf>
    <xf numFmtId="166" fontId="0" fillId="35" borderId="21" xfId="0" applyNumberFormat="1" applyFill="1" applyBorder="1" applyAlignment="1" applyProtection="1">
      <alignment horizontal="center" vertical="center"/>
      <protection locked="0"/>
    </xf>
    <xf numFmtId="166" fontId="0" fillId="35" borderId="7" xfId="0" applyNumberFormat="1" applyFill="1" applyBorder="1" applyAlignment="1" applyProtection="1">
      <alignment horizontal="center" vertical="center"/>
      <protection locked="0"/>
    </xf>
    <xf numFmtId="166" fontId="0" fillId="35" borderId="28" xfId="0" applyNumberFormat="1" applyFill="1" applyBorder="1" applyAlignment="1" applyProtection="1">
      <alignment horizontal="center" vertical="center"/>
      <protection locked="0"/>
    </xf>
    <xf numFmtId="0" fontId="4" fillId="36" borderId="29" xfId="0" applyNumberFormat="1" applyFont="1" applyFill="1" applyBorder="1" applyAlignment="1">
      <alignment horizontal="right" vertical="center"/>
    </xf>
    <xf numFmtId="2" fontId="1" fillId="36" borderId="30" xfId="0" applyNumberFormat="1" applyFont="1" applyFill="1" applyBorder="1" applyAlignment="1">
      <alignment horizontal="center" vertical="center"/>
    </xf>
    <xf numFmtId="2" fontId="0" fillId="36" borderId="38" xfId="0" applyNumberFormat="1" applyFont="1" applyFill="1" applyBorder="1" applyAlignment="1" applyProtection="1">
      <alignment horizontal="center" vertical="center"/>
      <protection locked="0"/>
    </xf>
    <xf numFmtId="0" fontId="0" fillId="36" borderId="37" xfId="0" applyNumberFormat="1" applyFont="1" applyFill="1" applyBorder="1" applyAlignment="1">
      <alignment horizontal="right" vertical="center"/>
    </xf>
    <xf numFmtId="0" fontId="0" fillId="35" borderId="39" xfId="0" applyNumberFormat="1" applyFont="1" applyFill="1" applyBorder="1" applyAlignment="1">
      <alignment horizontal="right" vertical="center"/>
    </xf>
    <xf numFmtId="166" fontId="0" fillId="35" borderId="40" xfId="0" applyNumberFormat="1" applyFont="1" applyFill="1" applyBorder="1" applyAlignment="1" applyProtection="1">
      <alignment horizontal="center" vertical="center"/>
      <protection locked="0"/>
    </xf>
    <xf numFmtId="0" fontId="4" fillId="35" borderId="41" xfId="0" applyNumberFormat="1" applyFont="1" applyFill="1" applyBorder="1" applyAlignment="1">
      <alignment horizontal="right" vertical="center"/>
    </xf>
    <xf numFmtId="166" fontId="1" fillId="35" borderId="42" xfId="0" applyNumberFormat="1" applyFont="1" applyFill="1" applyBorder="1" applyAlignment="1">
      <alignment horizontal="center" vertical="center"/>
    </xf>
    <xf numFmtId="0" fontId="0" fillId="38" borderId="43" xfId="0" applyNumberFormat="1" applyFill="1" applyBorder="1" applyAlignment="1">
      <alignment horizontal="right" vertical="center"/>
    </xf>
    <xf numFmtId="167" fontId="0" fillId="38" borderId="44" xfId="0" applyNumberFormat="1" applyFill="1" applyBorder="1" applyAlignment="1" applyProtection="1">
      <alignment horizontal="center" vertical="center"/>
      <protection locked="0"/>
    </xf>
    <xf numFmtId="0" fontId="0" fillId="2" borderId="45" xfId="0" applyFill="1" applyBorder="1" applyAlignment="1">
      <alignment horizontal="right"/>
    </xf>
    <xf numFmtId="2" fontId="0" fillId="2" borderId="46" xfId="0" applyNumberForma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/>
    </xf>
    <xf numFmtId="0" fontId="0" fillId="36" borderId="49" xfId="0" applyNumberFormat="1" applyFont="1" applyFill="1" applyBorder="1" applyAlignment="1">
      <alignment horizontal="right" vertical="center"/>
    </xf>
    <xf numFmtId="0" fontId="0" fillId="36" borderId="50" xfId="0" applyNumberFormat="1" applyFont="1" applyFill="1" applyBorder="1" applyAlignment="1">
      <alignment horizontal="right" vertical="center"/>
    </xf>
    <xf numFmtId="0" fontId="0" fillId="36" borderId="51" xfId="0" applyNumberFormat="1" applyFont="1" applyFill="1" applyBorder="1" applyAlignment="1">
      <alignment horizontal="right" vertical="center"/>
    </xf>
    <xf numFmtId="0" fontId="0" fillId="38" borderId="49" xfId="0" applyNumberFormat="1" applyFill="1" applyBorder="1" applyAlignment="1">
      <alignment horizontal="right" vertical="center"/>
    </xf>
    <xf numFmtId="0" fontId="0" fillId="38" borderId="50" xfId="0" applyNumberFormat="1" applyFill="1" applyBorder="1" applyAlignment="1">
      <alignment horizontal="right" vertical="center"/>
    </xf>
    <xf numFmtId="0" fontId="0" fillId="38" borderId="51" xfId="0" applyNumberFormat="1" applyFill="1" applyBorder="1" applyAlignment="1">
      <alignment horizontal="right" vertical="center"/>
    </xf>
    <xf numFmtId="3" fontId="0" fillId="38" borderId="54" xfId="0" applyNumberFormat="1" applyFill="1" applyBorder="1" applyAlignment="1" applyProtection="1">
      <alignment horizontal="right" vertical="center" indent="1"/>
      <protection locked="0"/>
    </xf>
    <xf numFmtId="0" fontId="22" fillId="3" borderId="58" xfId="0" applyFont="1" applyFill="1" applyBorder="1" applyAlignment="1">
      <alignment horizontal="center" vertical="center"/>
    </xf>
    <xf numFmtId="2" fontId="0" fillId="36" borderId="48" xfId="0" applyNumberFormat="1" applyFont="1" applyFill="1" applyBorder="1" applyAlignment="1">
      <alignment horizontal="right" vertical="center" indent="1"/>
    </xf>
    <xf numFmtId="3" fontId="0" fillId="36" borderId="40" xfId="0" applyNumberFormat="1" applyFont="1" applyFill="1" applyBorder="1" applyAlignment="1">
      <alignment horizontal="right" vertical="center" indent="1"/>
    </xf>
    <xf numFmtId="165" fontId="0" fillId="36" borderId="40" xfId="0" applyNumberFormat="1" applyFont="1" applyFill="1" applyBorder="1" applyAlignment="1">
      <alignment horizontal="right" vertical="center" indent="1"/>
    </xf>
    <xf numFmtId="0" fontId="0" fillId="36" borderId="52" xfId="0" applyNumberFormat="1" applyFont="1" applyFill="1" applyBorder="1" applyAlignment="1">
      <alignment horizontal="right" vertical="center" indent="1"/>
    </xf>
    <xf numFmtId="0" fontId="0" fillId="39" borderId="59" xfId="0" quotePrefix="1" applyFill="1" applyBorder="1" applyAlignment="1">
      <alignment horizontal="center" vertical="center"/>
    </xf>
    <xf numFmtId="0" fontId="0" fillId="39" borderId="1" xfId="0" quotePrefix="1" applyFill="1" applyBorder="1" applyAlignment="1">
      <alignment horizontal="center" vertical="center"/>
    </xf>
    <xf numFmtId="0" fontId="0" fillId="39" borderId="60" xfId="0" quotePrefix="1" applyFill="1" applyBorder="1" applyAlignment="1">
      <alignment horizontal="center" vertical="center"/>
    </xf>
    <xf numFmtId="2" fontId="0" fillId="38" borderId="53" xfId="0" applyNumberFormat="1" applyFill="1" applyBorder="1" applyAlignment="1" applyProtection="1">
      <alignment horizontal="right" vertical="center" indent="1"/>
      <protection locked="0"/>
    </xf>
    <xf numFmtId="1" fontId="0" fillId="38" borderId="54" xfId="0" applyNumberFormat="1" applyFill="1" applyBorder="1" applyAlignment="1" applyProtection="1">
      <alignment horizontal="right" vertical="center" indent="1"/>
      <protection locked="0"/>
    </xf>
    <xf numFmtId="1" fontId="0" fillId="38" borderId="55" xfId="0" applyNumberFormat="1" applyFill="1" applyBorder="1" applyAlignment="1" applyProtection="1">
      <alignment horizontal="right" vertical="center" indent="1"/>
      <protection locked="0"/>
    </xf>
    <xf numFmtId="1" fontId="0" fillId="0" borderId="0" xfId="0" applyNumberFormat="1"/>
    <xf numFmtId="2" fontId="0" fillId="35" borderId="40" xfId="0" applyNumberFormat="1" applyFont="1" applyFill="1" applyBorder="1" applyAlignment="1" applyProtection="1">
      <alignment horizontal="center" vertical="center"/>
      <protection locked="0"/>
    </xf>
    <xf numFmtId="0" fontId="0" fillId="35" borderId="39" xfId="0" applyNumberFormat="1" applyFill="1" applyBorder="1" applyAlignment="1">
      <alignment horizontal="right" vertical="center"/>
    </xf>
    <xf numFmtId="0" fontId="0" fillId="36" borderId="37" xfId="0" applyNumberFormat="1" applyFill="1" applyBorder="1" applyAlignment="1">
      <alignment horizontal="right" vertical="center"/>
    </xf>
    <xf numFmtId="0" fontId="0" fillId="38" borderId="64" xfId="0" applyNumberFormat="1" applyFill="1" applyBorder="1" applyAlignment="1" applyProtection="1">
      <alignment horizontal="center" vertical="center"/>
      <protection locked="0"/>
    </xf>
    <xf numFmtId="0" fontId="1" fillId="35" borderId="6" xfId="0" applyFont="1" applyFill="1" applyBorder="1" applyAlignment="1">
      <alignment horizontal="center" vertical="center"/>
    </xf>
    <xf numFmtId="0" fontId="1" fillId="38" borderId="47" xfId="0" applyFont="1" applyFill="1" applyBorder="1" applyAlignment="1">
      <alignment horizontal="center"/>
    </xf>
    <xf numFmtId="0" fontId="0" fillId="38" borderId="65" xfId="0" applyNumberFormat="1" applyFill="1" applyBorder="1" applyAlignment="1" applyProtection="1">
      <alignment horizontal="center"/>
      <protection locked="0"/>
    </xf>
    <xf numFmtId="0" fontId="0" fillId="38" borderId="66" xfId="0" applyNumberFormat="1" applyFill="1" applyBorder="1" applyAlignment="1" applyProtection="1">
      <alignment horizontal="center"/>
      <protection locked="0"/>
    </xf>
    <xf numFmtId="2" fontId="0" fillId="36" borderId="25" xfId="0" applyNumberFormat="1" applyFill="1" applyBorder="1" applyAlignment="1">
      <alignment horizontal="center" vertical="center"/>
    </xf>
    <xf numFmtId="2" fontId="0" fillId="36" borderId="27" xfId="0" applyNumberFormat="1" applyFill="1" applyBorder="1" applyAlignment="1">
      <alignment horizontal="center" vertical="center"/>
    </xf>
    <xf numFmtId="0" fontId="3" fillId="39" borderId="67" xfId="0" quotePrefix="1" applyFont="1" applyFill="1" applyBorder="1" applyAlignment="1">
      <alignment horizontal="right" vertical="center"/>
    </xf>
    <xf numFmtId="0" fontId="3" fillId="39" borderId="70" xfId="0" quotePrefix="1" applyFont="1" applyFill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3" fillId="39" borderId="68" xfId="0" quotePrefix="1" applyFont="1" applyFill="1" applyBorder="1" applyAlignment="1">
      <alignment horizontal="left" vertical="center"/>
    </xf>
    <xf numFmtId="0" fontId="3" fillId="39" borderId="69" xfId="0" quotePrefix="1" applyFont="1" applyFill="1" applyBorder="1" applyAlignment="1">
      <alignment horizontal="left" vertical="center"/>
    </xf>
    <xf numFmtId="0" fontId="3" fillId="39" borderId="71" xfId="0" quotePrefix="1" applyFont="1" applyFill="1" applyBorder="1" applyAlignment="1">
      <alignment horizontal="left" vertical="center"/>
    </xf>
    <xf numFmtId="0" fontId="3" fillId="39" borderId="72" xfId="0" quotePrefix="1" applyFont="1" applyFill="1" applyBorder="1" applyAlignment="1">
      <alignment horizontal="left" vertical="center"/>
    </xf>
    <xf numFmtId="0" fontId="22" fillId="3" borderId="34" xfId="0" applyFont="1" applyFill="1" applyBorder="1" applyAlignment="1">
      <alignment horizontal="left" vertical="center"/>
    </xf>
    <xf numFmtId="0" fontId="22" fillId="3" borderId="35" xfId="0" applyFont="1" applyFill="1" applyBorder="1" applyAlignment="1">
      <alignment horizontal="left" vertical="center"/>
    </xf>
    <xf numFmtId="0" fontId="22" fillId="3" borderId="36" xfId="0" applyFont="1" applyFill="1" applyBorder="1" applyAlignment="1">
      <alignment horizontal="left" vertical="center"/>
    </xf>
    <xf numFmtId="0" fontId="22" fillId="37" borderId="34" xfId="0" applyFont="1" applyFill="1" applyBorder="1" applyAlignment="1">
      <alignment horizontal="center"/>
    </xf>
    <xf numFmtId="0" fontId="22" fillId="37" borderId="35" xfId="0" applyFont="1" applyFill="1" applyBorder="1" applyAlignment="1">
      <alignment horizontal="center"/>
    </xf>
    <xf numFmtId="0" fontId="22" fillId="37" borderId="36" xfId="0" applyFont="1" applyFill="1" applyBorder="1" applyAlignment="1">
      <alignment horizontal="center"/>
    </xf>
    <xf numFmtId="0" fontId="1" fillId="40" borderId="26" xfId="0" applyFont="1" applyFill="1" applyBorder="1" applyAlignment="1">
      <alignment horizontal="center"/>
    </xf>
    <xf numFmtId="0" fontId="1" fillId="40" borderId="25" xfId="0" applyFont="1" applyFill="1" applyBorder="1" applyAlignment="1">
      <alignment horizontal="center"/>
    </xf>
    <xf numFmtId="0" fontId="2" fillId="40" borderId="25" xfId="0" applyFont="1" applyFill="1" applyBorder="1" applyAlignment="1">
      <alignment horizontal="center" vertical="center"/>
    </xf>
    <xf numFmtId="0" fontId="2" fillId="40" borderId="27" xfId="0" applyFont="1" applyFill="1" applyBorder="1" applyAlignment="1">
      <alignment horizontal="center" vertical="center"/>
    </xf>
    <xf numFmtId="0" fontId="0" fillId="38" borderId="61" xfId="0" applyNumberFormat="1" applyFill="1" applyBorder="1" applyAlignment="1">
      <alignment horizontal="center" vertical="center"/>
    </xf>
    <xf numFmtId="0" fontId="0" fillId="38" borderId="62" xfId="0" applyNumberFormat="1" applyFill="1" applyBorder="1" applyAlignment="1">
      <alignment horizontal="center" vertical="center"/>
    </xf>
    <xf numFmtId="0" fontId="0" fillId="38" borderId="63" xfId="0" applyNumberFormat="1" applyFill="1" applyBorder="1" applyAlignment="1">
      <alignment horizontal="center" vertical="center"/>
    </xf>
    <xf numFmtId="0" fontId="1" fillId="36" borderId="11" xfId="0" applyFont="1" applyFill="1" applyBorder="1" applyAlignment="1">
      <alignment horizontal="center"/>
    </xf>
    <xf numFmtId="0" fontId="1" fillId="36" borderId="9" xfId="0" applyFont="1" applyFill="1" applyBorder="1" applyAlignment="1">
      <alignment horizontal="center"/>
    </xf>
    <xf numFmtId="0" fontId="1" fillId="36" borderId="10" xfId="0" applyFont="1" applyFill="1" applyBorder="1" applyAlignment="1">
      <alignment horizontal="center"/>
    </xf>
    <xf numFmtId="0" fontId="22" fillId="2" borderId="34" xfId="0" applyFont="1" applyFill="1" applyBorder="1" applyAlignment="1">
      <alignment horizontal="left" vertical="center"/>
    </xf>
    <xf numFmtId="0" fontId="22" fillId="2" borderId="35" xfId="0" applyFont="1" applyFill="1" applyBorder="1" applyAlignment="1">
      <alignment horizontal="left" vertical="center"/>
    </xf>
    <xf numFmtId="0" fontId="22" fillId="2" borderId="36" xfId="0" applyFont="1" applyFill="1" applyBorder="1" applyAlignment="1">
      <alignment horizontal="left" vertical="center"/>
    </xf>
    <xf numFmtId="0" fontId="22" fillId="2" borderId="34" xfId="0" applyFont="1" applyFill="1" applyBorder="1" applyAlignment="1">
      <alignment horizontal="right" vertical="center"/>
    </xf>
    <xf numFmtId="0" fontId="22" fillId="2" borderId="35" xfId="0" applyFont="1" applyFill="1" applyBorder="1" applyAlignment="1">
      <alignment horizontal="right" vertical="center"/>
    </xf>
    <xf numFmtId="0" fontId="1" fillId="36" borderId="3" xfId="0" applyFont="1" applyFill="1" applyBorder="1" applyAlignment="1">
      <alignment horizontal="center"/>
    </xf>
    <xf numFmtId="0" fontId="1" fillId="36" borderId="5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37" borderId="56" xfId="0" applyFont="1" applyFill="1" applyBorder="1" applyAlignment="1">
      <alignment horizontal="center"/>
    </xf>
    <xf numFmtId="0" fontId="22" fillId="37" borderId="57" xfId="0" applyFont="1" applyFill="1" applyBorder="1" applyAlignment="1">
      <alignment horizontal="center"/>
    </xf>
    <xf numFmtId="0" fontId="0" fillId="36" borderId="50" xfId="0" applyNumberFormat="1" applyFill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AF"/>
      <color rgb="FFFFFF5D"/>
      <color rgb="FFFFFFCC"/>
      <color rgb="FFBAF4C4"/>
      <color rgb="FFFFFF4B"/>
      <color rgb="FF00FA7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BG27"/>
  <sheetViews>
    <sheetView workbookViewId="0">
      <selection activeCell="AA4" sqref="AA4:AI26"/>
    </sheetView>
  </sheetViews>
  <sheetFormatPr defaultRowHeight="15"/>
  <cols>
    <col min="1" max="1" width="1.7109375" style="4" customWidth="1"/>
    <col min="2" max="2" width="14.85546875" style="4" customWidth="1"/>
    <col min="3" max="3" width="6.42578125" style="4" customWidth="1"/>
    <col min="4" max="4" width="21.5703125" style="4" bestFit="1" customWidth="1"/>
    <col min="5" max="5" width="8.42578125" style="4" customWidth="1"/>
    <col min="6" max="6" width="5.7109375" style="4" customWidth="1"/>
    <col min="7" max="7" width="10.28515625" style="4" customWidth="1"/>
    <col min="8" max="15" width="6.28515625" style="4" customWidth="1"/>
    <col min="16" max="16" width="3.7109375" style="4" customWidth="1"/>
    <col min="17" max="17" width="10.28515625" style="4" customWidth="1"/>
    <col min="18" max="25" width="6.28515625" style="4" customWidth="1"/>
    <col min="26" max="26" width="3.7109375" style="4" customWidth="1"/>
    <col min="27" max="27" width="10.28515625" style="4" customWidth="1"/>
    <col min="28" max="35" width="6.28515625" style="4" customWidth="1"/>
    <col min="36" max="37" width="9.140625" style="4"/>
    <col min="38" max="38" width="14.140625" style="4" customWidth="1"/>
    <col min="39" max="39" width="9.140625" style="4"/>
    <col min="40" max="40" width="17.42578125" style="4" customWidth="1"/>
    <col min="41" max="42" width="9.140625" style="4"/>
    <col min="43" max="43" width="10.42578125" style="4" bestFit="1" customWidth="1"/>
    <col min="44" max="59" width="5.7109375" style="4" customWidth="1"/>
    <col min="60" max="16384" width="9.140625" style="4"/>
  </cols>
  <sheetData>
    <row r="1" spans="2:59" ht="4.5" customHeight="1"/>
    <row r="2" spans="2:59" ht="22.5">
      <c r="B2" s="5" t="s">
        <v>45</v>
      </c>
      <c r="F2" s="73" t="s">
        <v>21</v>
      </c>
      <c r="G2" s="73"/>
      <c r="H2" s="73"/>
    </row>
    <row r="3" spans="2:59" ht="15.75" thickBot="1">
      <c r="B3" s="73" t="s">
        <v>18</v>
      </c>
      <c r="C3" s="73"/>
      <c r="D3" s="73"/>
      <c r="E3" s="73"/>
      <c r="AL3" s="73" t="s">
        <v>46</v>
      </c>
      <c r="AM3" s="73"/>
      <c r="AN3" s="73"/>
      <c r="AO3" s="73"/>
    </row>
    <row r="4" spans="2:59" ht="20.25" thickTop="1" thickBot="1">
      <c r="B4" s="81" t="s">
        <v>23</v>
      </c>
      <c r="C4" s="82"/>
      <c r="D4" s="82"/>
      <c r="E4" s="83"/>
      <c r="G4" s="97" t="s">
        <v>17</v>
      </c>
      <c r="H4" s="98"/>
      <c r="I4" s="98"/>
      <c r="J4" s="98"/>
      <c r="K4" s="98"/>
      <c r="L4" s="98"/>
      <c r="M4" s="98"/>
      <c r="N4" s="22">
        <v>0</v>
      </c>
      <c r="O4" s="16" t="s">
        <v>1</v>
      </c>
      <c r="Q4" s="97" t="s">
        <v>17</v>
      </c>
      <c r="R4" s="98"/>
      <c r="S4" s="98"/>
      <c r="T4" s="98"/>
      <c r="U4" s="98"/>
      <c r="V4" s="98"/>
      <c r="W4" s="98"/>
      <c r="X4" s="21">
        <v>0.1</v>
      </c>
      <c r="Y4" s="16" t="s">
        <v>1</v>
      </c>
      <c r="AA4" s="97" t="s">
        <v>17</v>
      </c>
      <c r="AB4" s="98"/>
      <c r="AC4" s="98"/>
      <c r="AD4" s="98"/>
      <c r="AE4" s="98"/>
      <c r="AF4" s="98"/>
      <c r="AG4" s="98"/>
      <c r="AH4" s="21">
        <v>0.2</v>
      </c>
      <c r="AI4" s="16" t="s">
        <v>1</v>
      </c>
      <c r="AL4" s="81" t="s">
        <v>34</v>
      </c>
      <c r="AM4" s="82"/>
      <c r="AN4" s="82"/>
      <c r="AO4" s="83"/>
      <c r="AQ4" s="94" t="s">
        <v>35</v>
      </c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6"/>
    </row>
    <row r="5" spans="2:59" ht="16.5" thickTop="1" thickBot="1">
      <c r="B5" s="37" t="s">
        <v>6</v>
      </c>
      <c r="C5" s="38">
        <v>20</v>
      </c>
      <c r="D5" s="39" t="s">
        <v>7</v>
      </c>
      <c r="E5" s="40">
        <v>0.1</v>
      </c>
      <c r="G5" s="17" t="s">
        <v>6</v>
      </c>
      <c r="H5" s="23">
        <v>15</v>
      </c>
      <c r="I5" s="23">
        <v>20</v>
      </c>
      <c r="J5" s="23">
        <v>30</v>
      </c>
      <c r="K5" s="23">
        <v>45</v>
      </c>
      <c r="L5" s="23">
        <v>60</v>
      </c>
      <c r="M5" s="23">
        <v>90</v>
      </c>
      <c r="N5" s="24">
        <v>120</v>
      </c>
      <c r="O5" s="25">
        <v>150</v>
      </c>
      <c r="Q5" s="17" t="s">
        <v>6</v>
      </c>
      <c r="R5" s="18">
        <v>15</v>
      </c>
      <c r="S5" s="18">
        <v>20</v>
      </c>
      <c r="T5" s="18">
        <v>30</v>
      </c>
      <c r="U5" s="18">
        <v>45</v>
      </c>
      <c r="V5" s="18">
        <v>60</v>
      </c>
      <c r="W5" s="18">
        <v>90</v>
      </c>
      <c r="X5" s="19">
        <v>120</v>
      </c>
      <c r="Y5" s="20">
        <v>150</v>
      </c>
      <c r="AA5" s="17" t="s">
        <v>6</v>
      </c>
      <c r="AB5" s="18">
        <v>15</v>
      </c>
      <c r="AC5" s="18">
        <v>20</v>
      </c>
      <c r="AD5" s="18">
        <v>30</v>
      </c>
      <c r="AE5" s="18">
        <v>45</v>
      </c>
      <c r="AF5" s="18">
        <v>60</v>
      </c>
      <c r="AG5" s="18">
        <v>90</v>
      </c>
      <c r="AH5" s="19">
        <v>120</v>
      </c>
      <c r="AI5" s="20">
        <v>150</v>
      </c>
      <c r="AL5" s="88" t="s">
        <v>7</v>
      </c>
      <c r="AM5" s="89"/>
      <c r="AN5" s="90"/>
      <c r="AO5" s="64">
        <v>0.25</v>
      </c>
      <c r="AQ5" s="66" t="s">
        <v>3</v>
      </c>
      <c r="AR5" s="67">
        <v>0.25</v>
      </c>
      <c r="AS5" s="67">
        <v>0.5</v>
      </c>
      <c r="AT5" s="67">
        <v>0.75</v>
      </c>
      <c r="AU5" s="67">
        <v>0.8</v>
      </c>
      <c r="AV5" s="67">
        <v>1</v>
      </c>
      <c r="AW5" s="67">
        <v>1.5</v>
      </c>
      <c r="AX5" s="67">
        <v>2</v>
      </c>
      <c r="AY5" s="67">
        <v>3</v>
      </c>
      <c r="AZ5" s="67">
        <v>3.1749999999999998</v>
      </c>
      <c r="BA5" s="67">
        <v>3.5</v>
      </c>
      <c r="BB5" s="67">
        <v>4</v>
      </c>
      <c r="BC5" s="67">
        <v>4.5</v>
      </c>
      <c r="BD5" s="67">
        <v>5</v>
      </c>
      <c r="BE5" s="67">
        <v>6</v>
      </c>
      <c r="BF5" s="67">
        <v>6.35</v>
      </c>
      <c r="BG5" s="68">
        <v>6.5</v>
      </c>
    </row>
    <row r="6" spans="2:59" ht="15.75" thickBot="1">
      <c r="B6" s="84" t="s">
        <v>22</v>
      </c>
      <c r="C6" s="85"/>
      <c r="D6" s="86" t="s">
        <v>8</v>
      </c>
      <c r="E6" s="87"/>
      <c r="G6" s="15" t="s">
        <v>15</v>
      </c>
      <c r="H6" s="99" t="s">
        <v>16</v>
      </c>
      <c r="I6" s="99"/>
      <c r="J6" s="99"/>
      <c r="K6" s="99"/>
      <c r="L6" s="99"/>
      <c r="M6" s="99"/>
      <c r="N6" s="91"/>
      <c r="O6" s="100"/>
      <c r="Q6" s="15" t="s">
        <v>15</v>
      </c>
      <c r="R6" s="99" t="s">
        <v>16</v>
      </c>
      <c r="S6" s="99"/>
      <c r="T6" s="99"/>
      <c r="U6" s="99"/>
      <c r="V6" s="99"/>
      <c r="W6" s="99"/>
      <c r="X6" s="99"/>
      <c r="Y6" s="100"/>
      <c r="AA6" s="15" t="s">
        <v>15</v>
      </c>
      <c r="AB6" s="99" t="s">
        <v>16</v>
      </c>
      <c r="AC6" s="99"/>
      <c r="AD6" s="99"/>
      <c r="AE6" s="99"/>
      <c r="AF6" s="99"/>
      <c r="AG6" s="99"/>
      <c r="AH6" s="99"/>
      <c r="AI6" s="100"/>
      <c r="AL6" s="84" t="s">
        <v>22</v>
      </c>
      <c r="AM6" s="85"/>
      <c r="AN6" s="86" t="s">
        <v>8</v>
      </c>
      <c r="AO6" s="87"/>
      <c r="AQ6" s="65" t="s">
        <v>15</v>
      </c>
      <c r="AR6" s="91" t="s">
        <v>16</v>
      </c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3"/>
    </row>
    <row r="7" spans="2:59">
      <c r="B7" s="33" t="s">
        <v>12</v>
      </c>
      <c r="C7" s="34"/>
      <c r="D7" s="35" t="s">
        <v>19</v>
      </c>
      <c r="E7" s="36" t="str">
        <f>IF(C7="","",(TAN(RADIANS(C5/2))*2*C7)+E5)</f>
        <v/>
      </c>
      <c r="G7" s="26">
        <v>0.5</v>
      </c>
      <c r="H7" s="13">
        <f t="shared" ref="H7:O16" si="0">($G7-$N$4)/(TAN(RADIANS(H$5/2))*2)</f>
        <v>1.8989385281812878</v>
      </c>
      <c r="I7" s="13">
        <f t="shared" si="0"/>
        <v>1.4178204549044273</v>
      </c>
      <c r="J7" s="13">
        <f t="shared" si="0"/>
        <v>0.93301270189221941</v>
      </c>
      <c r="K7" s="13">
        <f t="shared" si="0"/>
        <v>0.60355339059327373</v>
      </c>
      <c r="L7" s="13">
        <f t="shared" si="0"/>
        <v>0.43301270189221935</v>
      </c>
      <c r="M7" s="13">
        <f t="shared" si="0"/>
        <v>0.25</v>
      </c>
      <c r="N7" s="13">
        <f t="shared" si="0"/>
        <v>0.14433756729740649</v>
      </c>
      <c r="O7" s="14">
        <f t="shared" si="0"/>
        <v>6.6987298107780674E-2</v>
      </c>
      <c r="Q7" s="26">
        <v>0.5</v>
      </c>
      <c r="R7" s="13">
        <f>($Q7-$X$4)/(TAN(RADIANS(R$5/2))*2)</f>
        <v>1.5191508225450303</v>
      </c>
      <c r="S7" s="13">
        <f t="shared" ref="S7:Y22" si="1">($Q7-$X$4)/(TAN(RADIANS(S$5/2))*2)</f>
        <v>1.1342563639235419</v>
      </c>
      <c r="T7" s="13">
        <f t="shared" si="1"/>
        <v>0.74641016151377548</v>
      </c>
      <c r="U7" s="13">
        <f t="shared" si="1"/>
        <v>0.48284271247461907</v>
      </c>
      <c r="V7" s="13">
        <f t="shared" si="1"/>
        <v>0.34641016151377552</v>
      </c>
      <c r="W7" s="13">
        <f t="shared" si="1"/>
        <v>0.20000000000000004</v>
      </c>
      <c r="X7" s="13">
        <f t="shared" si="1"/>
        <v>0.11547005383792519</v>
      </c>
      <c r="Y7" s="13">
        <f t="shared" si="1"/>
        <v>5.3589838486224541E-2</v>
      </c>
      <c r="AA7" s="26">
        <v>0.5</v>
      </c>
      <c r="AB7" s="13">
        <f>($AA7-$AH$4)/(TAN(RADIANS(AB$5/2))*2)</f>
        <v>1.1393631169087728</v>
      </c>
      <c r="AC7" s="13">
        <f t="shared" ref="AC7:AI22" si="2">($AA7-$AH$4)/(TAN(RADIANS(AC$5/2))*2)</f>
        <v>0.85069227294265637</v>
      </c>
      <c r="AD7" s="13">
        <f t="shared" si="2"/>
        <v>0.55980762113533156</v>
      </c>
      <c r="AE7" s="13">
        <f t="shared" si="2"/>
        <v>0.36213203435596425</v>
      </c>
      <c r="AF7" s="13">
        <f t="shared" si="2"/>
        <v>0.25980762113533162</v>
      </c>
      <c r="AG7" s="13">
        <f t="shared" si="2"/>
        <v>0.15000000000000002</v>
      </c>
      <c r="AH7" s="13">
        <f t="shared" si="2"/>
        <v>8.6602540378443893E-2</v>
      </c>
      <c r="AI7" s="14">
        <f t="shared" si="2"/>
        <v>4.01923788646684E-2</v>
      </c>
      <c r="AL7" s="62" t="s">
        <v>2</v>
      </c>
      <c r="AM7" s="61">
        <v>2</v>
      </c>
      <c r="AN7" s="35" t="s">
        <v>10</v>
      </c>
      <c r="AO7" s="36">
        <f>IF(AM7="","",IF(AM7&gt;AO5/2,AO5,SQRT(AM7*AO5 - POWER(AM7,2))*2))</f>
        <v>0.25</v>
      </c>
      <c r="AQ7" s="26">
        <v>0.1</v>
      </c>
      <c r="AR7" s="69">
        <f t="shared" ref="AR7:AS22" si="3">IF($AQ7&gt;AR$5,"-",IF((AR$5/2-SQRT(POWER(AR$5/2,2)-POWER($AQ7/2,2)))&lt; 0.01,"-",AR$5/2-SQRT(POWER(AR$5/2,2)-POWER($AQ7/2,2))))</f>
        <v>1.0435607626104001E-2</v>
      </c>
      <c r="AS7" s="69" t="str">
        <f>IF($AQ7&gt;AS$5,"-",IF((AS$5/2-SQRT(POWER(AS$5/2,2)-POWER($AQ7/2,2)))&lt; 0.01,"-",AS$5/2-SQRT(POWER(AS$5/2,2)-POWER($AQ7/2,2))))</f>
        <v>-</v>
      </c>
      <c r="AT7" s="69" t="str">
        <f t="shared" ref="AT7:BG22" si="4">IF($AQ7&gt;AT$5,"-",IF((AT$5/2-SQRT(POWER(AT$5/2,2)-POWER($AQ7/2,2)))&lt; 0.01,"-",AT$5/2-SQRT(POWER(AT$5/2,2)-POWER($AQ7/2,2))))</f>
        <v>-</v>
      </c>
      <c r="AU7" s="69" t="str">
        <f t="shared" si="4"/>
        <v>-</v>
      </c>
      <c r="AV7" s="69" t="str">
        <f t="shared" si="4"/>
        <v>-</v>
      </c>
      <c r="AW7" s="69" t="str">
        <f t="shared" si="4"/>
        <v>-</v>
      </c>
      <c r="AX7" s="69" t="str">
        <f t="shared" si="4"/>
        <v>-</v>
      </c>
      <c r="AY7" s="69" t="str">
        <f t="shared" si="4"/>
        <v>-</v>
      </c>
      <c r="AZ7" s="69" t="str">
        <f t="shared" si="4"/>
        <v>-</v>
      </c>
      <c r="BA7" s="69" t="str">
        <f t="shared" si="4"/>
        <v>-</v>
      </c>
      <c r="BB7" s="69" t="str">
        <f t="shared" si="4"/>
        <v>-</v>
      </c>
      <c r="BC7" s="69" t="str">
        <f t="shared" si="4"/>
        <v>-</v>
      </c>
      <c r="BD7" s="69" t="str">
        <f t="shared" si="4"/>
        <v>-</v>
      </c>
      <c r="BE7" s="69" t="str">
        <f t="shared" si="4"/>
        <v>-</v>
      </c>
      <c r="BF7" s="69" t="str">
        <f t="shared" si="4"/>
        <v>-</v>
      </c>
      <c r="BG7" s="70" t="str">
        <f t="shared" si="4"/>
        <v>-</v>
      </c>
    </row>
    <row r="8" spans="2:59" ht="15.75" thickBot="1">
      <c r="B8" s="32" t="s">
        <v>13</v>
      </c>
      <c r="C8" s="31">
        <v>0.5</v>
      </c>
      <c r="D8" s="29" t="s">
        <v>20</v>
      </c>
      <c r="E8" s="30">
        <f>IF(C8="","",(C8-E5)/(TAN(RADIANS(C5/2))*2))</f>
        <v>1.1342563639235419</v>
      </c>
      <c r="G8" s="27">
        <v>1</v>
      </c>
      <c r="H8" s="9">
        <f t="shared" si="0"/>
        <v>3.7978770563625757</v>
      </c>
      <c r="I8" s="9">
        <f t="shared" si="0"/>
        <v>2.8356409098088546</v>
      </c>
      <c r="J8" s="9">
        <f t="shared" si="0"/>
        <v>1.8660254037844388</v>
      </c>
      <c r="K8" s="9">
        <f t="shared" si="0"/>
        <v>1.2071067811865475</v>
      </c>
      <c r="L8" s="9">
        <f t="shared" si="0"/>
        <v>0.86602540378443871</v>
      </c>
      <c r="M8" s="9">
        <f t="shared" si="0"/>
        <v>0.5</v>
      </c>
      <c r="N8" s="9">
        <f t="shared" si="0"/>
        <v>0.28867513459481298</v>
      </c>
      <c r="O8" s="10">
        <f t="shared" si="0"/>
        <v>0.13397459621556135</v>
      </c>
      <c r="Q8" s="27">
        <v>1</v>
      </c>
      <c r="R8" s="13">
        <f t="shared" ref="R8:Y23" si="5">($Q8-$X$4)/(TAN(RADIANS(R$5/2))*2)</f>
        <v>3.4180893507263184</v>
      </c>
      <c r="S8" s="13">
        <f t="shared" si="1"/>
        <v>2.5520768188279694</v>
      </c>
      <c r="T8" s="13">
        <f t="shared" si="1"/>
        <v>1.6794228634059949</v>
      </c>
      <c r="U8" s="13">
        <f t="shared" si="1"/>
        <v>1.0863961030678928</v>
      </c>
      <c r="V8" s="13">
        <f t="shared" si="1"/>
        <v>0.77942286340599487</v>
      </c>
      <c r="W8" s="13">
        <f t="shared" si="1"/>
        <v>0.45000000000000007</v>
      </c>
      <c r="X8" s="13">
        <f t="shared" si="1"/>
        <v>0.25980762113533168</v>
      </c>
      <c r="Y8" s="13">
        <f t="shared" si="1"/>
        <v>0.12057713659400521</v>
      </c>
      <c r="AA8" s="27">
        <v>1</v>
      </c>
      <c r="AB8" s="9">
        <f t="shared" ref="AB8:AI23" si="6">($AA8-$AH$4)/(TAN(RADIANS(AB$5/2))*2)</f>
        <v>3.0383016450900606</v>
      </c>
      <c r="AC8" s="9">
        <f t="shared" si="2"/>
        <v>2.2685127278470838</v>
      </c>
      <c r="AD8" s="9">
        <f t="shared" si="2"/>
        <v>1.492820323027551</v>
      </c>
      <c r="AE8" s="9">
        <f t="shared" si="2"/>
        <v>0.96568542494923815</v>
      </c>
      <c r="AF8" s="9">
        <f t="shared" si="2"/>
        <v>0.69282032302755103</v>
      </c>
      <c r="AG8" s="9">
        <f t="shared" si="2"/>
        <v>0.40000000000000008</v>
      </c>
      <c r="AH8" s="9">
        <f t="shared" si="2"/>
        <v>0.23094010767585038</v>
      </c>
      <c r="AI8" s="10">
        <f t="shared" si="2"/>
        <v>0.10717967697244908</v>
      </c>
      <c r="AL8" s="63" t="s">
        <v>14</v>
      </c>
      <c r="AM8" s="31">
        <v>0.1</v>
      </c>
      <c r="AN8" s="29" t="s">
        <v>9</v>
      </c>
      <c r="AO8" s="30">
        <f>IF(AM8="","",AO5/2-SQRT(POWER(AO5/2,2)-POWER(AM8/2,2)))</f>
        <v>1.0435607626104001E-2</v>
      </c>
      <c r="AQ8" s="27">
        <v>0.2</v>
      </c>
      <c r="AR8" s="9">
        <f t="shared" si="3"/>
        <v>5.0000000000000017E-2</v>
      </c>
      <c r="AS8" s="9">
        <f t="shared" si="3"/>
        <v>2.0871215252208003E-2</v>
      </c>
      <c r="AT8" s="9">
        <f t="shared" si="4"/>
        <v>1.3579192629975978E-2</v>
      </c>
      <c r="AU8" s="9">
        <f t="shared" si="4"/>
        <v>1.270166537925832E-2</v>
      </c>
      <c r="AV8" s="9">
        <f t="shared" si="4"/>
        <v>1.0102051443364402E-2</v>
      </c>
      <c r="AW8" s="9" t="str">
        <f t="shared" si="4"/>
        <v>-</v>
      </c>
      <c r="AX8" s="9" t="str">
        <f t="shared" si="4"/>
        <v>-</v>
      </c>
      <c r="AY8" s="9" t="str">
        <f t="shared" si="4"/>
        <v>-</v>
      </c>
      <c r="AZ8" s="9" t="str">
        <f t="shared" si="4"/>
        <v>-</v>
      </c>
      <c r="BA8" s="9" t="str">
        <f t="shared" si="4"/>
        <v>-</v>
      </c>
      <c r="BB8" s="9" t="str">
        <f t="shared" si="4"/>
        <v>-</v>
      </c>
      <c r="BC8" s="9" t="str">
        <f t="shared" si="4"/>
        <v>-</v>
      </c>
      <c r="BD8" s="9" t="str">
        <f t="shared" si="4"/>
        <v>-</v>
      </c>
      <c r="BE8" s="9" t="str">
        <f t="shared" si="4"/>
        <v>-</v>
      </c>
      <c r="BF8" s="9" t="str">
        <f t="shared" si="4"/>
        <v>-</v>
      </c>
      <c r="BG8" s="10" t="str">
        <f t="shared" si="4"/>
        <v>-</v>
      </c>
    </row>
    <row r="9" spans="2:59" ht="15" customHeight="1" thickBot="1">
      <c r="G9" s="27">
        <v>1.5</v>
      </c>
      <c r="H9" s="9">
        <f t="shared" si="0"/>
        <v>5.6968155845438639</v>
      </c>
      <c r="I9" s="9">
        <f t="shared" si="0"/>
        <v>4.2534613647132824</v>
      </c>
      <c r="J9" s="9">
        <f t="shared" si="0"/>
        <v>2.799038105676658</v>
      </c>
      <c r="K9" s="9">
        <f t="shared" si="0"/>
        <v>1.8106601717798214</v>
      </c>
      <c r="L9" s="9">
        <f t="shared" si="0"/>
        <v>1.299038105676658</v>
      </c>
      <c r="M9" s="9">
        <f t="shared" si="0"/>
        <v>0.75000000000000011</v>
      </c>
      <c r="N9" s="9">
        <f t="shared" si="0"/>
        <v>0.43301270189221946</v>
      </c>
      <c r="O9" s="10">
        <f t="shared" si="0"/>
        <v>0.20096189432334202</v>
      </c>
      <c r="Q9" s="27">
        <v>1.5</v>
      </c>
      <c r="R9" s="13">
        <f t="shared" si="5"/>
        <v>5.3170278789076058</v>
      </c>
      <c r="S9" s="13">
        <f t="shared" si="1"/>
        <v>3.9698972737323963</v>
      </c>
      <c r="T9" s="13">
        <f t="shared" si="1"/>
        <v>2.6124355652982141</v>
      </c>
      <c r="U9" s="13">
        <f t="shared" si="1"/>
        <v>1.6899494936611665</v>
      </c>
      <c r="V9" s="13">
        <f t="shared" si="1"/>
        <v>1.2124355652982142</v>
      </c>
      <c r="W9" s="13">
        <f t="shared" si="1"/>
        <v>0.70000000000000007</v>
      </c>
      <c r="X9" s="13">
        <f t="shared" si="1"/>
        <v>0.40414518843273811</v>
      </c>
      <c r="Y9" s="13">
        <f t="shared" si="1"/>
        <v>0.18756443470178585</v>
      </c>
      <c r="AA9" s="27">
        <v>1.5</v>
      </c>
      <c r="AB9" s="9">
        <f t="shared" si="6"/>
        <v>4.9372401732713485</v>
      </c>
      <c r="AC9" s="9">
        <f t="shared" si="2"/>
        <v>3.6863331827515111</v>
      </c>
      <c r="AD9" s="9">
        <f t="shared" si="2"/>
        <v>2.4258330249197706</v>
      </c>
      <c r="AE9" s="9">
        <f t="shared" si="2"/>
        <v>1.5692388155425119</v>
      </c>
      <c r="AF9" s="9">
        <f t="shared" si="2"/>
        <v>1.1258330249197703</v>
      </c>
      <c r="AG9" s="9">
        <f t="shared" si="2"/>
        <v>0.65000000000000013</v>
      </c>
      <c r="AH9" s="9">
        <f t="shared" si="2"/>
        <v>0.37527767497325687</v>
      </c>
      <c r="AI9" s="10">
        <f t="shared" si="2"/>
        <v>0.17416697508022974</v>
      </c>
      <c r="AQ9" s="27">
        <v>0.3</v>
      </c>
      <c r="AR9" s="9" t="str">
        <f t="shared" si="3"/>
        <v>-</v>
      </c>
      <c r="AS9" s="9">
        <f t="shared" si="3"/>
        <v>4.9999999999999989E-2</v>
      </c>
      <c r="AT9" s="9">
        <f t="shared" si="4"/>
        <v>3.1306822878311991E-2</v>
      </c>
      <c r="AU9" s="9">
        <f t="shared" si="4"/>
        <v>2.9190075645216806E-2</v>
      </c>
      <c r="AV9" s="9">
        <f t="shared" si="4"/>
        <v>2.303039929152717E-2</v>
      </c>
      <c r="AW9" s="9">
        <f t="shared" si="4"/>
        <v>1.5153077165046547E-2</v>
      </c>
      <c r="AX9" s="9">
        <f t="shared" si="4"/>
        <v>1.1314003335740508E-2</v>
      </c>
      <c r="AY9" s="9" t="str">
        <f t="shared" si="4"/>
        <v>-</v>
      </c>
      <c r="AZ9" s="9" t="str">
        <f t="shared" si="4"/>
        <v>-</v>
      </c>
      <c r="BA9" s="9" t="str">
        <f t="shared" si="4"/>
        <v>-</v>
      </c>
      <c r="BB9" s="9" t="str">
        <f t="shared" si="4"/>
        <v>-</v>
      </c>
      <c r="BC9" s="9" t="str">
        <f t="shared" si="4"/>
        <v>-</v>
      </c>
      <c r="BD9" s="9" t="str">
        <f t="shared" si="4"/>
        <v>-</v>
      </c>
      <c r="BE9" s="9" t="str">
        <f t="shared" si="4"/>
        <v>-</v>
      </c>
      <c r="BF9" s="9" t="str">
        <f t="shared" si="4"/>
        <v>-</v>
      </c>
      <c r="BG9" s="10" t="str">
        <f t="shared" si="4"/>
        <v>-</v>
      </c>
    </row>
    <row r="10" spans="2:59" ht="15" customHeight="1" thickTop="1" thickBot="1">
      <c r="B10" s="78" t="s">
        <v>36</v>
      </c>
      <c r="C10" s="79"/>
      <c r="D10" s="79"/>
      <c r="E10" s="80"/>
      <c r="G10" s="27">
        <v>2</v>
      </c>
      <c r="H10" s="9">
        <f t="shared" si="0"/>
        <v>7.5957541127251513</v>
      </c>
      <c r="I10" s="9">
        <f t="shared" si="0"/>
        <v>5.6712818196177093</v>
      </c>
      <c r="J10" s="9">
        <f t="shared" si="0"/>
        <v>3.7320508075688776</v>
      </c>
      <c r="K10" s="9">
        <f t="shared" si="0"/>
        <v>2.4142135623730949</v>
      </c>
      <c r="L10" s="9">
        <f t="shared" si="0"/>
        <v>1.7320508075688774</v>
      </c>
      <c r="M10" s="9">
        <f t="shared" si="0"/>
        <v>1</v>
      </c>
      <c r="N10" s="9">
        <f t="shared" si="0"/>
        <v>0.57735026918962595</v>
      </c>
      <c r="O10" s="10">
        <f t="shared" si="0"/>
        <v>0.2679491924311227</v>
      </c>
      <c r="Q10" s="27">
        <v>2</v>
      </c>
      <c r="R10" s="13">
        <f t="shared" si="5"/>
        <v>7.215966407088894</v>
      </c>
      <c r="S10" s="13">
        <f t="shared" si="1"/>
        <v>5.3877177286368241</v>
      </c>
      <c r="T10" s="13">
        <f t="shared" si="1"/>
        <v>3.5454482671904333</v>
      </c>
      <c r="U10" s="13">
        <f t="shared" si="1"/>
        <v>2.2935028842544405</v>
      </c>
      <c r="V10" s="13">
        <f t="shared" si="1"/>
        <v>1.6454482671904334</v>
      </c>
      <c r="W10" s="13">
        <f t="shared" si="1"/>
        <v>0.95000000000000007</v>
      </c>
      <c r="X10" s="13">
        <f t="shared" si="1"/>
        <v>0.5484827557301446</v>
      </c>
      <c r="Y10" s="13">
        <f t="shared" si="1"/>
        <v>0.25455173280956656</v>
      </c>
      <c r="AA10" s="27">
        <v>2</v>
      </c>
      <c r="AB10" s="9">
        <f t="shared" si="6"/>
        <v>6.8361787014526367</v>
      </c>
      <c r="AC10" s="9">
        <f t="shared" si="2"/>
        <v>5.1041536376559389</v>
      </c>
      <c r="AD10" s="9">
        <f t="shared" si="2"/>
        <v>3.3588457268119898</v>
      </c>
      <c r="AE10" s="9">
        <f t="shared" si="2"/>
        <v>2.1727922061357856</v>
      </c>
      <c r="AF10" s="9">
        <f t="shared" si="2"/>
        <v>1.5588457268119897</v>
      </c>
      <c r="AG10" s="9">
        <f t="shared" si="2"/>
        <v>0.90000000000000013</v>
      </c>
      <c r="AH10" s="9">
        <f t="shared" si="2"/>
        <v>0.51961524227066336</v>
      </c>
      <c r="AI10" s="10">
        <f t="shared" si="2"/>
        <v>0.24115427318801042</v>
      </c>
      <c r="AL10" s="78" t="s">
        <v>36</v>
      </c>
      <c r="AM10" s="79"/>
      <c r="AN10" s="79"/>
      <c r="AO10" s="80"/>
      <c r="AQ10" s="27">
        <v>0.4</v>
      </c>
      <c r="AR10" s="9" t="str">
        <f t="shared" si="3"/>
        <v>-</v>
      </c>
      <c r="AS10" s="9">
        <f t="shared" si="3"/>
        <v>0.10000000000000003</v>
      </c>
      <c r="AT10" s="9">
        <f t="shared" si="4"/>
        <v>5.7785561488762016E-2</v>
      </c>
      <c r="AU10" s="9">
        <f t="shared" si="4"/>
        <v>5.3589838486224506E-2</v>
      </c>
      <c r="AV10" s="9">
        <f t="shared" si="4"/>
        <v>4.1742430504416006E-2</v>
      </c>
      <c r="AW10" s="9">
        <f t="shared" si="4"/>
        <v>2.7158385259951956E-2</v>
      </c>
      <c r="AX10" s="9">
        <f t="shared" si="4"/>
        <v>2.0204102886728803E-2</v>
      </c>
      <c r="AY10" s="9">
        <f t="shared" si="4"/>
        <v>1.3393125268149397E-2</v>
      </c>
      <c r="AZ10" s="9">
        <f t="shared" si="4"/>
        <v>1.2648816554402087E-2</v>
      </c>
      <c r="BA10" s="9">
        <f t="shared" si="4"/>
        <v>1.1466134928628913E-2</v>
      </c>
      <c r="BB10" s="9">
        <f t="shared" si="4"/>
        <v>1.002512578676007E-2</v>
      </c>
      <c r="BC10" s="9" t="str">
        <f t="shared" si="4"/>
        <v>-</v>
      </c>
      <c r="BD10" s="9" t="str">
        <f t="shared" si="4"/>
        <v>-</v>
      </c>
      <c r="BE10" s="9" t="str">
        <f t="shared" si="4"/>
        <v>-</v>
      </c>
      <c r="BF10" s="9" t="str">
        <f t="shared" si="4"/>
        <v>-</v>
      </c>
      <c r="BG10" s="10" t="str">
        <f t="shared" si="4"/>
        <v>-</v>
      </c>
    </row>
    <row r="11" spans="2:59" ht="15" customHeight="1" thickTop="1">
      <c r="B11" s="71" t="s">
        <v>37</v>
      </c>
      <c r="C11" s="74" t="s">
        <v>40</v>
      </c>
      <c r="D11" s="74"/>
      <c r="E11" s="75"/>
      <c r="G11" s="27">
        <v>2.5</v>
      </c>
      <c r="H11" s="9">
        <f t="shared" si="0"/>
        <v>9.4946926409064396</v>
      </c>
      <c r="I11" s="9">
        <f t="shared" si="0"/>
        <v>7.089102274522137</v>
      </c>
      <c r="J11" s="9">
        <f t="shared" si="0"/>
        <v>4.6650635094610964</v>
      </c>
      <c r="K11" s="9">
        <f t="shared" si="0"/>
        <v>3.0177669529663689</v>
      </c>
      <c r="L11" s="9">
        <f t="shared" si="0"/>
        <v>2.1650635094610968</v>
      </c>
      <c r="M11" s="9">
        <f t="shared" si="0"/>
        <v>1.2500000000000002</v>
      </c>
      <c r="N11" s="9">
        <f t="shared" si="0"/>
        <v>0.72168783648703239</v>
      </c>
      <c r="O11" s="10">
        <f t="shared" si="0"/>
        <v>0.33493649053890334</v>
      </c>
      <c r="Q11" s="27">
        <v>2.5</v>
      </c>
      <c r="R11" s="13">
        <f t="shared" si="5"/>
        <v>9.1149049352701823</v>
      </c>
      <c r="S11" s="13">
        <f t="shared" si="1"/>
        <v>6.805538183541251</v>
      </c>
      <c r="T11" s="13">
        <f t="shared" si="1"/>
        <v>4.4784609690826525</v>
      </c>
      <c r="U11" s="13">
        <f t="shared" si="1"/>
        <v>2.897056274847714</v>
      </c>
      <c r="V11" s="13">
        <f t="shared" si="1"/>
        <v>2.078460969082653</v>
      </c>
      <c r="W11" s="13">
        <f t="shared" si="1"/>
        <v>1.2000000000000002</v>
      </c>
      <c r="X11" s="13">
        <f t="shared" si="1"/>
        <v>0.69282032302755114</v>
      </c>
      <c r="Y11" s="13">
        <f t="shared" si="1"/>
        <v>0.3215390309173472</v>
      </c>
      <c r="AA11" s="27">
        <v>2.5</v>
      </c>
      <c r="AB11" s="9">
        <f t="shared" si="6"/>
        <v>8.7351172296339232</v>
      </c>
      <c r="AC11" s="9">
        <f t="shared" si="2"/>
        <v>6.5219740925603658</v>
      </c>
      <c r="AD11" s="9">
        <f t="shared" si="2"/>
        <v>4.2918584287042085</v>
      </c>
      <c r="AE11" s="9">
        <f t="shared" si="2"/>
        <v>2.7763455967290591</v>
      </c>
      <c r="AF11" s="9">
        <f t="shared" si="2"/>
        <v>1.9918584287042089</v>
      </c>
      <c r="AG11" s="9">
        <f t="shared" si="2"/>
        <v>1.1500000000000001</v>
      </c>
      <c r="AH11" s="9">
        <f t="shared" si="2"/>
        <v>0.66395280956806979</v>
      </c>
      <c r="AI11" s="10">
        <f t="shared" si="2"/>
        <v>0.30814157129579106</v>
      </c>
      <c r="AL11" s="71" t="s">
        <v>43</v>
      </c>
      <c r="AM11" s="74" t="s">
        <v>41</v>
      </c>
      <c r="AN11" s="74"/>
      <c r="AO11" s="75"/>
      <c r="AQ11" s="27">
        <v>0.5</v>
      </c>
      <c r="AR11" s="9" t="str">
        <f t="shared" si="3"/>
        <v>-</v>
      </c>
      <c r="AS11" s="9">
        <f t="shared" si="3"/>
        <v>0.25</v>
      </c>
      <c r="AT11" s="9">
        <f t="shared" si="4"/>
        <v>9.5491502812526274E-2</v>
      </c>
      <c r="AU11" s="9">
        <f t="shared" si="4"/>
        <v>8.7750100080080051E-2</v>
      </c>
      <c r="AV11" s="9">
        <f t="shared" si="4"/>
        <v>6.6987298107780702E-2</v>
      </c>
      <c r="AW11" s="9">
        <f t="shared" si="4"/>
        <v>4.2893218813452427E-2</v>
      </c>
      <c r="AX11" s="9">
        <f t="shared" si="4"/>
        <v>3.1754163448145745E-2</v>
      </c>
      <c r="AY11" s="9">
        <f t="shared" si="4"/>
        <v>2.0980054225095968E-2</v>
      </c>
      <c r="AZ11" s="9">
        <f t="shared" si="4"/>
        <v>1.9808624122719776E-2</v>
      </c>
      <c r="BA11" s="9">
        <f t="shared" si="4"/>
        <v>1.7949192431122807E-2</v>
      </c>
      <c r="BB11" s="9">
        <f t="shared" si="4"/>
        <v>1.5686516701556963E-2</v>
      </c>
      <c r="BC11" s="9">
        <f t="shared" si="4"/>
        <v>1.3932022500210195E-2</v>
      </c>
      <c r="BD11" s="9">
        <f t="shared" si="4"/>
        <v>1.2531407233450143E-2</v>
      </c>
      <c r="BE11" s="9">
        <f t="shared" si="4"/>
        <v>1.0434814224650424E-2</v>
      </c>
      <c r="BF11" s="9" t="str">
        <f t="shared" si="4"/>
        <v>-</v>
      </c>
      <c r="BG11" s="10" t="str">
        <f t="shared" si="4"/>
        <v>-</v>
      </c>
    </row>
    <row r="12" spans="2:59" ht="15" customHeight="1" thickBot="1">
      <c r="B12" s="72" t="s">
        <v>38</v>
      </c>
      <c r="C12" s="76" t="s">
        <v>39</v>
      </c>
      <c r="D12" s="76"/>
      <c r="E12" s="77"/>
      <c r="G12" s="27">
        <v>3</v>
      </c>
      <c r="H12" s="9">
        <f t="shared" si="0"/>
        <v>11.393631169087728</v>
      </c>
      <c r="I12" s="9">
        <f t="shared" si="0"/>
        <v>8.5069227294265648</v>
      </c>
      <c r="J12" s="9">
        <f t="shared" si="0"/>
        <v>5.598076211353316</v>
      </c>
      <c r="K12" s="9">
        <f t="shared" si="0"/>
        <v>3.6213203435596428</v>
      </c>
      <c r="L12" s="9">
        <f t="shared" si="0"/>
        <v>2.598076211353316</v>
      </c>
      <c r="M12" s="9">
        <f t="shared" si="0"/>
        <v>1.5000000000000002</v>
      </c>
      <c r="N12" s="9">
        <f t="shared" si="0"/>
        <v>0.86602540378443893</v>
      </c>
      <c r="O12" s="10">
        <f t="shared" si="0"/>
        <v>0.40192378864668404</v>
      </c>
      <c r="Q12" s="27">
        <v>3</v>
      </c>
      <c r="R12" s="13">
        <f t="shared" si="5"/>
        <v>11.013843463451469</v>
      </c>
      <c r="S12" s="13">
        <f t="shared" si="1"/>
        <v>8.2233586384456778</v>
      </c>
      <c r="T12" s="13">
        <f t="shared" si="1"/>
        <v>5.4114736709748721</v>
      </c>
      <c r="U12" s="13">
        <f t="shared" si="1"/>
        <v>3.5006096654409879</v>
      </c>
      <c r="V12" s="13">
        <f t="shared" si="1"/>
        <v>2.5114736709748722</v>
      </c>
      <c r="W12" s="13">
        <f t="shared" si="1"/>
        <v>1.4500000000000002</v>
      </c>
      <c r="X12" s="13">
        <f t="shared" si="1"/>
        <v>0.83715789032495758</v>
      </c>
      <c r="Y12" s="13">
        <f t="shared" si="1"/>
        <v>0.3885263290251279</v>
      </c>
      <c r="AA12" s="27">
        <v>3</v>
      </c>
      <c r="AB12" s="9">
        <f t="shared" si="6"/>
        <v>10.634055757815212</v>
      </c>
      <c r="AC12" s="9">
        <f t="shared" si="2"/>
        <v>7.9397945474647926</v>
      </c>
      <c r="AD12" s="9">
        <f t="shared" si="2"/>
        <v>5.2248711305964282</v>
      </c>
      <c r="AE12" s="9">
        <f t="shared" si="2"/>
        <v>3.3798989873223331</v>
      </c>
      <c r="AF12" s="9">
        <f t="shared" si="2"/>
        <v>2.4248711305964283</v>
      </c>
      <c r="AG12" s="9">
        <f t="shared" si="2"/>
        <v>1.4000000000000001</v>
      </c>
      <c r="AH12" s="9">
        <f t="shared" si="2"/>
        <v>0.80829037686547622</v>
      </c>
      <c r="AI12" s="10">
        <f t="shared" si="2"/>
        <v>0.37512886940357171</v>
      </c>
      <c r="AL12" s="72" t="s">
        <v>44</v>
      </c>
      <c r="AM12" s="76" t="s">
        <v>42</v>
      </c>
      <c r="AN12" s="76"/>
      <c r="AO12" s="77"/>
      <c r="AQ12" s="27">
        <v>0.6</v>
      </c>
      <c r="AR12" s="9" t="str">
        <f t="shared" si="3"/>
        <v>-</v>
      </c>
      <c r="AS12" s="9" t="str">
        <f t="shared" si="3"/>
        <v>-</v>
      </c>
      <c r="AT12" s="9">
        <f t="shared" si="4"/>
        <v>0.15</v>
      </c>
      <c r="AU12" s="9">
        <f t="shared" si="4"/>
        <v>0.13542486889354088</v>
      </c>
      <c r="AV12" s="9">
        <f t="shared" si="4"/>
        <v>9.9999999999999978E-2</v>
      </c>
      <c r="AW12" s="9">
        <f t="shared" si="4"/>
        <v>6.2613645756623981E-2</v>
      </c>
      <c r="AX12" s="9">
        <f t="shared" si="4"/>
        <v>4.6060798583054341E-2</v>
      </c>
      <c r="AY12" s="9">
        <f t="shared" si="4"/>
        <v>3.0306154330093094E-2</v>
      </c>
      <c r="AZ12" s="9">
        <f t="shared" si="4"/>
        <v>2.8604156782756629E-2</v>
      </c>
      <c r="BA12" s="9">
        <f t="shared" si="4"/>
        <v>2.5906035043333109E-2</v>
      </c>
      <c r="BB12" s="9">
        <f t="shared" si="4"/>
        <v>2.2628006671481016E-2</v>
      </c>
      <c r="BC12" s="9">
        <f t="shared" si="4"/>
        <v>2.0089687902224096E-2</v>
      </c>
      <c r="BD12" s="9">
        <f t="shared" si="4"/>
        <v>1.8065270801828515E-2</v>
      </c>
      <c r="BE12" s="9">
        <f t="shared" si="4"/>
        <v>1.5037688680139993E-2</v>
      </c>
      <c r="BF12" s="9">
        <f t="shared" si="4"/>
        <v>1.4205005065972109E-2</v>
      </c>
      <c r="BG12" s="10">
        <f t="shared" si="4"/>
        <v>1.3875774943118646E-2</v>
      </c>
    </row>
    <row r="13" spans="2:59" ht="15" customHeight="1" thickTop="1">
      <c r="G13" s="27">
        <v>3.5</v>
      </c>
      <c r="H13" s="9">
        <f t="shared" si="0"/>
        <v>13.292569697269016</v>
      </c>
      <c r="I13" s="9">
        <f t="shared" si="0"/>
        <v>9.9247431843309908</v>
      </c>
      <c r="J13" s="9">
        <f t="shared" si="0"/>
        <v>6.5310889132455356</v>
      </c>
      <c r="K13" s="9">
        <f t="shared" si="0"/>
        <v>4.2248737341529168</v>
      </c>
      <c r="L13" s="9">
        <f t="shared" si="0"/>
        <v>3.0310889132455356</v>
      </c>
      <c r="M13" s="9">
        <f t="shared" si="0"/>
        <v>1.7500000000000002</v>
      </c>
      <c r="N13" s="9">
        <f t="shared" si="0"/>
        <v>1.0103629710818454</v>
      </c>
      <c r="O13" s="10">
        <f t="shared" si="0"/>
        <v>0.46891108675446469</v>
      </c>
      <c r="Q13" s="27">
        <v>3.5</v>
      </c>
      <c r="R13" s="13">
        <f t="shared" si="5"/>
        <v>12.912781991632757</v>
      </c>
      <c r="S13" s="13">
        <f t="shared" si="1"/>
        <v>9.6411790933501056</v>
      </c>
      <c r="T13" s="13">
        <f t="shared" si="1"/>
        <v>6.3444863728670917</v>
      </c>
      <c r="U13" s="13">
        <f t="shared" si="1"/>
        <v>4.1041630560342615</v>
      </c>
      <c r="V13" s="13">
        <f t="shared" si="1"/>
        <v>2.9444863728670914</v>
      </c>
      <c r="W13" s="13">
        <f t="shared" si="1"/>
        <v>1.7000000000000002</v>
      </c>
      <c r="X13" s="13">
        <f t="shared" si="1"/>
        <v>0.98149545762236412</v>
      </c>
      <c r="Y13" s="13">
        <f t="shared" si="1"/>
        <v>0.45551362713290855</v>
      </c>
      <c r="AA13" s="27">
        <v>3.5</v>
      </c>
      <c r="AB13" s="9">
        <f t="shared" si="6"/>
        <v>12.5329942859965</v>
      </c>
      <c r="AC13" s="9">
        <f t="shared" si="2"/>
        <v>9.3576150023692204</v>
      </c>
      <c r="AD13" s="9">
        <f t="shared" si="2"/>
        <v>6.1578838324886478</v>
      </c>
      <c r="AE13" s="9">
        <f t="shared" si="2"/>
        <v>3.9834523779156066</v>
      </c>
      <c r="AF13" s="9">
        <f t="shared" si="2"/>
        <v>2.8578838324886475</v>
      </c>
      <c r="AG13" s="9">
        <f t="shared" si="2"/>
        <v>1.6500000000000001</v>
      </c>
      <c r="AH13" s="9">
        <f t="shared" si="2"/>
        <v>0.95262794416288277</v>
      </c>
      <c r="AI13" s="10">
        <f t="shared" si="2"/>
        <v>0.44211616751135241</v>
      </c>
      <c r="AQ13" s="27">
        <v>0.7</v>
      </c>
      <c r="AR13" s="9" t="str">
        <f t="shared" si="3"/>
        <v>-</v>
      </c>
      <c r="AS13" s="9" t="str">
        <f t="shared" si="3"/>
        <v>-</v>
      </c>
      <c r="AT13" s="9">
        <f t="shared" si="4"/>
        <v>0.24037087982163735</v>
      </c>
      <c r="AU13" s="9">
        <f t="shared" si="4"/>
        <v>0.20635083268962906</v>
      </c>
      <c r="AV13" s="9">
        <f t="shared" si="4"/>
        <v>0.14292857857285751</v>
      </c>
      <c r="AW13" s="9">
        <f t="shared" si="4"/>
        <v>8.667504192892006E-2</v>
      </c>
      <c r="AX13" s="9">
        <f t="shared" si="4"/>
        <v>6.3250300240240254E-2</v>
      </c>
      <c r="AY13" s="9">
        <f t="shared" si="4"/>
        <v>4.1404785418517775E-2</v>
      </c>
      <c r="AZ13" s="9">
        <f t="shared" si="4"/>
        <v>3.906328834530659E-2</v>
      </c>
      <c r="BA13" s="9">
        <f t="shared" si="4"/>
        <v>3.535718005177535E-2</v>
      </c>
      <c r="BB13" s="9">
        <f t="shared" si="4"/>
        <v>3.0863133248478336E-2</v>
      </c>
      <c r="BC13" s="9">
        <f t="shared" si="4"/>
        <v>2.7388922910712932E-2</v>
      </c>
      <c r="BD13" s="9">
        <f t="shared" si="4"/>
        <v>2.4621241102687375E-2</v>
      </c>
      <c r="BE13" s="9">
        <f t="shared" si="4"/>
        <v>2.0486616912083644E-2</v>
      </c>
      <c r="BF13" s="9">
        <f t="shared" si="4"/>
        <v>1.9350304612376856E-2</v>
      </c>
      <c r="BG13" s="10">
        <f t="shared" si="4"/>
        <v>1.8901115719297756E-2</v>
      </c>
    </row>
    <row r="14" spans="2:59" ht="15" customHeight="1">
      <c r="G14" s="27">
        <v>4</v>
      </c>
      <c r="H14" s="9">
        <f t="shared" si="0"/>
        <v>15.191508225450303</v>
      </c>
      <c r="I14" s="9">
        <f t="shared" si="0"/>
        <v>11.342563639235419</v>
      </c>
      <c r="J14" s="9">
        <f t="shared" si="0"/>
        <v>7.4641016151377553</v>
      </c>
      <c r="K14" s="9">
        <f t="shared" si="0"/>
        <v>4.8284271247461898</v>
      </c>
      <c r="L14" s="9">
        <f t="shared" si="0"/>
        <v>3.4641016151377548</v>
      </c>
      <c r="M14" s="9">
        <f t="shared" si="0"/>
        <v>2</v>
      </c>
      <c r="N14" s="9">
        <f t="shared" si="0"/>
        <v>1.1547005383792519</v>
      </c>
      <c r="O14" s="10">
        <f t="shared" si="0"/>
        <v>0.53589838486224539</v>
      </c>
      <c r="Q14" s="27">
        <v>4</v>
      </c>
      <c r="R14" s="13">
        <f t="shared" si="5"/>
        <v>14.811720519814045</v>
      </c>
      <c r="S14" s="13">
        <f t="shared" si="1"/>
        <v>11.058999548254533</v>
      </c>
      <c r="T14" s="13">
        <f t="shared" si="1"/>
        <v>7.2774990747593105</v>
      </c>
      <c r="U14" s="13">
        <f t="shared" si="1"/>
        <v>4.7077164466275354</v>
      </c>
      <c r="V14" s="13">
        <f t="shared" si="1"/>
        <v>3.377499074759311</v>
      </c>
      <c r="W14" s="13">
        <f t="shared" si="1"/>
        <v>1.9500000000000002</v>
      </c>
      <c r="X14" s="13">
        <f t="shared" si="1"/>
        <v>1.1258330249197706</v>
      </c>
      <c r="Y14" s="13">
        <f t="shared" si="1"/>
        <v>0.52250092524068925</v>
      </c>
      <c r="AA14" s="27">
        <v>4</v>
      </c>
      <c r="AB14" s="9">
        <f t="shared" si="6"/>
        <v>14.431932814177788</v>
      </c>
      <c r="AC14" s="9">
        <f t="shared" si="2"/>
        <v>10.775435457273648</v>
      </c>
      <c r="AD14" s="9">
        <f t="shared" si="2"/>
        <v>7.0908965343808665</v>
      </c>
      <c r="AE14" s="9">
        <f t="shared" si="2"/>
        <v>4.587005768508881</v>
      </c>
      <c r="AF14" s="9">
        <f t="shared" si="2"/>
        <v>3.2908965343808667</v>
      </c>
      <c r="AG14" s="9">
        <f t="shared" si="2"/>
        <v>1.9000000000000001</v>
      </c>
      <c r="AH14" s="9">
        <f t="shared" si="2"/>
        <v>1.0969655114602892</v>
      </c>
      <c r="AI14" s="10">
        <f t="shared" si="2"/>
        <v>0.50910346561913311</v>
      </c>
      <c r="AQ14" s="27">
        <v>0.8</v>
      </c>
      <c r="AR14" s="9" t="str">
        <f t="shared" si="3"/>
        <v>-</v>
      </c>
      <c r="AS14" s="9" t="str">
        <f t="shared" si="3"/>
        <v>-</v>
      </c>
      <c r="AT14" s="9" t="str">
        <f t="shared" si="4"/>
        <v>-</v>
      </c>
      <c r="AU14" s="9">
        <f t="shared" si="4"/>
        <v>0.4</v>
      </c>
      <c r="AV14" s="9">
        <f t="shared" si="4"/>
        <v>0.20000000000000007</v>
      </c>
      <c r="AW14" s="9">
        <f t="shared" si="4"/>
        <v>0.11557112297752403</v>
      </c>
      <c r="AX14" s="9">
        <f t="shared" si="4"/>
        <v>8.3484861008832012E-2</v>
      </c>
      <c r="AY14" s="9">
        <f t="shared" si="4"/>
        <v>5.4316770519903912E-2</v>
      </c>
      <c r="AZ14" s="9">
        <f t="shared" si="4"/>
        <v>5.1219996224646458E-2</v>
      </c>
      <c r="BA14" s="9">
        <f t="shared" si="4"/>
        <v>4.6327496259918055E-2</v>
      </c>
      <c r="BB14" s="9">
        <f t="shared" si="4"/>
        <v>4.0408205773457606E-2</v>
      </c>
      <c r="BC14" s="9">
        <f t="shared" si="4"/>
        <v>3.584101745154733E-2</v>
      </c>
      <c r="BD14" s="9">
        <f t="shared" si="4"/>
        <v>3.2207464149387022E-2</v>
      </c>
      <c r="BE14" s="9">
        <f t="shared" si="4"/>
        <v>2.6786250536298795E-2</v>
      </c>
      <c r="BF14" s="9">
        <f t="shared" si="4"/>
        <v>2.5297633108804174E-2</v>
      </c>
      <c r="BG14" s="10">
        <f t="shared" si="4"/>
        <v>2.4709315425972544E-2</v>
      </c>
    </row>
    <row r="15" spans="2:59" ht="15" customHeight="1">
      <c r="G15" s="27">
        <v>4.5</v>
      </c>
      <c r="H15" s="9">
        <f t="shared" si="0"/>
        <v>17.090446753631593</v>
      </c>
      <c r="I15" s="9">
        <f t="shared" si="0"/>
        <v>12.760384094139846</v>
      </c>
      <c r="J15" s="9">
        <f t="shared" si="0"/>
        <v>8.397114317029974</v>
      </c>
      <c r="K15" s="9">
        <f t="shared" si="0"/>
        <v>5.4319805153394638</v>
      </c>
      <c r="L15" s="9">
        <f t="shared" si="0"/>
        <v>3.897114317029974</v>
      </c>
      <c r="M15" s="9">
        <f t="shared" si="0"/>
        <v>2.2500000000000004</v>
      </c>
      <c r="N15" s="9">
        <f t="shared" si="0"/>
        <v>1.2990381056766584</v>
      </c>
      <c r="O15" s="10">
        <f t="shared" si="0"/>
        <v>0.60288568297002598</v>
      </c>
      <c r="Q15" s="27">
        <v>4.5</v>
      </c>
      <c r="R15" s="13">
        <f t="shared" si="5"/>
        <v>16.710659047995335</v>
      </c>
      <c r="S15" s="13">
        <f t="shared" si="1"/>
        <v>12.476820003158961</v>
      </c>
      <c r="T15" s="13">
        <f t="shared" si="1"/>
        <v>8.210511776651531</v>
      </c>
      <c r="U15" s="13">
        <f t="shared" si="1"/>
        <v>5.3112698372208094</v>
      </c>
      <c r="V15" s="13">
        <f t="shared" si="1"/>
        <v>3.8105117766515306</v>
      </c>
      <c r="W15" s="13">
        <f t="shared" si="1"/>
        <v>2.2000000000000006</v>
      </c>
      <c r="X15" s="13">
        <f t="shared" si="1"/>
        <v>1.2701705922171771</v>
      </c>
      <c r="Y15" s="13">
        <f t="shared" si="1"/>
        <v>0.58948822334846995</v>
      </c>
      <c r="AA15" s="27">
        <v>4.5</v>
      </c>
      <c r="AB15" s="9">
        <f t="shared" si="6"/>
        <v>16.330871342359075</v>
      </c>
      <c r="AC15" s="9">
        <f t="shared" si="2"/>
        <v>12.193255912178074</v>
      </c>
      <c r="AD15" s="9">
        <f t="shared" si="2"/>
        <v>8.0239092362730862</v>
      </c>
      <c r="AE15" s="9">
        <f t="shared" si="2"/>
        <v>5.190559159102154</v>
      </c>
      <c r="AF15" s="9">
        <f t="shared" si="2"/>
        <v>3.7239092362730863</v>
      </c>
      <c r="AG15" s="9">
        <f t="shared" si="2"/>
        <v>2.1500000000000004</v>
      </c>
      <c r="AH15" s="9">
        <f t="shared" si="2"/>
        <v>1.2413030787576957</v>
      </c>
      <c r="AI15" s="10">
        <f t="shared" si="2"/>
        <v>0.5760907637269137</v>
      </c>
      <c r="AQ15" s="27">
        <v>0.9</v>
      </c>
      <c r="AR15" s="9" t="str">
        <f t="shared" si="3"/>
        <v>-</v>
      </c>
      <c r="AS15" s="9" t="str">
        <f t="shared" si="3"/>
        <v>-</v>
      </c>
      <c r="AT15" s="9" t="str">
        <f t="shared" si="4"/>
        <v>-</v>
      </c>
      <c r="AU15" s="9" t="str">
        <f t="shared" si="4"/>
        <v>-</v>
      </c>
      <c r="AV15" s="9">
        <f t="shared" si="4"/>
        <v>0.28205505282296639</v>
      </c>
      <c r="AW15" s="9">
        <f t="shared" si="4"/>
        <v>0.15000000000000002</v>
      </c>
      <c r="AX15" s="9">
        <f t="shared" si="4"/>
        <v>0.10697144502541245</v>
      </c>
      <c r="AY15" s="9">
        <f t="shared" si="4"/>
        <v>6.9091197874581622E-2</v>
      </c>
      <c r="AZ15" s="9">
        <f t="shared" si="4"/>
        <v>6.5114946867908863E-2</v>
      </c>
      <c r="BA15" s="9">
        <f t="shared" si="4"/>
        <v>5.8846547471223642E-2</v>
      </c>
      <c r="BB15" s="9">
        <f t="shared" si="4"/>
        <v>5.1282473009492291E-2</v>
      </c>
      <c r="BC15" s="9">
        <f t="shared" si="4"/>
        <v>4.545923149513964E-2</v>
      </c>
      <c r="BD15" s="9">
        <f t="shared" si="4"/>
        <v>4.0833474528412239E-2</v>
      </c>
      <c r="BE15" s="9">
        <f t="shared" si="4"/>
        <v>3.3942010007221857E-2</v>
      </c>
      <c r="BF15" s="9">
        <f t="shared" si="4"/>
        <v>3.205154353432027E-2</v>
      </c>
      <c r="BG15" s="10">
        <f t="shared" si="4"/>
        <v>3.1304612113783659E-2</v>
      </c>
    </row>
    <row r="16" spans="2:59" ht="15" customHeight="1">
      <c r="G16" s="27">
        <v>5</v>
      </c>
      <c r="H16" s="9">
        <f t="shared" si="0"/>
        <v>18.989385281812879</v>
      </c>
      <c r="I16" s="9">
        <f t="shared" si="0"/>
        <v>14.178204549044274</v>
      </c>
      <c r="J16" s="9">
        <f t="shared" si="0"/>
        <v>9.3301270189221928</v>
      </c>
      <c r="K16" s="9">
        <f t="shared" si="0"/>
        <v>6.0355339059327378</v>
      </c>
      <c r="L16" s="9">
        <f t="shared" si="0"/>
        <v>4.3301270189221936</v>
      </c>
      <c r="M16" s="9">
        <f t="shared" si="0"/>
        <v>2.5000000000000004</v>
      </c>
      <c r="N16" s="9">
        <f t="shared" si="0"/>
        <v>1.4433756729740648</v>
      </c>
      <c r="O16" s="10">
        <f t="shared" si="0"/>
        <v>0.66987298107780668</v>
      </c>
      <c r="Q16" s="27">
        <v>5</v>
      </c>
      <c r="R16" s="13">
        <f t="shared" si="5"/>
        <v>18.609597576176622</v>
      </c>
      <c r="S16" s="13">
        <f t="shared" si="1"/>
        <v>13.894640458063389</v>
      </c>
      <c r="T16" s="13">
        <f t="shared" si="1"/>
        <v>9.1435244785437497</v>
      </c>
      <c r="U16" s="13">
        <f t="shared" si="1"/>
        <v>5.9148232278140833</v>
      </c>
      <c r="V16" s="13">
        <f t="shared" si="1"/>
        <v>4.2435244785437503</v>
      </c>
      <c r="W16" s="13">
        <f t="shared" si="1"/>
        <v>2.4500000000000006</v>
      </c>
      <c r="X16" s="13">
        <f t="shared" si="1"/>
        <v>1.4145081595145836</v>
      </c>
      <c r="Y16" s="13">
        <f t="shared" si="1"/>
        <v>0.65647552145625065</v>
      </c>
      <c r="AA16" s="27">
        <v>5</v>
      </c>
      <c r="AB16" s="9">
        <f t="shared" si="6"/>
        <v>18.229809870540365</v>
      </c>
      <c r="AC16" s="9">
        <f t="shared" si="2"/>
        <v>13.611076367082502</v>
      </c>
      <c r="AD16" s="9">
        <f t="shared" si="2"/>
        <v>8.9569219381653049</v>
      </c>
      <c r="AE16" s="9">
        <f t="shared" si="2"/>
        <v>5.794112549695428</v>
      </c>
      <c r="AF16" s="9">
        <f t="shared" si="2"/>
        <v>4.156921938165306</v>
      </c>
      <c r="AG16" s="9">
        <f t="shared" si="2"/>
        <v>2.4000000000000004</v>
      </c>
      <c r="AH16" s="9">
        <f t="shared" si="2"/>
        <v>1.3856406460551023</v>
      </c>
      <c r="AI16" s="10">
        <f t="shared" si="2"/>
        <v>0.6430780618346944</v>
      </c>
      <c r="AQ16" s="27">
        <v>1</v>
      </c>
      <c r="AR16" s="9" t="str">
        <f t="shared" si="3"/>
        <v>-</v>
      </c>
      <c r="AS16" s="9" t="str">
        <f t="shared" si="3"/>
        <v>-</v>
      </c>
      <c r="AT16" s="9" t="str">
        <f t="shared" si="4"/>
        <v>-</v>
      </c>
      <c r="AU16" s="9" t="str">
        <f t="shared" si="4"/>
        <v>-</v>
      </c>
      <c r="AV16" s="9">
        <f t="shared" si="4"/>
        <v>0.5</v>
      </c>
      <c r="AW16" s="9">
        <f t="shared" si="4"/>
        <v>0.19098300562505255</v>
      </c>
      <c r="AX16" s="9">
        <f t="shared" si="4"/>
        <v>0.1339745962155614</v>
      </c>
      <c r="AY16" s="9">
        <f t="shared" si="4"/>
        <v>8.5786437626904855E-2</v>
      </c>
      <c r="AZ16" s="9">
        <f t="shared" si="4"/>
        <v>8.0796230176614969E-2</v>
      </c>
      <c r="BA16" s="9">
        <f t="shared" si="4"/>
        <v>7.2949016875157646E-2</v>
      </c>
      <c r="BB16" s="9">
        <f t="shared" si="4"/>
        <v>6.3508326896291489E-2</v>
      </c>
      <c r="BC16" s="9">
        <f t="shared" si="4"/>
        <v>5.6258903151969353E-2</v>
      </c>
      <c r="BD16" s="9">
        <f t="shared" si="4"/>
        <v>5.0510257216822119E-2</v>
      </c>
      <c r="BE16" s="9">
        <f t="shared" si="4"/>
        <v>4.1960108450191935E-2</v>
      </c>
      <c r="BF16" s="9">
        <f t="shared" si="4"/>
        <v>3.9617248245439551E-2</v>
      </c>
      <c r="BG16" s="10">
        <f t="shared" si="4"/>
        <v>3.8691855333717662E-2</v>
      </c>
    </row>
    <row r="17" spans="3:59" ht="15" customHeight="1">
      <c r="G17" s="27">
        <v>5.5</v>
      </c>
      <c r="H17" s="9">
        <f t="shared" ref="H17:O26" si="7">($G17-$N$4)/(TAN(RADIANS(H$5/2))*2)</f>
        <v>20.888323809994166</v>
      </c>
      <c r="I17" s="9">
        <f t="shared" si="7"/>
        <v>15.596025003948702</v>
      </c>
      <c r="J17" s="9">
        <f t="shared" si="7"/>
        <v>10.263139720814413</v>
      </c>
      <c r="K17" s="9">
        <f t="shared" si="7"/>
        <v>6.6390872965260117</v>
      </c>
      <c r="L17" s="9">
        <f t="shared" si="7"/>
        <v>4.7631397208144124</v>
      </c>
      <c r="M17" s="9">
        <f t="shared" si="7"/>
        <v>2.7500000000000004</v>
      </c>
      <c r="N17" s="9">
        <f t="shared" si="7"/>
        <v>1.5877132402714713</v>
      </c>
      <c r="O17" s="10">
        <f t="shared" si="7"/>
        <v>0.73686027918558739</v>
      </c>
      <c r="Q17" s="27">
        <v>5.5</v>
      </c>
      <c r="R17" s="13">
        <f t="shared" si="5"/>
        <v>20.508536104357912</v>
      </c>
      <c r="S17" s="13">
        <f t="shared" si="1"/>
        <v>15.312460912967817</v>
      </c>
      <c r="T17" s="13">
        <f t="shared" si="1"/>
        <v>10.07653718043597</v>
      </c>
      <c r="U17" s="13">
        <f t="shared" si="1"/>
        <v>6.5183766184073573</v>
      </c>
      <c r="V17" s="13">
        <f t="shared" si="1"/>
        <v>4.676537180435969</v>
      </c>
      <c r="W17" s="13">
        <f t="shared" si="1"/>
        <v>2.7000000000000006</v>
      </c>
      <c r="X17" s="13">
        <f t="shared" si="1"/>
        <v>1.5588457268119902</v>
      </c>
      <c r="Y17" s="13">
        <f t="shared" si="1"/>
        <v>0.72346281956403125</v>
      </c>
      <c r="AA17" s="27">
        <v>5.5</v>
      </c>
      <c r="AB17" s="9">
        <f t="shared" si="6"/>
        <v>20.128748398721651</v>
      </c>
      <c r="AC17" s="9">
        <f t="shared" si="2"/>
        <v>15.02889682198693</v>
      </c>
      <c r="AD17" s="9">
        <f t="shared" si="2"/>
        <v>9.8899346400575254</v>
      </c>
      <c r="AE17" s="9">
        <f t="shared" si="2"/>
        <v>6.3976659402887019</v>
      </c>
      <c r="AF17" s="9">
        <f t="shared" si="2"/>
        <v>4.5899346400575247</v>
      </c>
      <c r="AG17" s="9">
        <f t="shared" si="2"/>
        <v>2.6500000000000004</v>
      </c>
      <c r="AH17" s="9">
        <f t="shared" si="2"/>
        <v>1.5299782133525086</v>
      </c>
      <c r="AI17" s="10">
        <f t="shared" si="2"/>
        <v>0.71006535994247511</v>
      </c>
      <c r="AQ17" s="27">
        <v>1.5</v>
      </c>
      <c r="AR17" s="9" t="str">
        <f t="shared" si="3"/>
        <v>-</v>
      </c>
      <c r="AS17" s="9" t="str">
        <f t="shared" si="3"/>
        <v>-</v>
      </c>
      <c r="AT17" s="9" t="str">
        <f t="shared" si="4"/>
        <v>-</v>
      </c>
      <c r="AU17" s="9" t="str">
        <f t="shared" si="4"/>
        <v>-</v>
      </c>
      <c r="AV17" s="9" t="str">
        <f t="shared" si="4"/>
        <v>-</v>
      </c>
      <c r="AW17" s="9">
        <f t="shared" si="4"/>
        <v>0.75</v>
      </c>
      <c r="AX17" s="9">
        <f t="shared" si="4"/>
        <v>0.33856217223385232</v>
      </c>
      <c r="AY17" s="9">
        <f t="shared" si="4"/>
        <v>0.20096189432334199</v>
      </c>
      <c r="AZ17" s="9">
        <f t="shared" si="4"/>
        <v>0.18833730395639825</v>
      </c>
      <c r="BA17" s="9">
        <f t="shared" si="4"/>
        <v>0.16886116991581024</v>
      </c>
      <c r="BB17" s="9">
        <f t="shared" si="4"/>
        <v>0.14595037822608425</v>
      </c>
      <c r="BC17" s="9">
        <f t="shared" si="4"/>
        <v>0.12867965644035761</v>
      </c>
      <c r="BD17" s="9">
        <f t="shared" si="4"/>
        <v>0.11515199645763596</v>
      </c>
      <c r="BE17" s="9">
        <f t="shared" si="4"/>
        <v>9.5262490344437456E-2</v>
      </c>
      <c r="BF17" s="9">
        <f t="shared" si="4"/>
        <v>8.9854136349465819E-2</v>
      </c>
      <c r="BG17" s="10">
        <f t="shared" si="4"/>
        <v>8.7722339831620477E-2</v>
      </c>
    </row>
    <row r="18" spans="3:59" ht="15" customHeight="1">
      <c r="G18" s="27">
        <v>6</v>
      </c>
      <c r="H18" s="9">
        <f t="shared" si="7"/>
        <v>22.787262338175456</v>
      </c>
      <c r="I18" s="9">
        <f t="shared" si="7"/>
        <v>17.01384545885313</v>
      </c>
      <c r="J18" s="9">
        <f t="shared" si="7"/>
        <v>11.196152422706632</v>
      </c>
      <c r="K18" s="9">
        <f t="shared" si="7"/>
        <v>7.2426406871192857</v>
      </c>
      <c r="L18" s="9">
        <f t="shared" si="7"/>
        <v>5.196152422706632</v>
      </c>
      <c r="M18" s="9">
        <f t="shared" si="7"/>
        <v>3.0000000000000004</v>
      </c>
      <c r="N18" s="9">
        <f t="shared" si="7"/>
        <v>1.7320508075688779</v>
      </c>
      <c r="O18" s="10">
        <f t="shared" si="7"/>
        <v>0.80384757729336809</v>
      </c>
      <c r="Q18" s="27">
        <v>6</v>
      </c>
      <c r="R18" s="13">
        <f t="shared" si="5"/>
        <v>22.407474632539198</v>
      </c>
      <c r="S18" s="13">
        <f t="shared" si="1"/>
        <v>16.730281367872244</v>
      </c>
      <c r="T18" s="13">
        <f t="shared" si="1"/>
        <v>11.009549882328189</v>
      </c>
      <c r="U18" s="13">
        <f t="shared" si="1"/>
        <v>7.1219300090006312</v>
      </c>
      <c r="V18" s="13">
        <f t="shared" si="1"/>
        <v>5.1095498823281886</v>
      </c>
      <c r="W18" s="13">
        <f t="shared" si="1"/>
        <v>2.9500000000000006</v>
      </c>
      <c r="X18" s="13">
        <f t="shared" si="1"/>
        <v>1.7031832941093967</v>
      </c>
      <c r="Y18" s="13">
        <f t="shared" si="1"/>
        <v>0.79045011767181195</v>
      </c>
      <c r="AA18" s="27">
        <v>6</v>
      </c>
      <c r="AB18" s="9">
        <f t="shared" si="6"/>
        <v>22.027686926902938</v>
      </c>
      <c r="AC18" s="9">
        <f t="shared" si="2"/>
        <v>16.446717276891356</v>
      </c>
      <c r="AD18" s="9">
        <f t="shared" si="2"/>
        <v>10.822947341949744</v>
      </c>
      <c r="AE18" s="9">
        <f t="shared" si="2"/>
        <v>7.0012193308819759</v>
      </c>
      <c r="AF18" s="9">
        <f t="shared" si="2"/>
        <v>5.0229473419497443</v>
      </c>
      <c r="AG18" s="9">
        <f t="shared" si="2"/>
        <v>2.9000000000000004</v>
      </c>
      <c r="AH18" s="9">
        <f t="shared" si="2"/>
        <v>1.6743157806499152</v>
      </c>
      <c r="AI18" s="10">
        <f t="shared" si="2"/>
        <v>0.77705265805025581</v>
      </c>
      <c r="AQ18" s="27">
        <v>2</v>
      </c>
      <c r="AR18" s="9" t="str">
        <f t="shared" si="3"/>
        <v>-</v>
      </c>
      <c r="AS18" s="9" t="str">
        <f t="shared" si="3"/>
        <v>-</v>
      </c>
      <c r="AT18" s="9" t="str">
        <f t="shared" si="4"/>
        <v>-</v>
      </c>
      <c r="AU18" s="9" t="str">
        <f t="shared" si="4"/>
        <v>-</v>
      </c>
      <c r="AV18" s="9" t="str">
        <f t="shared" si="4"/>
        <v>-</v>
      </c>
      <c r="AW18" s="9" t="str">
        <f t="shared" si="4"/>
        <v>-</v>
      </c>
      <c r="AX18" s="9">
        <f t="shared" si="4"/>
        <v>1</v>
      </c>
      <c r="AY18" s="9">
        <f t="shared" si="4"/>
        <v>0.3819660112501051</v>
      </c>
      <c r="AZ18" s="9">
        <f t="shared" si="4"/>
        <v>0.3545538332919802</v>
      </c>
      <c r="BA18" s="9">
        <f t="shared" si="4"/>
        <v>0.31385933836549285</v>
      </c>
      <c r="BB18" s="9">
        <f t="shared" si="4"/>
        <v>0.26794919243112281</v>
      </c>
      <c r="BC18" s="9">
        <f t="shared" si="4"/>
        <v>0.23443556292536272</v>
      </c>
      <c r="BD18" s="9">
        <f t="shared" si="4"/>
        <v>0.20871215252208009</v>
      </c>
      <c r="BE18" s="9">
        <f t="shared" si="4"/>
        <v>0.17157287525380971</v>
      </c>
      <c r="BF18" s="9">
        <f t="shared" si="4"/>
        <v>0.16159246035322994</v>
      </c>
      <c r="BG18" s="10">
        <f t="shared" si="4"/>
        <v>0.15767078078675478</v>
      </c>
    </row>
    <row r="19" spans="3:59" ht="15" customHeight="1">
      <c r="D19" s="3"/>
      <c r="G19" s="27">
        <v>6.5</v>
      </c>
      <c r="H19" s="9">
        <f t="shared" si="7"/>
        <v>24.686200866356742</v>
      </c>
      <c r="I19" s="9">
        <f t="shared" si="7"/>
        <v>18.431665913757556</v>
      </c>
      <c r="J19" s="9">
        <f t="shared" si="7"/>
        <v>12.129165124598853</v>
      </c>
      <c r="K19" s="9">
        <f t="shared" si="7"/>
        <v>7.8461940777125596</v>
      </c>
      <c r="L19" s="9">
        <f t="shared" si="7"/>
        <v>5.6291651245988517</v>
      </c>
      <c r="M19" s="9">
        <f t="shared" si="7"/>
        <v>3.2500000000000004</v>
      </c>
      <c r="N19" s="9">
        <f t="shared" si="7"/>
        <v>1.8763883748662844</v>
      </c>
      <c r="O19" s="10">
        <f t="shared" si="7"/>
        <v>0.87083487540114868</v>
      </c>
      <c r="Q19" s="27">
        <v>6.5</v>
      </c>
      <c r="R19" s="13">
        <f t="shared" si="5"/>
        <v>24.306413160720485</v>
      </c>
      <c r="S19" s="13">
        <f t="shared" si="1"/>
        <v>18.14810182277667</v>
      </c>
      <c r="T19" s="13">
        <f t="shared" si="1"/>
        <v>11.942562584220408</v>
      </c>
      <c r="U19" s="13">
        <f t="shared" si="1"/>
        <v>7.7254833995939052</v>
      </c>
      <c r="V19" s="13">
        <f t="shared" si="1"/>
        <v>5.5425625842204083</v>
      </c>
      <c r="W19" s="13">
        <f t="shared" si="1"/>
        <v>3.2000000000000006</v>
      </c>
      <c r="X19" s="13">
        <f t="shared" si="1"/>
        <v>1.847520861406803</v>
      </c>
      <c r="Y19" s="13">
        <f t="shared" si="1"/>
        <v>0.85743741577959265</v>
      </c>
      <c r="AA19" s="27">
        <v>6.5</v>
      </c>
      <c r="AB19" s="9">
        <f t="shared" si="6"/>
        <v>23.926625455084228</v>
      </c>
      <c r="AC19" s="9">
        <f t="shared" si="2"/>
        <v>17.864537731795785</v>
      </c>
      <c r="AD19" s="9">
        <f t="shared" si="2"/>
        <v>11.755960043841963</v>
      </c>
      <c r="AE19" s="9">
        <f t="shared" si="2"/>
        <v>7.6047727214752499</v>
      </c>
      <c r="AF19" s="9">
        <f t="shared" si="2"/>
        <v>5.455960043841964</v>
      </c>
      <c r="AG19" s="9">
        <f t="shared" si="2"/>
        <v>3.1500000000000004</v>
      </c>
      <c r="AH19" s="9">
        <f t="shared" si="2"/>
        <v>1.8186533479473217</v>
      </c>
      <c r="AI19" s="10">
        <f t="shared" si="2"/>
        <v>0.8440399561580364</v>
      </c>
      <c r="AO19" s="1"/>
      <c r="AQ19" s="27">
        <v>2.5</v>
      </c>
      <c r="AR19" s="9" t="str">
        <f t="shared" si="3"/>
        <v>-</v>
      </c>
      <c r="AS19" s="9" t="str">
        <f t="shared" si="3"/>
        <v>-</v>
      </c>
      <c r="AT19" s="9" t="str">
        <f t="shared" si="4"/>
        <v>-</v>
      </c>
      <c r="AU19" s="9" t="str">
        <f t="shared" si="4"/>
        <v>-</v>
      </c>
      <c r="AV19" s="9" t="str">
        <f t="shared" si="4"/>
        <v>-</v>
      </c>
      <c r="AW19" s="9" t="str">
        <f t="shared" si="4"/>
        <v>-</v>
      </c>
      <c r="AX19" s="9" t="str">
        <f t="shared" si="4"/>
        <v>-</v>
      </c>
      <c r="AY19" s="9">
        <f t="shared" si="4"/>
        <v>0.67084380241115005</v>
      </c>
      <c r="AZ19" s="9">
        <f t="shared" si="4"/>
        <v>0.60890087369750834</v>
      </c>
      <c r="BA19" s="9">
        <f t="shared" si="4"/>
        <v>0.52525512860841106</v>
      </c>
      <c r="BB19" s="9">
        <f t="shared" si="4"/>
        <v>0.43875050040040042</v>
      </c>
      <c r="BC19" s="9">
        <f t="shared" si="4"/>
        <v>0.37917130661302934</v>
      </c>
      <c r="BD19" s="9">
        <f t="shared" si="4"/>
        <v>0.33493649053890318</v>
      </c>
      <c r="BE19" s="9">
        <f t="shared" si="4"/>
        <v>0.27282197134107156</v>
      </c>
      <c r="BF19" s="9">
        <f t="shared" si="4"/>
        <v>0.25641729601506746</v>
      </c>
      <c r="BG19" s="10">
        <f t="shared" si="4"/>
        <v>0.25</v>
      </c>
    </row>
    <row r="20" spans="3:59">
      <c r="G20" s="27">
        <v>7</v>
      </c>
      <c r="H20" s="9">
        <f t="shared" si="7"/>
        <v>26.585139394538032</v>
      </c>
      <c r="I20" s="9">
        <f t="shared" si="7"/>
        <v>19.849486368661982</v>
      </c>
      <c r="J20" s="9">
        <f t="shared" si="7"/>
        <v>13.062177826491071</v>
      </c>
      <c r="K20" s="9">
        <f t="shared" si="7"/>
        <v>8.4497474683058336</v>
      </c>
      <c r="L20" s="9">
        <f t="shared" si="7"/>
        <v>6.0621778264910713</v>
      </c>
      <c r="M20" s="9">
        <f t="shared" si="7"/>
        <v>3.5000000000000004</v>
      </c>
      <c r="N20" s="9">
        <f t="shared" si="7"/>
        <v>2.0207259421636907</v>
      </c>
      <c r="O20" s="10">
        <f t="shared" si="7"/>
        <v>0.93782217350892938</v>
      </c>
      <c r="Q20" s="27">
        <v>7</v>
      </c>
      <c r="R20" s="13">
        <f t="shared" si="5"/>
        <v>26.205351688901775</v>
      </c>
      <c r="S20" s="13">
        <f t="shared" si="1"/>
        <v>19.5659222776811</v>
      </c>
      <c r="T20" s="13">
        <f t="shared" si="1"/>
        <v>12.875575286112628</v>
      </c>
      <c r="U20" s="13">
        <f t="shared" si="1"/>
        <v>8.3290367901871782</v>
      </c>
      <c r="V20" s="13">
        <f t="shared" si="1"/>
        <v>5.975575286112627</v>
      </c>
      <c r="W20" s="13">
        <f t="shared" si="1"/>
        <v>3.4500000000000006</v>
      </c>
      <c r="X20" s="13">
        <f t="shared" si="1"/>
        <v>1.9918584287042096</v>
      </c>
      <c r="Y20" s="13">
        <f t="shared" si="1"/>
        <v>0.92442471388737335</v>
      </c>
      <c r="AA20" s="27">
        <v>7</v>
      </c>
      <c r="AB20" s="9">
        <f t="shared" si="6"/>
        <v>25.825563983265514</v>
      </c>
      <c r="AC20" s="9">
        <f t="shared" si="2"/>
        <v>19.282358186700211</v>
      </c>
      <c r="AD20" s="9">
        <f t="shared" si="2"/>
        <v>12.688972745734183</v>
      </c>
      <c r="AE20" s="9">
        <f t="shared" si="2"/>
        <v>8.2083261120685229</v>
      </c>
      <c r="AF20" s="9">
        <f t="shared" si="2"/>
        <v>5.8889727457341827</v>
      </c>
      <c r="AG20" s="9">
        <f t="shared" si="2"/>
        <v>3.4000000000000004</v>
      </c>
      <c r="AH20" s="9">
        <f t="shared" si="2"/>
        <v>1.9629909152447282</v>
      </c>
      <c r="AI20" s="10">
        <f t="shared" si="2"/>
        <v>0.9110272542658171</v>
      </c>
      <c r="AO20" s="1"/>
      <c r="AQ20" s="27">
        <v>3</v>
      </c>
      <c r="AR20" s="9" t="str">
        <f t="shared" si="3"/>
        <v>-</v>
      </c>
      <c r="AS20" s="9" t="str">
        <f t="shared" si="3"/>
        <v>-</v>
      </c>
      <c r="AT20" s="9" t="str">
        <f t="shared" si="4"/>
        <v>-</v>
      </c>
      <c r="AU20" s="9" t="str">
        <f t="shared" si="4"/>
        <v>-</v>
      </c>
      <c r="AV20" s="9" t="str">
        <f t="shared" si="4"/>
        <v>-</v>
      </c>
      <c r="AW20" s="9" t="str">
        <f t="shared" si="4"/>
        <v>-</v>
      </c>
      <c r="AX20" s="9" t="str">
        <f t="shared" si="4"/>
        <v>-</v>
      </c>
      <c r="AY20" s="9">
        <f t="shared" si="4"/>
        <v>1.5</v>
      </c>
      <c r="AZ20" s="9">
        <f t="shared" si="4"/>
        <v>1.0677344278427052</v>
      </c>
      <c r="BA20" s="9">
        <f t="shared" si="4"/>
        <v>0.84861218113400272</v>
      </c>
      <c r="BB20" s="9">
        <f t="shared" si="4"/>
        <v>0.67712434446770464</v>
      </c>
      <c r="BC20" s="9">
        <f t="shared" si="4"/>
        <v>0.57294901687515765</v>
      </c>
      <c r="BD20" s="9">
        <f t="shared" si="4"/>
        <v>0.5</v>
      </c>
      <c r="BE20" s="9">
        <f t="shared" si="4"/>
        <v>0.40192378864668399</v>
      </c>
      <c r="BF20" s="9">
        <f t="shared" si="4"/>
        <v>0.3766746079127965</v>
      </c>
      <c r="BG20" s="10">
        <f t="shared" si="4"/>
        <v>0.36685935133230085</v>
      </c>
    </row>
    <row r="21" spans="3:59">
      <c r="G21" s="27">
        <v>7.5</v>
      </c>
      <c r="H21" s="9">
        <f t="shared" si="7"/>
        <v>28.484077922719319</v>
      </c>
      <c r="I21" s="9">
        <f t="shared" si="7"/>
        <v>21.267306823566411</v>
      </c>
      <c r="J21" s="9">
        <f t="shared" si="7"/>
        <v>13.99519052838329</v>
      </c>
      <c r="K21" s="9">
        <f t="shared" si="7"/>
        <v>9.0533008588991066</v>
      </c>
      <c r="L21" s="9">
        <f t="shared" si="7"/>
        <v>6.49519052838329</v>
      </c>
      <c r="M21" s="9">
        <f t="shared" si="7"/>
        <v>3.7500000000000004</v>
      </c>
      <c r="N21" s="9">
        <f t="shared" si="7"/>
        <v>2.1650635094610973</v>
      </c>
      <c r="O21" s="10">
        <f t="shared" si="7"/>
        <v>1.00480947161671</v>
      </c>
      <c r="Q21" s="27">
        <v>7.5</v>
      </c>
      <c r="R21" s="13">
        <f t="shared" si="5"/>
        <v>28.104290217083062</v>
      </c>
      <c r="S21" s="13">
        <f t="shared" si="1"/>
        <v>20.983742732585526</v>
      </c>
      <c r="T21" s="13">
        <f t="shared" si="1"/>
        <v>13.808587988004847</v>
      </c>
      <c r="U21" s="13">
        <f t="shared" si="1"/>
        <v>8.9325901807804531</v>
      </c>
      <c r="V21" s="13">
        <f t="shared" si="1"/>
        <v>6.4085879880048466</v>
      </c>
      <c r="W21" s="13">
        <f t="shared" si="1"/>
        <v>3.7000000000000006</v>
      </c>
      <c r="X21" s="13">
        <f t="shared" si="1"/>
        <v>2.1361959960016161</v>
      </c>
      <c r="Y21" s="13">
        <f t="shared" si="1"/>
        <v>0.99141201199515394</v>
      </c>
      <c r="AA21" s="27">
        <v>7.5</v>
      </c>
      <c r="AB21" s="9">
        <f t="shared" si="6"/>
        <v>27.724502511446804</v>
      </c>
      <c r="AC21" s="9">
        <f t="shared" si="2"/>
        <v>20.700178641604641</v>
      </c>
      <c r="AD21" s="9">
        <f t="shared" si="2"/>
        <v>13.621985447626402</v>
      </c>
      <c r="AE21" s="9">
        <f t="shared" si="2"/>
        <v>8.8118795026617978</v>
      </c>
      <c r="AF21" s="9">
        <f t="shared" si="2"/>
        <v>6.3219854476264024</v>
      </c>
      <c r="AG21" s="9">
        <f t="shared" si="2"/>
        <v>3.6500000000000004</v>
      </c>
      <c r="AH21" s="9">
        <f t="shared" si="2"/>
        <v>2.1073284825421346</v>
      </c>
      <c r="AI21" s="10">
        <f t="shared" si="2"/>
        <v>0.9780145523735978</v>
      </c>
      <c r="AO21" s="1"/>
      <c r="AQ21" s="27">
        <v>3.5</v>
      </c>
      <c r="AR21" s="9" t="str">
        <f t="shared" si="3"/>
        <v>-</v>
      </c>
      <c r="AS21" s="9" t="str">
        <f t="shared" si="3"/>
        <v>-</v>
      </c>
      <c r="AT21" s="9" t="str">
        <f t="shared" si="4"/>
        <v>-</v>
      </c>
      <c r="AU21" s="9" t="str">
        <f t="shared" si="4"/>
        <v>-</v>
      </c>
      <c r="AV21" s="9" t="str">
        <f t="shared" si="4"/>
        <v>-</v>
      </c>
      <c r="AW21" s="9" t="str">
        <f t="shared" si="4"/>
        <v>-</v>
      </c>
      <c r="AX21" s="9" t="str">
        <f t="shared" si="4"/>
        <v>-</v>
      </c>
      <c r="AY21" s="9" t="str">
        <f t="shared" si="4"/>
        <v>-</v>
      </c>
      <c r="AZ21" s="9" t="str">
        <f t="shared" si="4"/>
        <v>-</v>
      </c>
      <c r="BA21" s="9">
        <f t="shared" si="4"/>
        <v>1.75</v>
      </c>
      <c r="BB21" s="9">
        <f t="shared" si="4"/>
        <v>1.0317541634481457</v>
      </c>
      <c r="BC21" s="9">
        <f t="shared" si="4"/>
        <v>0.83578643762690485</v>
      </c>
      <c r="BD21" s="9">
        <f t="shared" si="4"/>
        <v>0.71464289286428739</v>
      </c>
      <c r="BE21" s="9">
        <f t="shared" si="4"/>
        <v>0.56330141379775922</v>
      </c>
      <c r="BF21" s="9">
        <f t="shared" si="4"/>
        <v>0.52582560030487979</v>
      </c>
      <c r="BG21" s="10">
        <f t="shared" si="4"/>
        <v>0.51138721247416941</v>
      </c>
    </row>
    <row r="22" spans="3:59">
      <c r="G22" s="27">
        <v>8</v>
      </c>
      <c r="H22" s="9">
        <f t="shared" si="7"/>
        <v>30.383016450900605</v>
      </c>
      <c r="I22" s="9">
        <f t="shared" si="7"/>
        <v>22.685127278470837</v>
      </c>
      <c r="J22" s="9">
        <f t="shared" si="7"/>
        <v>14.928203230275511</v>
      </c>
      <c r="K22" s="9">
        <f t="shared" si="7"/>
        <v>9.6568542494923797</v>
      </c>
      <c r="L22" s="9">
        <f t="shared" si="7"/>
        <v>6.9282032302755097</v>
      </c>
      <c r="M22" s="9">
        <f t="shared" si="7"/>
        <v>4</v>
      </c>
      <c r="N22" s="9">
        <f t="shared" si="7"/>
        <v>2.3094010767585038</v>
      </c>
      <c r="O22" s="10">
        <f t="shared" si="7"/>
        <v>1.0717967697244908</v>
      </c>
      <c r="Q22" s="27">
        <v>8</v>
      </c>
      <c r="R22" s="13">
        <f t="shared" si="5"/>
        <v>30.003228745264352</v>
      </c>
      <c r="S22" s="13">
        <f t="shared" si="1"/>
        <v>22.401563187489952</v>
      </c>
      <c r="T22" s="13">
        <f t="shared" si="1"/>
        <v>14.741600689897066</v>
      </c>
      <c r="U22" s="13">
        <f t="shared" si="1"/>
        <v>9.5361435713737261</v>
      </c>
      <c r="V22" s="13">
        <f t="shared" si="1"/>
        <v>6.8416006898970663</v>
      </c>
      <c r="W22" s="13">
        <f t="shared" si="1"/>
        <v>3.9500000000000006</v>
      </c>
      <c r="X22" s="13">
        <f t="shared" si="1"/>
        <v>2.2805335632990227</v>
      </c>
      <c r="Y22" s="13">
        <f t="shared" si="1"/>
        <v>1.0583993101029345</v>
      </c>
      <c r="AA22" s="27">
        <v>8</v>
      </c>
      <c r="AB22" s="9">
        <f t="shared" si="6"/>
        <v>29.623441039628091</v>
      </c>
      <c r="AC22" s="9">
        <f t="shared" si="2"/>
        <v>22.117999096509067</v>
      </c>
      <c r="AD22" s="9">
        <f t="shared" si="2"/>
        <v>14.554998149518621</v>
      </c>
      <c r="AE22" s="9">
        <f t="shared" si="2"/>
        <v>9.4154328932550708</v>
      </c>
      <c r="AF22" s="9">
        <f t="shared" si="2"/>
        <v>6.754998149518622</v>
      </c>
      <c r="AG22" s="9">
        <f t="shared" si="2"/>
        <v>3.9000000000000004</v>
      </c>
      <c r="AH22" s="9">
        <f t="shared" si="2"/>
        <v>2.2516660498395411</v>
      </c>
      <c r="AI22" s="10">
        <f t="shared" si="2"/>
        <v>1.0450018504813785</v>
      </c>
      <c r="AO22" s="1"/>
      <c r="AQ22" s="27">
        <v>4</v>
      </c>
      <c r="AR22" s="9" t="str">
        <f t="shared" si="3"/>
        <v>-</v>
      </c>
      <c r="AS22" s="9" t="str">
        <f t="shared" si="3"/>
        <v>-</v>
      </c>
      <c r="AT22" s="9" t="str">
        <f t="shared" si="4"/>
        <v>-</v>
      </c>
      <c r="AU22" s="9" t="str">
        <f t="shared" si="4"/>
        <v>-</v>
      </c>
      <c r="AV22" s="9" t="str">
        <f t="shared" si="4"/>
        <v>-</v>
      </c>
      <c r="AW22" s="9" t="str">
        <f t="shared" si="4"/>
        <v>-</v>
      </c>
      <c r="AX22" s="9" t="str">
        <f t="shared" si="4"/>
        <v>-</v>
      </c>
      <c r="AY22" s="9" t="str">
        <f t="shared" si="4"/>
        <v>-</v>
      </c>
      <c r="AZ22" s="9" t="str">
        <f t="shared" si="4"/>
        <v>-</v>
      </c>
      <c r="BA22" s="9" t="str">
        <f t="shared" si="4"/>
        <v>-</v>
      </c>
      <c r="BB22" s="9">
        <f t="shared" si="4"/>
        <v>2</v>
      </c>
      <c r="BC22" s="9">
        <f t="shared" si="4"/>
        <v>1.2192235935955849</v>
      </c>
      <c r="BD22" s="9">
        <f t="shared" si="4"/>
        <v>1</v>
      </c>
      <c r="BE22" s="9">
        <f t="shared" si="4"/>
        <v>0.76393202250021019</v>
      </c>
      <c r="BF22" s="9">
        <f t="shared" si="4"/>
        <v>0.70910766658396041</v>
      </c>
      <c r="BG22" s="10">
        <f t="shared" si="4"/>
        <v>0.68826230851010051</v>
      </c>
    </row>
    <row r="23" spans="3:59">
      <c r="G23" s="27">
        <v>8.5</v>
      </c>
      <c r="H23" s="9">
        <f t="shared" si="7"/>
        <v>32.281954979081895</v>
      </c>
      <c r="I23" s="9">
        <f t="shared" si="7"/>
        <v>24.102947733375267</v>
      </c>
      <c r="J23" s="9">
        <f t="shared" si="7"/>
        <v>15.861215932167729</v>
      </c>
      <c r="K23" s="9">
        <f t="shared" si="7"/>
        <v>10.260407640085655</v>
      </c>
      <c r="L23" s="9">
        <f t="shared" si="7"/>
        <v>7.3612159321677293</v>
      </c>
      <c r="M23" s="9">
        <f t="shared" si="7"/>
        <v>4.2500000000000009</v>
      </c>
      <c r="N23" s="9">
        <f t="shared" si="7"/>
        <v>2.4537386440559104</v>
      </c>
      <c r="O23" s="10">
        <f t="shared" si="7"/>
        <v>1.1387840678322714</v>
      </c>
      <c r="Q23" s="27">
        <v>8.5</v>
      </c>
      <c r="R23" s="13">
        <f t="shared" si="5"/>
        <v>31.902167273445638</v>
      </c>
      <c r="S23" s="13">
        <f t="shared" si="5"/>
        <v>23.819383642394381</v>
      </c>
      <c r="T23" s="13">
        <f t="shared" si="5"/>
        <v>15.674613391789286</v>
      </c>
      <c r="U23" s="13">
        <f t="shared" si="5"/>
        <v>10.139696961966999</v>
      </c>
      <c r="V23" s="13">
        <f t="shared" si="5"/>
        <v>7.274613391789285</v>
      </c>
      <c r="W23" s="13">
        <f t="shared" si="5"/>
        <v>4.2000000000000011</v>
      </c>
      <c r="X23" s="13">
        <f t="shared" si="5"/>
        <v>2.4248711305964292</v>
      </c>
      <c r="Y23" s="13">
        <f t="shared" si="5"/>
        <v>1.1253866082107153</v>
      </c>
      <c r="AA23" s="27">
        <v>8.5</v>
      </c>
      <c r="AB23" s="9">
        <f t="shared" si="6"/>
        <v>31.522379567809381</v>
      </c>
      <c r="AC23" s="9">
        <f t="shared" si="6"/>
        <v>23.535819551413496</v>
      </c>
      <c r="AD23" s="9">
        <f t="shared" si="6"/>
        <v>15.488010851410843</v>
      </c>
      <c r="AE23" s="9">
        <f t="shared" si="6"/>
        <v>10.018986283848346</v>
      </c>
      <c r="AF23" s="9">
        <f t="shared" si="6"/>
        <v>7.1880108514108416</v>
      </c>
      <c r="AG23" s="9">
        <f t="shared" si="6"/>
        <v>4.1500000000000012</v>
      </c>
      <c r="AH23" s="9">
        <f t="shared" si="6"/>
        <v>2.3960036171369481</v>
      </c>
      <c r="AI23" s="10">
        <f t="shared" si="6"/>
        <v>1.1119891485891593</v>
      </c>
      <c r="AO23" s="1"/>
      <c r="AQ23" s="27">
        <v>4.5</v>
      </c>
      <c r="AR23" s="9" t="str">
        <f t="shared" ref="AR23:BG26" si="8">IF($AQ23&gt;AR$5,"-",IF((AR$5/2-SQRT(POWER(AR$5/2,2)-POWER($AQ23/2,2)))&lt; 0.01,"-",AR$5/2-SQRT(POWER(AR$5/2,2)-POWER($AQ23/2,2))))</f>
        <v>-</v>
      </c>
      <c r="AS23" s="9" t="str">
        <f t="shared" si="8"/>
        <v>-</v>
      </c>
      <c r="AT23" s="9" t="str">
        <f t="shared" si="8"/>
        <v>-</v>
      </c>
      <c r="AU23" s="9" t="str">
        <f t="shared" si="8"/>
        <v>-</v>
      </c>
      <c r="AV23" s="9" t="str">
        <f t="shared" si="8"/>
        <v>-</v>
      </c>
      <c r="AW23" s="9" t="str">
        <f t="shared" si="8"/>
        <v>-</v>
      </c>
      <c r="AX23" s="9" t="str">
        <f t="shared" si="8"/>
        <v>-</v>
      </c>
      <c r="AY23" s="9" t="str">
        <f t="shared" si="8"/>
        <v>-</v>
      </c>
      <c r="AZ23" s="9" t="str">
        <f t="shared" si="8"/>
        <v>-</v>
      </c>
      <c r="BA23" s="9" t="str">
        <f t="shared" si="8"/>
        <v>-</v>
      </c>
      <c r="BB23" s="9" t="str">
        <f t="shared" si="8"/>
        <v>-</v>
      </c>
      <c r="BC23" s="9">
        <f t="shared" si="8"/>
        <v>2.25</v>
      </c>
      <c r="BD23" s="9">
        <f t="shared" si="8"/>
        <v>1.4102752641148315</v>
      </c>
      <c r="BE23" s="9">
        <f t="shared" si="8"/>
        <v>1.015686516701557</v>
      </c>
      <c r="BF23" s="9">
        <f t="shared" si="8"/>
        <v>0.93488281556522113</v>
      </c>
      <c r="BG23" s="10">
        <f t="shared" si="8"/>
        <v>0.90479212008828513</v>
      </c>
    </row>
    <row r="24" spans="3:59">
      <c r="G24" s="27">
        <v>9</v>
      </c>
      <c r="H24" s="9">
        <f t="shared" si="7"/>
        <v>34.180893507263185</v>
      </c>
      <c r="I24" s="9">
        <f t="shared" si="7"/>
        <v>25.520768188279693</v>
      </c>
      <c r="J24" s="9">
        <f t="shared" si="7"/>
        <v>16.794228634059948</v>
      </c>
      <c r="K24" s="9">
        <f t="shared" si="7"/>
        <v>10.863961030678928</v>
      </c>
      <c r="L24" s="9">
        <f t="shared" si="7"/>
        <v>7.794228634059948</v>
      </c>
      <c r="M24" s="9">
        <f t="shared" si="7"/>
        <v>4.5000000000000009</v>
      </c>
      <c r="N24" s="9">
        <f t="shared" si="7"/>
        <v>2.5980762113533169</v>
      </c>
      <c r="O24" s="10">
        <f t="shared" si="7"/>
        <v>1.205771365940052</v>
      </c>
      <c r="Q24" s="27">
        <v>9</v>
      </c>
      <c r="R24" s="13">
        <f t="shared" ref="R24:Y26" si="9">($Q24-$X$4)/(TAN(RADIANS(R$5/2))*2)</f>
        <v>33.801105801626925</v>
      </c>
      <c r="S24" s="13">
        <f t="shared" si="9"/>
        <v>25.237204097298807</v>
      </c>
      <c r="T24" s="13">
        <f t="shared" si="9"/>
        <v>16.607626093681507</v>
      </c>
      <c r="U24" s="13">
        <f t="shared" si="9"/>
        <v>10.743250352560274</v>
      </c>
      <c r="V24" s="13">
        <f t="shared" si="9"/>
        <v>7.7076260936815046</v>
      </c>
      <c r="W24" s="13">
        <f t="shared" si="9"/>
        <v>4.4500000000000011</v>
      </c>
      <c r="X24" s="13">
        <f t="shared" si="9"/>
        <v>2.5692086978938358</v>
      </c>
      <c r="Y24" s="13">
        <f t="shared" si="9"/>
        <v>1.1923739063184959</v>
      </c>
      <c r="AA24" s="27">
        <v>9</v>
      </c>
      <c r="AB24" s="9">
        <f t="shared" ref="AB24:AI26" si="10">($AA24-$AH$4)/(TAN(RADIANS(AB$5/2))*2)</f>
        <v>33.421318095990671</v>
      </c>
      <c r="AC24" s="9">
        <f t="shared" si="10"/>
        <v>24.953640006317922</v>
      </c>
      <c r="AD24" s="9">
        <f t="shared" si="10"/>
        <v>16.421023553303062</v>
      </c>
      <c r="AE24" s="9">
        <f t="shared" si="10"/>
        <v>10.622539674441619</v>
      </c>
      <c r="AF24" s="9">
        <f t="shared" si="10"/>
        <v>7.6210235533030612</v>
      </c>
      <c r="AG24" s="9">
        <f t="shared" si="10"/>
        <v>4.4000000000000012</v>
      </c>
      <c r="AH24" s="9">
        <f t="shared" si="10"/>
        <v>2.5403411844343542</v>
      </c>
      <c r="AI24" s="10">
        <f t="shared" si="10"/>
        <v>1.1789764466969399</v>
      </c>
      <c r="AO24" s="1"/>
      <c r="AQ24" s="27">
        <v>5</v>
      </c>
      <c r="AR24" s="9" t="str">
        <f t="shared" si="8"/>
        <v>-</v>
      </c>
      <c r="AS24" s="9" t="str">
        <f t="shared" si="8"/>
        <v>-</v>
      </c>
      <c r="AT24" s="9" t="str">
        <f t="shared" si="8"/>
        <v>-</v>
      </c>
      <c r="AU24" s="9" t="str">
        <f t="shared" si="8"/>
        <v>-</v>
      </c>
      <c r="AV24" s="9" t="str">
        <f t="shared" si="8"/>
        <v>-</v>
      </c>
      <c r="AW24" s="9" t="str">
        <f t="shared" si="8"/>
        <v>-</v>
      </c>
      <c r="AX24" s="9" t="str">
        <f t="shared" si="8"/>
        <v>-</v>
      </c>
      <c r="AY24" s="9" t="str">
        <f t="shared" si="8"/>
        <v>-</v>
      </c>
      <c r="AZ24" s="9" t="str">
        <f t="shared" si="8"/>
        <v>-</v>
      </c>
      <c r="BA24" s="9" t="str">
        <f t="shared" si="8"/>
        <v>-</v>
      </c>
      <c r="BB24" s="9" t="str">
        <f t="shared" si="8"/>
        <v>-</v>
      </c>
      <c r="BC24" s="9" t="str">
        <f t="shared" si="8"/>
        <v>-</v>
      </c>
      <c r="BD24" s="9">
        <f t="shared" si="8"/>
        <v>2.5</v>
      </c>
      <c r="BE24" s="9">
        <f t="shared" si="8"/>
        <v>1.3416876048223001</v>
      </c>
      <c r="BF24" s="9">
        <f t="shared" si="8"/>
        <v>1.2178017473950167</v>
      </c>
      <c r="BG24" s="10">
        <f t="shared" si="8"/>
        <v>1.1733440342704813</v>
      </c>
    </row>
    <row r="25" spans="3:59">
      <c r="G25" s="27">
        <v>9.5</v>
      </c>
      <c r="H25" s="9">
        <f t="shared" si="7"/>
        <v>36.079832035444468</v>
      </c>
      <c r="I25" s="9">
        <f t="shared" si="7"/>
        <v>26.938588643184119</v>
      </c>
      <c r="J25" s="9">
        <f t="shared" si="7"/>
        <v>17.727241335952169</v>
      </c>
      <c r="K25" s="9">
        <f t="shared" si="7"/>
        <v>11.467514421272202</v>
      </c>
      <c r="L25" s="9">
        <f t="shared" si="7"/>
        <v>8.2272413359521668</v>
      </c>
      <c r="M25" s="9">
        <f t="shared" si="7"/>
        <v>4.7500000000000009</v>
      </c>
      <c r="N25" s="9">
        <f t="shared" si="7"/>
        <v>2.7424137786507234</v>
      </c>
      <c r="O25" s="10">
        <f t="shared" si="7"/>
        <v>1.2727586640478328</v>
      </c>
      <c r="Q25" s="27">
        <v>9.5</v>
      </c>
      <c r="R25" s="13">
        <f t="shared" si="9"/>
        <v>35.700044329808215</v>
      </c>
      <c r="S25" s="13">
        <f t="shared" si="9"/>
        <v>26.655024552203237</v>
      </c>
      <c r="T25" s="13">
        <f t="shared" si="9"/>
        <v>17.540638795573724</v>
      </c>
      <c r="U25" s="13">
        <f t="shared" si="9"/>
        <v>11.346803743153547</v>
      </c>
      <c r="V25" s="13">
        <f t="shared" si="9"/>
        <v>8.1406387955737234</v>
      </c>
      <c r="W25" s="13">
        <f t="shared" si="9"/>
        <v>4.7000000000000011</v>
      </c>
      <c r="X25" s="13">
        <f t="shared" si="9"/>
        <v>2.7135462651912419</v>
      </c>
      <c r="Y25" s="13">
        <f t="shared" si="9"/>
        <v>1.2593612044262767</v>
      </c>
      <c r="AA25" s="27">
        <v>9.5</v>
      </c>
      <c r="AB25" s="9">
        <f t="shared" si="10"/>
        <v>35.320256624171961</v>
      </c>
      <c r="AC25" s="9">
        <f t="shared" si="10"/>
        <v>26.371460461222352</v>
      </c>
      <c r="AD25" s="9">
        <f t="shared" si="10"/>
        <v>17.354036255195282</v>
      </c>
      <c r="AE25" s="9">
        <f t="shared" si="10"/>
        <v>11.226093065034894</v>
      </c>
      <c r="AF25" s="9">
        <f t="shared" si="10"/>
        <v>8.05403625519528</v>
      </c>
      <c r="AG25" s="9">
        <f t="shared" si="10"/>
        <v>4.6500000000000012</v>
      </c>
      <c r="AH25" s="9">
        <f t="shared" si="10"/>
        <v>2.6846787517317607</v>
      </c>
      <c r="AI25" s="10">
        <f t="shared" si="10"/>
        <v>1.2459637448047205</v>
      </c>
      <c r="AO25" s="1"/>
      <c r="AQ25" s="27">
        <v>6</v>
      </c>
      <c r="AR25" s="9" t="str">
        <f t="shared" si="8"/>
        <v>-</v>
      </c>
      <c r="AS25" s="9" t="str">
        <f t="shared" si="8"/>
        <v>-</v>
      </c>
      <c r="AT25" s="9" t="str">
        <f t="shared" si="8"/>
        <v>-</v>
      </c>
      <c r="AU25" s="9" t="str">
        <f t="shared" si="8"/>
        <v>-</v>
      </c>
      <c r="AV25" s="9" t="str">
        <f t="shared" si="8"/>
        <v>-</v>
      </c>
      <c r="AW25" s="9" t="str">
        <f t="shared" si="8"/>
        <v>-</v>
      </c>
      <c r="AX25" s="9" t="str">
        <f t="shared" si="8"/>
        <v>-</v>
      </c>
      <c r="AY25" s="9" t="str">
        <f t="shared" si="8"/>
        <v>-</v>
      </c>
      <c r="AZ25" s="9" t="str">
        <f t="shared" si="8"/>
        <v>-</v>
      </c>
      <c r="BA25" s="9" t="str">
        <f t="shared" si="8"/>
        <v>-</v>
      </c>
      <c r="BB25" s="9" t="str">
        <f t="shared" si="8"/>
        <v>-</v>
      </c>
      <c r="BC25" s="9" t="str">
        <f t="shared" si="8"/>
        <v>-</v>
      </c>
      <c r="BD25" s="9" t="str">
        <f t="shared" si="8"/>
        <v>-</v>
      </c>
      <c r="BE25" s="9">
        <f t="shared" si="8"/>
        <v>3</v>
      </c>
      <c r="BF25" s="9">
        <f t="shared" si="8"/>
        <v>2.1354688556854104</v>
      </c>
      <c r="BG25" s="10">
        <f t="shared" si="8"/>
        <v>2</v>
      </c>
    </row>
    <row r="26" spans="3:59" ht="15.75" thickBot="1">
      <c r="C26" s="6"/>
      <c r="G26" s="28">
        <v>10</v>
      </c>
      <c r="H26" s="11">
        <f t="shared" si="7"/>
        <v>37.978770563625758</v>
      </c>
      <c r="I26" s="11">
        <f t="shared" si="7"/>
        <v>28.356409098088548</v>
      </c>
      <c r="J26" s="11">
        <f t="shared" si="7"/>
        <v>18.660254037844386</v>
      </c>
      <c r="K26" s="11">
        <f t="shared" si="7"/>
        <v>12.071067811865476</v>
      </c>
      <c r="L26" s="11">
        <f t="shared" si="7"/>
        <v>8.6602540378443873</v>
      </c>
      <c r="M26" s="11">
        <f t="shared" si="7"/>
        <v>5.0000000000000009</v>
      </c>
      <c r="N26" s="11">
        <f t="shared" si="7"/>
        <v>2.8867513459481295</v>
      </c>
      <c r="O26" s="12">
        <f t="shared" si="7"/>
        <v>1.3397459621556134</v>
      </c>
      <c r="Q26" s="28">
        <v>10</v>
      </c>
      <c r="R26" s="11">
        <f t="shared" si="9"/>
        <v>37.598982857989505</v>
      </c>
      <c r="S26" s="11">
        <f t="shared" si="9"/>
        <v>28.072845007107663</v>
      </c>
      <c r="T26" s="11">
        <f t="shared" si="9"/>
        <v>18.473651497465944</v>
      </c>
      <c r="U26" s="11">
        <f t="shared" si="9"/>
        <v>11.950357133746822</v>
      </c>
      <c r="V26" s="11">
        <f t="shared" si="9"/>
        <v>8.5736514974659439</v>
      </c>
      <c r="W26" s="11">
        <f t="shared" si="9"/>
        <v>4.9500000000000011</v>
      </c>
      <c r="X26" s="11">
        <f t="shared" si="9"/>
        <v>2.8578838324886484</v>
      </c>
      <c r="Y26" s="12">
        <f t="shared" si="9"/>
        <v>1.3263485025340573</v>
      </c>
      <c r="AA26" s="28">
        <v>10</v>
      </c>
      <c r="AB26" s="11">
        <f t="shared" si="10"/>
        <v>37.219195152353244</v>
      </c>
      <c r="AC26" s="11">
        <f t="shared" si="10"/>
        <v>27.789280916126778</v>
      </c>
      <c r="AD26" s="11">
        <f t="shared" si="10"/>
        <v>18.287048957087499</v>
      </c>
      <c r="AE26" s="11">
        <f t="shared" si="10"/>
        <v>11.829646455628167</v>
      </c>
      <c r="AF26" s="11">
        <f t="shared" si="10"/>
        <v>8.4870489570875005</v>
      </c>
      <c r="AG26" s="11">
        <f t="shared" si="10"/>
        <v>4.9000000000000012</v>
      </c>
      <c r="AH26" s="11">
        <f t="shared" si="10"/>
        <v>2.8290163190291673</v>
      </c>
      <c r="AI26" s="12">
        <f t="shared" si="10"/>
        <v>1.3129510429125013</v>
      </c>
      <c r="AO26" s="1"/>
      <c r="AQ26" s="28">
        <v>6.5</v>
      </c>
      <c r="AR26" s="11" t="str">
        <f t="shared" si="8"/>
        <v>-</v>
      </c>
      <c r="AS26" s="11" t="str">
        <f t="shared" si="8"/>
        <v>-</v>
      </c>
      <c r="AT26" s="11" t="str">
        <f t="shared" si="8"/>
        <v>-</v>
      </c>
      <c r="AU26" s="11" t="str">
        <f t="shared" si="8"/>
        <v>-</v>
      </c>
      <c r="AV26" s="11" t="str">
        <f t="shared" si="8"/>
        <v>-</v>
      </c>
      <c r="AW26" s="11" t="str">
        <f t="shared" si="8"/>
        <v>-</v>
      </c>
      <c r="AX26" s="11" t="str">
        <f t="shared" si="8"/>
        <v>-</v>
      </c>
      <c r="AY26" s="11" t="str">
        <f t="shared" si="8"/>
        <v>-</v>
      </c>
      <c r="AZ26" s="11" t="str">
        <f t="shared" si="8"/>
        <v>-</v>
      </c>
      <c r="BA26" s="11" t="str">
        <f t="shared" si="8"/>
        <v>-</v>
      </c>
      <c r="BB26" s="11" t="str">
        <f t="shared" si="8"/>
        <v>-</v>
      </c>
      <c r="BC26" s="11" t="str">
        <f t="shared" si="8"/>
        <v>-</v>
      </c>
      <c r="BD26" s="11" t="str">
        <f t="shared" si="8"/>
        <v>-</v>
      </c>
      <c r="BE26" s="11" t="str">
        <f t="shared" si="8"/>
        <v>-</v>
      </c>
      <c r="BF26" s="11" t="str">
        <f t="shared" si="8"/>
        <v>-</v>
      </c>
      <c r="BG26" s="12">
        <f t="shared" si="8"/>
        <v>3.25</v>
      </c>
    </row>
    <row r="27" spans="3:59">
      <c r="AO27" s="1"/>
    </row>
  </sheetData>
  <sortState ref="C43:C59">
    <sortCondition ref="C43:C59"/>
  </sortState>
  <mergeCells count="24">
    <mergeCell ref="F2:H2"/>
    <mergeCell ref="Q4:W4"/>
    <mergeCell ref="R6:Y6"/>
    <mergeCell ref="G4:M4"/>
    <mergeCell ref="H6:O6"/>
    <mergeCell ref="AR6:BG6"/>
    <mergeCell ref="AQ4:BG4"/>
    <mergeCell ref="B3:E3"/>
    <mergeCell ref="D6:E6"/>
    <mergeCell ref="B6:C6"/>
    <mergeCell ref="AA4:AG4"/>
    <mergeCell ref="AB6:AI6"/>
    <mergeCell ref="B4:E4"/>
    <mergeCell ref="AL3:AO3"/>
    <mergeCell ref="C11:E11"/>
    <mergeCell ref="C12:E12"/>
    <mergeCell ref="B10:E10"/>
    <mergeCell ref="AL10:AO10"/>
    <mergeCell ref="AM11:AO11"/>
    <mergeCell ref="AM12:AO12"/>
    <mergeCell ref="AL4:AO4"/>
    <mergeCell ref="AL6:AM6"/>
    <mergeCell ref="AN6:AO6"/>
    <mergeCell ref="AL5:A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14"/>
  <sheetViews>
    <sheetView tabSelected="1" workbookViewId="0">
      <selection activeCell="D11" sqref="D11"/>
    </sheetView>
  </sheetViews>
  <sheetFormatPr defaultRowHeight="15"/>
  <cols>
    <col min="1" max="1" width="1.7109375" style="4" customWidth="1"/>
    <col min="2" max="2" width="25.28515625" style="4" customWidth="1"/>
    <col min="3" max="3" width="9.28515625" style="4" customWidth="1"/>
    <col min="4" max="4" width="28.85546875" style="4" customWidth="1"/>
    <col min="5" max="5" width="21.5703125" style="4" bestFit="1" customWidth="1"/>
    <col min="6" max="7" width="9.140625" style="4"/>
    <col min="8" max="8" width="9.5703125" style="4" bestFit="1" customWidth="1"/>
    <col min="9" max="16384" width="9.140625" style="4"/>
  </cols>
  <sheetData>
    <row r="1" spans="2:9" ht="5.0999999999999996" customHeight="1"/>
    <row r="2" spans="2:9" ht="22.5">
      <c r="B2" s="101" t="s">
        <v>5</v>
      </c>
      <c r="C2" s="101"/>
      <c r="D2" s="101"/>
      <c r="E2" s="2" t="s">
        <v>21</v>
      </c>
    </row>
    <row r="3" spans="2:9" ht="15" customHeight="1" thickBot="1">
      <c r="B3" s="41"/>
      <c r="C3" s="41"/>
      <c r="D3" s="41"/>
      <c r="E3" s="2"/>
      <c r="G3" s="8"/>
    </row>
    <row r="4" spans="2:9" ht="15.75" thickTop="1">
      <c r="B4" s="45" t="s">
        <v>24</v>
      </c>
      <c r="C4" s="57">
        <v>3</v>
      </c>
    </row>
    <row r="5" spans="2:9">
      <c r="B5" s="46" t="s">
        <v>0</v>
      </c>
      <c r="C5" s="58">
        <v>2</v>
      </c>
    </row>
    <row r="6" spans="2:9">
      <c r="B6" s="46" t="s">
        <v>25</v>
      </c>
      <c r="C6" s="48">
        <v>8000</v>
      </c>
    </row>
    <row r="7" spans="2:9" ht="15.75" thickBot="1">
      <c r="B7" s="47" t="s">
        <v>26</v>
      </c>
      <c r="C7" s="59">
        <v>100</v>
      </c>
      <c r="H7" s="60"/>
      <c r="I7" s="7"/>
    </row>
    <row r="8" spans="2:9" ht="20.25" thickTop="1" thickBot="1">
      <c r="B8" s="102" t="s">
        <v>8</v>
      </c>
      <c r="C8" s="103"/>
      <c r="D8" s="49" t="s">
        <v>31</v>
      </c>
      <c r="H8" s="60"/>
      <c r="I8" s="7"/>
    </row>
    <row r="9" spans="2:9" ht="15.75" thickTop="1">
      <c r="B9" s="42" t="s">
        <v>27</v>
      </c>
      <c r="C9" s="50">
        <f>PI()*C4</f>
        <v>9.4247779607693793</v>
      </c>
      <c r="D9" s="54" t="s">
        <v>32</v>
      </c>
      <c r="H9" s="60"/>
      <c r="I9" s="7"/>
    </row>
    <row r="10" spans="2:9">
      <c r="B10" s="43" t="s">
        <v>28</v>
      </c>
      <c r="C10" s="51">
        <f>C6*C9</f>
        <v>75398.223686155034</v>
      </c>
      <c r="D10" s="55" t="s">
        <v>4</v>
      </c>
      <c r="H10" s="60"/>
      <c r="I10" s="7"/>
    </row>
    <row r="11" spans="2:9">
      <c r="B11" s="104" t="s">
        <v>47</v>
      </c>
      <c r="C11" s="51">
        <f>C10*C5</f>
        <v>150796.44737231007</v>
      </c>
      <c r="D11" s="55" t="s">
        <v>48</v>
      </c>
      <c r="H11" s="60"/>
      <c r="I11" s="7"/>
    </row>
    <row r="12" spans="2:9">
      <c r="B12" s="43" t="s">
        <v>29</v>
      </c>
      <c r="C12" s="52">
        <f>C7/(C6*C5)</f>
        <v>6.2500000000000003E-3</v>
      </c>
      <c r="D12" s="55" t="s">
        <v>33</v>
      </c>
      <c r="H12" s="60"/>
      <c r="I12" s="7"/>
    </row>
    <row r="13" spans="2:9" ht="15.75" thickBot="1">
      <c r="B13" s="44" t="s">
        <v>30</v>
      </c>
      <c r="C13" s="53">
        <f>C7/C5</f>
        <v>50</v>
      </c>
      <c r="D13" s="56" t="s">
        <v>11</v>
      </c>
    </row>
    <row r="14" spans="2:9" ht="15.75" thickTop="1"/>
  </sheetData>
  <mergeCells count="2">
    <mergeCell ref="B2:D2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 &amp; Ball Width vs Depth</vt:lpstr>
      <vt:lpstr>Simple Calcs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Bland</dc:creator>
  <cp:lastModifiedBy>Graham Bland</cp:lastModifiedBy>
  <dcterms:created xsi:type="dcterms:W3CDTF">2020-03-18T15:15:22Z</dcterms:created>
  <dcterms:modified xsi:type="dcterms:W3CDTF">2020-12-01T14:07:57Z</dcterms:modified>
</cp:coreProperties>
</file>